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ydberg_m\Desktop\Budget\Templates\Scattergram\Website\"/>
    </mc:Choice>
  </mc:AlternateContent>
  <xr:revisionPtr revIDLastSave="0" documentId="13_ncr:1_{CE6EBD5F-3226-4F41-B617-33160F7C5CF4}" xr6:coauthVersionLast="47" xr6:coauthVersionMax="47" xr10:uidLastSave="{00000000-0000-0000-0000-000000000000}"/>
  <bookViews>
    <workbookView xWindow="-57720" yWindow="-120" windowWidth="29040" windowHeight="15840" firstSheet="14" activeTab="14" xr2:uid="{00000000-000D-0000-FFFF-FFFF00000000}"/>
  </bookViews>
  <sheets>
    <sheet name="Current w-Formula" sheetId="2" state="hidden" r:id="rId1"/>
    <sheet name="Placement in Current Cell" sheetId="3" state="hidden" r:id="rId2"/>
    <sheet name="Placement in Current Cell vMR " sheetId="4" state="hidden" r:id="rId3"/>
    <sheet name="Pla in Curnt Cell v MR 6-30-20" sheetId="5" state="hidden" r:id="rId4"/>
    <sheet name=" Proposal vs Current" sheetId="6" state="hidden" r:id="rId5"/>
    <sheet name="Pla in Curnt Cell v M 6-30 2" sheetId="7" state="hidden" r:id="rId6"/>
    <sheet name=" Proposal vs Current (2)" sheetId="8" state="hidden" r:id="rId7"/>
    <sheet name="Pla in Curnt Cell v M 6-30 3" sheetId="9" state="hidden" r:id="rId8"/>
    <sheet name=" Proposal vs Current (3)" sheetId="10" state="hidden" r:id="rId9"/>
    <sheet name="Pla in Curnt Cell v M 6-30 4" sheetId="11" state="hidden" r:id="rId10"/>
    <sheet name=" Proposal vs Current (4)" sheetId="12" state="hidden" r:id="rId11"/>
    <sheet name=" Final vs FY20" sheetId="13" state="hidden" r:id="rId12"/>
    <sheet name="Final FY21 7-22-20" sheetId="14" state="hidden" r:id="rId13"/>
    <sheet name="Summary" sheetId="20" state="hidden" r:id="rId14"/>
    <sheet name="Current Year" sheetId="15" r:id="rId15"/>
    <sheet name="Current Year + Step" sheetId="16" r:id="rId16"/>
    <sheet name="Cur Yr+STEP+1% base increase" sheetId="17" r:id="rId17"/>
    <sheet name="Current Year + 1.00% step" sheetId="19" state="hidden" r:id="rId18"/>
    <sheet name="Current Yr+ 1.0% step+ $40K  " sheetId="21" state="hidden" r:id="rId19"/>
    <sheet name="Current Year + Step+Add Dollar " sheetId="18" state="hidden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hkOKaZzIL2Oh7oqZtQnG0xJhMhQw=="/>
    </ext>
  </extLst>
</workbook>
</file>

<file path=xl/calcChain.xml><?xml version="1.0" encoding="utf-8"?>
<calcChain xmlns="http://schemas.openxmlformats.org/spreadsheetml/2006/main">
  <c r="H13" i="17" l="1"/>
  <c r="BN50" i="15"/>
  <c r="BM50" i="15"/>
  <c r="BL50" i="15"/>
  <c r="BK50" i="15"/>
  <c r="BJ50" i="15"/>
  <c r="BI50" i="15"/>
  <c r="BH50" i="15"/>
  <c r="BG50" i="15"/>
  <c r="BF50" i="15"/>
  <c r="BE50" i="15"/>
  <c r="BD50" i="15"/>
  <c r="BB50" i="15"/>
  <c r="BA50" i="15"/>
  <c r="AZ50" i="15"/>
  <c r="AY50" i="15"/>
  <c r="AX50" i="15"/>
  <c r="AW50" i="15"/>
  <c r="AV50" i="15"/>
  <c r="AU50" i="15"/>
  <c r="AT50" i="15"/>
  <c r="AS50" i="15"/>
  <c r="AR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BN49" i="15"/>
  <c r="BM49" i="15"/>
  <c r="BL49" i="15"/>
  <c r="BK49" i="15"/>
  <c r="BJ49" i="15"/>
  <c r="BI49" i="15"/>
  <c r="BH49" i="15"/>
  <c r="BG49" i="15"/>
  <c r="BF49" i="15"/>
  <c r="BE49" i="15"/>
  <c r="BD49" i="15"/>
  <c r="BB49" i="15"/>
  <c r="BA49" i="15"/>
  <c r="AZ49" i="15"/>
  <c r="AY49" i="15"/>
  <c r="AX49" i="15"/>
  <c r="AW49" i="15"/>
  <c r="AV49" i="15"/>
  <c r="AU49" i="15"/>
  <c r="AT49" i="15"/>
  <c r="AS49" i="15"/>
  <c r="AR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BN48" i="15"/>
  <c r="BM48" i="15"/>
  <c r="BL48" i="15"/>
  <c r="BK48" i="15"/>
  <c r="BJ48" i="15"/>
  <c r="BI48" i="15"/>
  <c r="BH48" i="15"/>
  <c r="BG48" i="15"/>
  <c r="BF48" i="15"/>
  <c r="BE48" i="15"/>
  <c r="BD48" i="15"/>
  <c r="BB48" i="15"/>
  <c r="BA48" i="15"/>
  <c r="AZ48" i="15"/>
  <c r="AY48" i="15"/>
  <c r="AX48" i="15"/>
  <c r="AW48" i="15"/>
  <c r="AV48" i="15"/>
  <c r="AU48" i="15"/>
  <c r="AT48" i="15"/>
  <c r="AS48" i="15"/>
  <c r="AR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BN47" i="15"/>
  <c r="BM47" i="15"/>
  <c r="BL47" i="15"/>
  <c r="BK47" i="15"/>
  <c r="BJ47" i="15"/>
  <c r="BI47" i="15"/>
  <c r="BH47" i="15"/>
  <c r="BG47" i="15"/>
  <c r="BF47" i="15"/>
  <c r="BE47" i="15"/>
  <c r="BD47" i="15"/>
  <c r="BB47" i="15"/>
  <c r="BA47" i="15"/>
  <c r="AZ47" i="15"/>
  <c r="AY47" i="15"/>
  <c r="AX47" i="15"/>
  <c r="AW47" i="15"/>
  <c r="AV47" i="15"/>
  <c r="AU47" i="15"/>
  <c r="AT47" i="15"/>
  <c r="AS47" i="15"/>
  <c r="AR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BN46" i="15"/>
  <c r="BM46" i="15"/>
  <c r="BL46" i="15"/>
  <c r="BK46" i="15"/>
  <c r="BJ46" i="15"/>
  <c r="BI46" i="15"/>
  <c r="BH46" i="15"/>
  <c r="BG46" i="15"/>
  <c r="BF46" i="15"/>
  <c r="BE46" i="15"/>
  <c r="BD46" i="15"/>
  <c r="BB46" i="15"/>
  <c r="BA46" i="15"/>
  <c r="AZ46" i="15"/>
  <c r="AY46" i="15"/>
  <c r="AX46" i="15"/>
  <c r="AW46" i="15"/>
  <c r="AV46" i="15"/>
  <c r="AU46" i="15"/>
  <c r="AT46" i="15"/>
  <c r="AS46" i="15"/>
  <c r="AR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BN45" i="15"/>
  <c r="BM45" i="15"/>
  <c r="BL45" i="15"/>
  <c r="BK45" i="15"/>
  <c r="BJ45" i="15"/>
  <c r="BI45" i="15"/>
  <c r="BH45" i="15"/>
  <c r="BG45" i="15"/>
  <c r="BF45" i="15"/>
  <c r="BE45" i="15"/>
  <c r="BD45" i="15"/>
  <c r="BB45" i="15"/>
  <c r="BA45" i="15"/>
  <c r="AZ45" i="15"/>
  <c r="AY45" i="15"/>
  <c r="AX45" i="15"/>
  <c r="AW45" i="15"/>
  <c r="AV45" i="15"/>
  <c r="AU45" i="15"/>
  <c r="AT45" i="15"/>
  <c r="AS45" i="15"/>
  <c r="AR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BN44" i="15"/>
  <c r="BM44" i="15"/>
  <c r="BL44" i="15"/>
  <c r="BK44" i="15"/>
  <c r="BJ44" i="15"/>
  <c r="BI44" i="15"/>
  <c r="BH44" i="15"/>
  <c r="BG44" i="15"/>
  <c r="BF44" i="15"/>
  <c r="BE44" i="15"/>
  <c r="BD44" i="15"/>
  <c r="BB44" i="15"/>
  <c r="BA44" i="15"/>
  <c r="AZ44" i="15"/>
  <c r="AY44" i="15"/>
  <c r="AX44" i="15"/>
  <c r="AW44" i="15"/>
  <c r="AV44" i="15"/>
  <c r="AU44" i="15"/>
  <c r="AT44" i="15"/>
  <c r="AS44" i="15"/>
  <c r="AR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BN43" i="15"/>
  <c r="BM43" i="15"/>
  <c r="BL43" i="15"/>
  <c r="BK43" i="15"/>
  <c r="BJ43" i="15"/>
  <c r="BI43" i="15"/>
  <c r="BH43" i="15"/>
  <c r="BG43" i="15"/>
  <c r="BF43" i="15"/>
  <c r="BE43" i="15"/>
  <c r="BD43" i="15"/>
  <c r="BB43" i="15"/>
  <c r="BA43" i="15"/>
  <c r="AZ43" i="15"/>
  <c r="AY43" i="15"/>
  <c r="AX43" i="15"/>
  <c r="AW43" i="15"/>
  <c r="AV43" i="15"/>
  <c r="AU43" i="15"/>
  <c r="AT43" i="15"/>
  <c r="AS43" i="15"/>
  <c r="AR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BN42" i="15"/>
  <c r="BM42" i="15"/>
  <c r="BL42" i="15"/>
  <c r="BK42" i="15"/>
  <c r="BJ42" i="15"/>
  <c r="BI42" i="15"/>
  <c r="BH42" i="15"/>
  <c r="BG42" i="15"/>
  <c r="BF42" i="15"/>
  <c r="BE42" i="15"/>
  <c r="BD42" i="15"/>
  <c r="BB42" i="15"/>
  <c r="BA42" i="15"/>
  <c r="AZ42" i="15"/>
  <c r="AY42" i="15"/>
  <c r="AX42" i="15"/>
  <c r="AW42" i="15"/>
  <c r="AV42" i="15"/>
  <c r="AU42" i="15"/>
  <c r="AT42" i="15"/>
  <c r="AS42" i="15"/>
  <c r="AR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BN41" i="15"/>
  <c r="BM41" i="15"/>
  <c r="BL41" i="15"/>
  <c r="BK41" i="15"/>
  <c r="BJ41" i="15"/>
  <c r="BI41" i="15"/>
  <c r="BH41" i="15"/>
  <c r="BG41" i="15"/>
  <c r="BF41" i="15"/>
  <c r="BE41" i="15"/>
  <c r="BD41" i="15"/>
  <c r="BB41" i="15"/>
  <c r="BA41" i="15"/>
  <c r="AZ41" i="15"/>
  <c r="AY41" i="15"/>
  <c r="AX41" i="15"/>
  <c r="AW41" i="15"/>
  <c r="AV41" i="15"/>
  <c r="AU41" i="15"/>
  <c r="AT41" i="15"/>
  <c r="AS41" i="15"/>
  <c r="AR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BN40" i="15"/>
  <c r="BM40" i="15"/>
  <c r="BL40" i="15"/>
  <c r="BK40" i="15"/>
  <c r="BJ40" i="15"/>
  <c r="BI40" i="15"/>
  <c r="BH40" i="15"/>
  <c r="BG40" i="15"/>
  <c r="BF40" i="15"/>
  <c r="BE40" i="15"/>
  <c r="BD40" i="15"/>
  <c r="BB40" i="15"/>
  <c r="BA40" i="15"/>
  <c r="AZ40" i="15"/>
  <c r="AY40" i="15"/>
  <c r="AX40" i="15"/>
  <c r="AW40" i="15"/>
  <c r="AV40" i="15"/>
  <c r="AU40" i="15"/>
  <c r="AT40" i="15"/>
  <c r="AS40" i="15"/>
  <c r="AR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BN39" i="15"/>
  <c r="BM39" i="15"/>
  <c r="BL39" i="15"/>
  <c r="BK39" i="15"/>
  <c r="BJ39" i="15"/>
  <c r="BI39" i="15"/>
  <c r="BH39" i="15"/>
  <c r="BG39" i="15"/>
  <c r="BF39" i="15"/>
  <c r="BE39" i="15"/>
  <c r="BD39" i="15"/>
  <c r="BB39" i="15"/>
  <c r="BA39" i="15"/>
  <c r="AZ39" i="15"/>
  <c r="AY39" i="15"/>
  <c r="AX39" i="15"/>
  <c r="AW39" i="15"/>
  <c r="AV39" i="15"/>
  <c r="AU39" i="15"/>
  <c r="AT39" i="15"/>
  <c r="AS39" i="15"/>
  <c r="AR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BN38" i="15"/>
  <c r="BM38" i="15"/>
  <c r="BL38" i="15"/>
  <c r="BK38" i="15"/>
  <c r="BJ38" i="15"/>
  <c r="BI38" i="15"/>
  <c r="BH38" i="15"/>
  <c r="BG38" i="15"/>
  <c r="BF38" i="15"/>
  <c r="BE38" i="15"/>
  <c r="BD38" i="15"/>
  <c r="BB38" i="15"/>
  <c r="BA38" i="15"/>
  <c r="AZ38" i="15"/>
  <c r="AY38" i="15"/>
  <c r="AX38" i="15"/>
  <c r="AW38" i="15"/>
  <c r="AV38" i="15"/>
  <c r="AU38" i="15"/>
  <c r="AT38" i="15"/>
  <c r="AS38" i="15"/>
  <c r="AR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BN37" i="15"/>
  <c r="BM37" i="15"/>
  <c r="BL37" i="15"/>
  <c r="BK37" i="15"/>
  <c r="BJ37" i="15"/>
  <c r="BI37" i="15"/>
  <c r="BH37" i="15"/>
  <c r="BG37" i="15"/>
  <c r="BF37" i="15"/>
  <c r="BE37" i="15"/>
  <c r="BD37" i="15"/>
  <c r="BB37" i="15"/>
  <c r="BA37" i="15"/>
  <c r="AZ37" i="15"/>
  <c r="AY37" i="15"/>
  <c r="AX37" i="15"/>
  <c r="AW37" i="15"/>
  <c r="AV37" i="15"/>
  <c r="AU37" i="15"/>
  <c r="AT37" i="15"/>
  <c r="AS37" i="15"/>
  <c r="AR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BN36" i="15"/>
  <c r="BM36" i="15"/>
  <c r="BL36" i="15"/>
  <c r="BK36" i="15"/>
  <c r="BJ36" i="15"/>
  <c r="BI36" i="15"/>
  <c r="BH36" i="15"/>
  <c r="BG36" i="15"/>
  <c r="BF36" i="15"/>
  <c r="BE36" i="15"/>
  <c r="BD36" i="15"/>
  <c r="BB36" i="15"/>
  <c r="BA36" i="15"/>
  <c r="AZ36" i="15"/>
  <c r="AY36" i="15"/>
  <c r="AX36" i="15"/>
  <c r="AW36" i="15"/>
  <c r="AV36" i="15"/>
  <c r="AU36" i="15"/>
  <c r="AT36" i="15"/>
  <c r="AS36" i="15"/>
  <c r="AR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BN35" i="15"/>
  <c r="BM35" i="15"/>
  <c r="BL35" i="15"/>
  <c r="BK35" i="15"/>
  <c r="BJ35" i="15"/>
  <c r="BI35" i="15"/>
  <c r="BH35" i="15"/>
  <c r="BG35" i="15"/>
  <c r="BF35" i="15"/>
  <c r="BE35" i="15"/>
  <c r="BD35" i="15"/>
  <c r="BB35" i="15"/>
  <c r="BA35" i="15"/>
  <c r="AZ35" i="15"/>
  <c r="AY35" i="15"/>
  <c r="AX35" i="15"/>
  <c r="AW35" i="15"/>
  <c r="AV35" i="15"/>
  <c r="AU35" i="15"/>
  <c r="AT35" i="15"/>
  <c r="AS35" i="15"/>
  <c r="AR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BN34" i="15"/>
  <c r="BM34" i="15"/>
  <c r="BL34" i="15"/>
  <c r="BK34" i="15"/>
  <c r="BJ34" i="15"/>
  <c r="BI34" i="15"/>
  <c r="BH34" i="15"/>
  <c r="BG34" i="15"/>
  <c r="BF34" i="15"/>
  <c r="BE34" i="15"/>
  <c r="BD34" i="15"/>
  <c r="BB34" i="15"/>
  <c r="BA34" i="15"/>
  <c r="AZ34" i="15"/>
  <c r="AY34" i="15"/>
  <c r="AX34" i="15"/>
  <c r="AW34" i="15"/>
  <c r="AV34" i="15"/>
  <c r="AU34" i="15"/>
  <c r="AT34" i="15"/>
  <c r="AS34" i="15"/>
  <c r="AR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BN33" i="15"/>
  <c r="BM33" i="15"/>
  <c r="BL33" i="15"/>
  <c r="BK33" i="15"/>
  <c r="BJ33" i="15"/>
  <c r="BI33" i="15"/>
  <c r="BH33" i="15"/>
  <c r="BG33" i="15"/>
  <c r="BF33" i="15"/>
  <c r="BE33" i="15"/>
  <c r="BD33" i="15"/>
  <c r="BB33" i="15"/>
  <c r="BA33" i="15"/>
  <c r="AZ33" i="15"/>
  <c r="AY33" i="15"/>
  <c r="AX33" i="15"/>
  <c r="AW33" i="15"/>
  <c r="AV33" i="15"/>
  <c r="AU33" i="15"/>
  <c r="AT33" i="15"/>
  <c r="AS33" i="15"/>
  <c r="AR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BN32" i="15"/>
  <c r="BM32" i="15"/>
  <c r="BL32" i="15"/>
  <c r="BK32" i="15"/>
  <c r="BJ32" i="15"/>
  <c r="BI32" i="15"/>
  <c r="BH32" i="15"/>
  <c r="BG32" i="15"/>
  <c r="BF32" i="15"/>
  <c r="BE32" i="15"/>
  <c r="BD32" i="15"/>
  <c r="BB32" i="15"/>
  <c r="BA32" i="15"/>
  <c r="AZ32" i="15"/>
  <c r="AY32" i="15"/>
  <c r="AX32" i="15"/>
  <c r="AW32" i="15"/>
  <c r="AV32" i="15"/>
  <c r="AU32" i="15"/>
  <c r="AT32" i="15"/>
  <c r="AS32" i="15"/>
  <c r="AR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BN31" i="15"/>
  <c r="BM31" i="15"/>
  <c r="BL31" i="15"/>
  <c r="BK31" i="15"/>
  <c r="BJ31" i="15"/>
  <c r="BI31" i="15"/>
  <c r="BH31" i="15"/>
  <c r="BG31" i="15"/>
  <c r="BF31" i="15"/>
  <c r="BE31" i="15"/>
  <c r="BD31" i="15"/>
  <c r="BB31" i="15"/>
  <c r="BA31" i="15"/>
  <c r="AZ31" i="15"/>
  <c r="AY31" i="15"/>
  <c r="AX31" i="15"/>
  <c r="AW31" i="15"/>
  <c r="AV31" i="15"/>
  <c r="AU31" i="15"/>
  <c r="AT31" i="15"/>
  <c r="AS31" i="15"/>
  <c r="AR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BN30" i="15"/>
  <c r="BM30" i="15"/>
  <c r="BL30" i="15"/>
  <c r="BK30" i="15"/>
  <c r="BJ30" i="15"/>
  <c r="BI30" i="15"/>
  <c r="BH30" i="15"/>
  <c r="BG30" i="15"/>
  <c r="BF30" i="15"/>
  <c r="BE30" i="15"/>
  <c r="BD30" i="15"/>
  <c r="BB30" i="15"/>
  <c r="BA30" i="15"/>
  <c r="AZ30" i="15"/>
  <c r="AY30" i="15"/>
  <c r="AX30" i="15"/>
  <c r="AW30" i="15"/>
  <c r="AV30" i="15"/>
  <c r="AU30" i="15"/>
  <c r="AT30" i="15"/>
  <c r="AS30" i="15"/>
  <c r="AR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BN29" i="15"/>
  <c r="BM29" i="15"/>
  <c r="BL29" i="15"/>
  <c r="BK29" i="15"/>
  <c r="BJ29" i="15"/>
  <c r="BI29" i="15"/>
  <c r="BH29" i="15"/>
  <c r="BG29" i="15"/>
  <c r="BF29" i="15"/>
  <c r="BE29" i="15"/>
  <c r="BD29" i="15"/>
  <c r="BB29" i="15"/>
  <c r="BA29" i="15"/>
  <c r="AZ29" i="15"/>
  <c r="AY29" i="15"/>
  <c r="AX29" i="15"/>
  <c r="AW29" i="15"/>
  <c r="AV29" i="15"/>
  <c r="AU29" i="15"/>
  <c r="AT29" i="15"/>
  <c r="AS29" i="15"/>
  <c r="AR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BN28" i="15"/>
  <c r="BM28" i="15"/>
  <c r="BL28" i="15"/>
  <c r="BK28" i="15"/>
  <c r="BJ28" i="15"/>
  <c r="BI28" i="15"/>
  <c r="BH28" i="15"/>
  <c r="BG28" i="15"/>
  <c r="BF28" i="15"/>
  <c r="BE28" i="15"/>
  <c r="BD28" i="15"/>
  <c r="BB28" i="15"/>
  <c r="BA28" i="15"/>
  <c r="AZ28" i="15"/>
  <c r="AY28" i="15"/>
  <c r="AX28" i="15"/>
  <c r="AW28" i="15"/>
  <c r="AV28" i="15"/>
  <c r="AU28" i="15"/>
  <c r="AT28" i="15"/>
  <c r="AS28" i="15"/>
  <c r="AR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G52" i="17"/>
  <c r="G51" i="17"/>
  <c r="G50" i="17"/>
  <c r="F52" i="17"/>
  <c r="F51" i="17"/>
  <c r="F50" i="17"/>
  <c r="F49" i="17"/>
  <c r="F48" i="17"/>
  <c r="F47" i="17"/>
  <c r="F46" i="17"/>
  <c r="T46" i="17" s="1"/>
  <c r="F45" i="17"/>
  <c r="E52" i="17"/>
  <c r="E51" i="17"/>
  <c r="E50" i="17"/>
  <c r="E49" i="17"/>
  <c r="E48" i="17"/>
  <c r="E47" i="17"/>
  <c r="E46" i="17"/>
  <c r="S46" i="17" s="1"/>
  <c r="E45" i="17"/>
  <c r="E44" i="17"/>
  <c r="E43" i="17"/>
  <c r="AS43" i="17" s="1"/>
  <c r="E42" i="17"/>
  <c r="E41" i="17"/>
  <c r="AF41" i="17" s="1"/>
  <c r="E40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AR40" i="17" s="1"/>
  <c r="D39" i="17"/>
  <c r="D38" i="17"/>
  <c r="D37" i="17"/>
  <c r="D36" i="17"/>
  <c r="D35" i="17"/>
  <c r="C52" i="17"/>
  <c r="C51" i="17"/>
  <c r="C50" i="17"/>
  <c r="C49" i="17"/>
  <c r="C48" i="17"/>
  <c r="AD48" i="17" s="1"/>
  <c r="C47" i="17"/>
  <c r="C46" i="17"/>
  <c r="C45" i="17"/>
  <c r="C44" i="17"/>
  <c r="C43" i="17"/>
  <c r="C42" i="17"/>
  <c r="C41" i="17"/>
  <c r="AD41" i="17" s="1"/>
  <c r="C40" i="17"/>
  <c r="Q40" i="17" s="1"/>
  <c r="C39" i="17"/>
  <c r="C38" i="17"/>
  <c r="C37" i="17"/>
  <c r="C36" i="17"/>
  <c r="C35" i="17"/>
  <c r="C34" i="17"/>
  <c r="C33" i="17"/>
  <c r="AD33" i="17" s="1"/>
  <c r="C32" i="17"/>
  <c r="Q32" i="17" s="1"/>
  <c r="C31" i="17"/>
  <c r="C30" i="17"/>
  <c r="N56" i="15"/>
  <c r="M56" i="15"/>
  <c r="L56" i="15"/>
  <c r="K56" i="15"/>
  <c r="J56" i="15"/>
  <c r="I56" i="15"/>
  <c r="H56" i="15"/>
  <c r="G56" i="15"/>
  <c r="F56" i="15"/>
  <c r="E56" i="15"/>
  <c r="D56" i="15"/>
  <c r="C56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K15" i="17"/>
  <c r="C23" i="17"/>
  <c r="D58" i="17" s="1"/>
  <c r="Q42" i="17" l="1"/>
  <c r="AD50" i="17"/>
  <c r="Q45" i="17"/>
  <c r="AU50" i="17"/>
  <c r="U51" i="17"/>
  <c r="Q34" i="17"/>
  <c r="Q35" i="17"/>
  <c r="Q43" i="17"/>
  <c r="R49" i="17"/>
  <c r="S52" i="17"/>
  <c r="R43" i="17"/>
  <c r="Q33" i="17"/>
  <c r="Q41" i="17"/>
  <c r="Q49" i="17"/>
  <c r="AE39" i="17"/>
  <c r="AG50" i="17"/>
  <c r="R41" i="17"/>
  <c r="AD51" i="17"/>
  <c r="AE41" i="17"/>
  <c r="AF44" i="17"/>
  <c r="AG52" i="17"/>
  <c r="AD35" i="17"/>
  <c r="AD43" i="17"/>
  <c r="AS48" i="17"/>
  <c r="AF43" i="17"/>
  <c r="T52" i="17"/>
  <c r="BF45" i="17"/>
  <c r="S44" i="17"/>
  <c r="Q51" i="17"/>
  <c r="AD44" i="17"/>
  <c r="Q44" i="17"/>
  <c r="AD45" i="17"/>
  <c r="AR50" i="17"/>
  <c r="BD50" i="17"/>
  <c r="AE50" i="17"/>
  <c r="R50" i="17"/>
  <c r="AD31" i="17"/>
  <c r="AD46" i="17"/>
  <c r="Q46" i="17"/>
  <c r="AR36" i="17"/>
  <c r="BD36" i="17"/>
  <c r="AE36" i="17"/>
  <c r="R36" i="17"/>
  <c r="AE44" i="17"/>
  <c r="BD44" i="17"/>
  <c r="R44" i="17"/>
  <c r="AR44" i="17"/>
  <c r="BD52" i="17"/>
  <c r="AR52" i="17"/>
  <c r="AE52" i="17"/>
  <c r="R52" i="17"/>
  <c r="BE47" i="17"/>
  <c r="AF47" i="17"/>
  <c r="S47" i="17"/>
  <c r="AS47" i="17"/>
  <c r="BF47" i="17"/>
  <c r="AG47" i="17"/>
  <c r="AT47" i="17"/>
  <c r="T47" i="17"/>
  <c r="G58" i="17"/>
  <c r="BG52" i="17"/>
  <c r="AU52" i="17"/>
  <c r="AH52" i="17"/>
  <c r="U52" i="17"/>
  <c r="AD36" i="17"/>
  <c r="Q36" i="17"/>
  <c r="AD37" i="17"/>
  <c r="BD42" i="17"/>
  <c r="AE42" i="17"/>
  <c r="R42" i="17"/>
  <c r="AR42" i="17"/>
  <c r="AD38" i="17"/>
  <c r="Q38" i="17"/>
  <c r="AD39" i="17"/>
  <c r="Q31" i="17"/>
  <c r="Q39" i="17"/>
  <c r="AD47" i="17"/>
  <c r="AE37" i="17"/>
  <c r="AE45" i="17"/>
  <c r="C58" i="17"/>
  <c r="Q52" i="17"/>
  <c r="AD52" i="17"/>
  <c r="AR46" i="17"/>
  <c r="Q37" i="17"/>
  <c r="R51" i="17"/>
  <c r="BE42" i="17"/>
  <c r="BE45" i="17"/>
  <c r="AS45" i="17"/>
  <c r="AR35" i="17"/>
  <c r="BD35" i="17"/>
  <c r="AR43" i="17"/>
  <c r="BD43" i="17"/>
  <c r="BD51" i="17"/>
  <c r="AR51" i="17"/>
  <c r="AE51" i="17"/>
  <c r="AS46" i="17"/>
  <c r="BF46" i="17"/>
  <c r="AT46" i="17"/>
  <c r="AU51" i="17"/>
  <c r="BG51" i="17"/>
  <c r="S45" i="17"/>
  <c r="AE43" i="17"/>
  <c r="AT45" i="17"/>
  <c r="AF45" i="17"/>
  <c r="BD37" i="17"/>
  <c r="AR37" i="17"/>
  <c r="BD45" i="17"/>
  <c r="AR45" i="17"/>
  <c r="AS40" i="17"/>
  <c r="BE48" i="17"/>
  <c r="AF48" i="17"/>
  <c r="BF48" i="17"/>
  <c r="AT48" i="17"/>
  <c r="AD49" i="17"/>
  <c r="BD40" i="17"/>
  <c r="BG50" i="17"/>
  <c r="BD38" i="17"/>
  <c r="BD46" i="17"/>
  <c r="BE41" i="17"/>
  <c r="AS41" i="17"/>
  <c r="BE49" i="17"/>
  <c r="AF49" i="17"/>
  <c r="AS49" i="17"/>
  <c r="BF49" i="17"/>
  <c r="AT49" i="17"/>
  <c r="AG49" i="17"/>
  <c r="Q47" i="17"/>
  <c r="R37" i="17"/>
  <c r="R45" i="17"/>
  <c r="S48" i="17"/>
  <c r="T48" i="17"/>
  <c r="AD32" i="17"/>
  <c r="AD34" i="17"/>
  <c r="AD40" i="17"/>
  <c r="AD42" i="17"/>
  <c r="BE40" i="17"/>
  <c r="AR39" i="17"/>
  <c r="BD39" i="17"/>
  <c r="AR47" i="17"/>
  <c r="BD47" i="17"/>
  <c r="AE47" i="17"/>
  <c r="AS42" i="17"/>
  <c r="AS50" i="17"/>
  <c r="BE50" i="17"/>
  <c r="AF50" i="17"/>
  <c r="AT50" i="17"/>
  <c r="BF50" i="17"/>
  <c r="Q48" i="17"/>
  <c r="R38" i="17"/>
  <c r="R46" i="17"/>
  <c r="S41" i="17"/>
  <c r="S49" i="17"/>
  <c r="T49" i="17"/>
  <c r="AE38" i="17"/>
  <c r="AE40" i="17"/>
  <c r="AE46" i="17"/>
  <c r="AH51" i="17"/>
  <c r="BE44" i="17"/>
  <c r="BE46" i="17"/>
  <c r="AR48" i="17"/>
  <c r="BD48" i="17"/>
  <c r="BE43" i="17"/>
  <c r="BE51" i="17"/>
  <c r="AS51" i="17"/>
  <c r="AF51" i="17"/>
  <c r="AT51" i="17"/>
  <c r="BF51" i="17"/>
  <c r="AG51" i="17"/>
  <c r="R39" i="17"/>
  <c r="R47" i="17"/>
  <c r="S42" i="17"/>
  <c r="S50" i="17"/>
  <c r="T50" i="17"/>
  <c r="AF42" i="17"/>
  <c r="AF46" i="17"/>
  <c r="AE48" i="17"/>
  <c r="BD41" i="17"/>
  <c r="AR41" i="17"/>
  <c r="AR49" i="17"/>
  <c r="BD49" i="17"/>
  <c r="AE49" i="17"/>
  <c r="AS44" i="17"/>
  <c r="BE52" i="17"/>
  <c r="AF52" i="17"/>
  <c r="AS52" i="17"/>
  <c r="F58" i="17"/>
  <c r="BF52" i="17"/>
  <c r="AT52" i="17"/>
  <c r="Q50" i="17"/>
  <c r="R40" i="17"/>
  <c r="R48" i="17"/>
  <c r="S43" i="17"/>
  <c r="S51" i="17"/>
  <c r="T51" i="17"/>
  <c r="AG46" i="17"/>
  <c r="AG48" i="17"/>
  <c r="AR38" i="17"/>
  <c r="E58" i="17"/>
  <c r="C57" i="17"/>
  <c r="B1" i="17"/>
  <c r="B1" i="16"/>
  <c r="N21" i="17"/>
  <c r="BN21" i="17" s="1"/>
  <c r="M21" i="17"/>
  <c r="AA21" i="17" s="1"/>
  <c r="L21" i="17"/>
  <c r="K21" i="17"/>
  <c r="J21" i="17"/>
  <c r="I21" i="17"/>
  <c r="H21" i="17"/>
  <c r="AV21" i="17" s="1"/>
  <c r="G21" i="17"/>
  <c r="F21" i="17"/>
  <c r="E21" i="17"/>
  <c r="D21" i="17"/>
  <c r="C21" i="17"/>
  <c r="N21" i="16"/>
  <c r="M21" i="16"/>
  <c r="L21" i="16"/>
  <c r="K21" i="16"/>
  <c r="J21" i="16"/>
  <c r="I21" i="16"/>
  <c r="H21" i="16"/>
  <c r="G21" i="16"/>
  <c r="F21" i="16"/>
  <c r="E21" i="16"/>
  <c r="D21" i="16"/>
  <c r="C21" i="16"/>
  <c r="J91" i="16"/>
  <c r="C91" i="16"/>
  <c r="BH21" i="16" l="1"/>
  <c r="H61" i="16"/>
  <c r="H98" i="16"/>
  <c r="S21" i="16"/>
  <c r="E98" i="16"/>
  <c r="E61" i="16"/>
  <c r="AU21" i="16"/>
  <c r="G61" i="16"/>
  <c r="G98" i="16"/>
  <c r="BI21" i="16"/>
  <c r="I61" i="16"/>
  <c r="I98" i="16"/>
  <c r="AD21" i="16"/>
  <c r="C98" i="16"/>
  <c r="C61" i="16"/>
  <c r="AY21" i="16"/>
  <c r="K98" i="16"/>
  <c r="K61" i="16"/>
  <c r="AK21" i="16"/>
  <c r="J61" i="16"/>
  <c r="J98" i="16"/>
  <c r="BD21" i="16"/>
  <c r="D98" i="16"/>
  <c r="D61" i="16"/>
  <c r="BL21" i="16"/>
  <c r="L98" i="16"/>
  <c r="L61" i="16"/>
  <c r="AN21" i="16"/>
  <c r="M98" i="16"/>
  <c r="M61" i="16"/>
  <c r="T21" i="16"/>
  <c r="F98" i="16"/>
  <c r="F61" i="16"/>
  <c r="AB21" i="16"/>
  <c r="N98" i="16"/>
  <c r="N61" i="16"/>
  <c r="C24" i="17"/>
  <c r="E23" i="17"/>
  <c r="E57" i="17" s="1"/>
  <c r="D23" i="17"/>
  <c r="D57" i="17" s="1"/>
  <c r="AM21" i="17"/>
  <c r="BF21" i="17"/>
  <c r="AL21" i="17"/>
  <c r="U21" i="17"/>
  <c r="AD21" i="17"/>
  <c r="BE21" i="17"/>
  <c r="AW21" i="17"/>
  <c r="AE21" i="17"/>
  <c r="AK21" i="17"/>
  <c r="Y21" i="16"/>
  <c r="AZ21" i="16"/>
  <c r="BB21" i="16"/>
  <c r="Z21" i="16"/>
  <c r="R21" i="16"/>
  <c r="BH21" i="17"/>
  <c r="BJ21" i="16"/>
  <c r="AR21" i="16"/>
  <c r="BK21" i="16"/>
  <c r="AS21" i="16"/>
  <c r="AT21" i="16"/>
  <c r="Q21" i="16"/>
  <c r="AX21" i="16"/>
  <c r="W21" i="16"/>
  <c r="BA21" i="16"/>
  <c r="BG21" i="17"/>
  <c r="AI21" i="16"/>
  <c r="AJ21" i="16"/>
  <c r="U21" i="16"/>
  <c r="AL21" i="16"/>
  <c r="AV21" i="16"/>
  <c r="BE21" i="16"/>
  <c r="BM21" i="16"/>
  <c r="W21" i="17"/>
  <c r="AA21" i="16"/>
  <c r="Q21" i="17"/>
  <c r="V21" i="16"/>
  <c r="AE21" i="16"/>
  <c r="AM21" i="16"/>
  <c r="AW21" i="16"/>
  <c r="BF21" i="16"/>
  <c r="BN21" i="16"/>
  <c r="X21" i="17"/>
  <c r="AF21" i="16"/>
  <c r="BG21" i="16"/>
  <c r="Y21" i="17"/>
  <c r="X21" i="16"/>
  <c r="AG21" i="16"/>
  <c r="AO21" i="16"/>
  <c r="AX21" i="17"/>
  <c r="AH21" i="16"/>
  <c r="AY21" i="17"/>
  <c r="V21" i="17"/>
  <c r="BK21" i="17"/>
  <c r="AF21" i="17"/>
  <c r="AG21" i="17"/>
  <c r="AH21" i="17"/>
  <c r="AR21" i="17"/>
  <c r="AZ21" i="17"/>
  <c r="BI21" i="17"/>
  <c r="R21" i="17"/>
  <c r="Z21" i="17"/>
  <c r="AI21" i="17"/>
  <c r="AS21" i="17"/>
  <c r="BA21" i="17"/>
  <c r="BJ21" i="17"/>
  <c r="S21" i="17"/>
  <c r="AT21" i="17"/>
  <c r="T21" i="17"/>
  <c r="AB21" i="17"/>
  <c r="AU21" i="17"/>
  <c r="BD21" i="17"/>
  <c r="BL21" i="17"/>
  <c r="BB21" i="17"/>
  <c r="BM21" i="17"/>
  <c r="AN21" i="17"/>
  <c r="AO21" i="17"/>
  <c r="AJ21" i="17"/>
  <c r="J43" i="19"/>
  <c r="J44" i="19" s="1"/>
  <c r="J45" i="19" s="1"/>
  <c r="J46" i="19" s="1"/>
  <c r="I43" i="19"/>
  <c r="I44" i="19" s="1"/>
  <c r="I45" i="19" s="1"/>
  <c r="I46" i="19" s="1"/>
  <c r="H43" i="19"/>
  <c r="H44" i="19" s="1"/>
  <c r="H45" i="19" s="1"/>
  <c r="H46" i="19" s="1"/>
  <c r="G43" i="19"/>
  <c r="G44" i="19" s="1"/>
  <c r="G45" i="19" s="1"/>
  <c r="G46" i="19" s="1"/>
  <c r="F43" i="19"/>
  <c r="F44" i="19" s="1"/>
  <c r="F45" i="19" s="1"/>
  <c r="F46" i="19" s="1"/>
  <c r="G39" i="19"/>
  <c r="G40" i="19" s="1"/>
  <c r="G41" i="19" s="1"/>
  <c r="H38" i="19"/>
  <c r="H39" i="19" s="1"/>
  <c r="H40" i="19" s="1"/>
  <c r="H41" i="19" s="1"/>
  <c r="G38" i="19"/>
  <c r="E38" i="19"/>
  <c r="E39" i="19" s="1"/>
  <c r="E40" i="19" s="1"/>
  <c r="E41" i="19" s="1"/>
  <c r="J37" i="19"/>
  <c r="J38" i="19" s="1"/>
  <c r="J39" i="19" s="1"/>
  <c r="J40" i="19" s="1"/>
  <c r="J41" i="19" s="1"/>
  <c r="I37" i="19"/>
  <c r="I38" i="19" s="1"/>
  <c r="I39" i="19" s="1"/>
  <c r="I40" i="19" s="1"/>
  <c r="I41" i="19" s="1"/>
  <c r="H37" i="19"/>
  <c r="G37" i="19"/>
  <c r="F37" i="19"/>
  <c r="F38" i="19" s="1"/>
  <c r="F39" i="19" s="1"/>
  <c r="F40" i="19" s="1"/>
  <c r="F41" i="19" s="1"/>
  <c r="E37" i="19"/>
  <c r="J35" i="19"/>
  <c r="J36" i="19" s="1"/>
  <c r="J34" i="19"/>
  <c r="I34" i="19"/>
  <c r="I35" i="19" s="1"/>
  <c r="I36" i="19" s="1"/>
  <c r="J33" i="19"/>
  <c r="I33" i="19"/>
  <c r="H33" i="19"/>
  <c r="H34" i="19" s="1"/>
  <c r="H35" i="19" s="1"/>
  <c r="H36" i="19" s="1"/>
  <c r="E33" i="19"/>
  <c r="E34" i="19" s="1"/>
  <c r="E35" i="19" s="1"/>
  <c r="E36" i="19" s="1"/>
  <c r="J32" i="19"/>
  <c r="I32" i="19"/>
  <c r="H32" i="19"/>
  <c r="G32" i="19"/>
  <c r="G33" i="19" s="1"/>
  <c r="G34" i="19" s="1"/>
  <c r="G35" i="19" s="1"/>
  <c r="G36" i="19" s="1"/>
  <c r="F32" i="19"/>
  <c r="F33" i="19" s="1"/>
  <c r="F34" i="19" s="1"/>
  <c r="F35" i="19" s="1"/>
  <c r="F36" i="19" s="1"/>
  <c r="E32" i="19"/>
  <c r="D32" i="19"/>
  <c r="D33" i="19" s="1"/>
  <c r="D34" i="19" s="1"/>
  <c r="D35" i="19" s="1"/>
  <c r="D36" i="19" s="1"/>
  <c r="J19" i="19"/>
  <c r="J20" i="19" s="1"/>
  <c r="J21" i="19" s="1"/>
  <c r="J22" i="19" s="1"/>
  <c r="J23" i="19" s="1"/>
  <c r="J24" i="19" s="1"/>
  <c r="J25" i="19" s="1"/>
  <c r="J26" i="19" s="1"/>
  <c r="J27" i="19" s="1"/>
  <c r="J28" i="19" s="1"/>
  <c r="J29" i="19" s="1"/>
  <c r="J30" i="19" s="1"/>
  <c r="J31" i="19" s="1"/>
  <c r="I19" i="19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H19" i="19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G19" i="19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F19" i="19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E19" i="19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D19" i="19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C19" i="19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J18" i="19"/>
  <c r="I18" i="19"/>
  <c r="H18" i="19"/>
  <c r="G18" i="19"/>
  <c r="F18" i="19"/>
  <c r="E18" i="19"/>
  <c r="D18" i="19"/>
  <c r="C18" i="19"/>
  <c r="M14" i="20"/>
  <c r="B87" i="21"/>
  <c r="B124" i="21" s="1"/>
  <c r="J86" i="21"/>
  <c r="C86" i="21"/>
  <c r="J85" i="21"/>
  <c r="C85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17" i="21"/>
  <c r="B56" i="21" s="1"/>
  <c r="B93" i="21" s="1"/>
  <c r="N16" i="21"/>
  <c r="BN16" i="21" s="1"/>
  <c r="M16" i="21"/>
  <c r="L16" i="21"/>
  <c r="BL16" i="21" s="1"/>
  <c r="K16" i="21"/>
  <c r="BK16" i="21" s="1"/>
  <c r="J16" i="21"/>
  <c r="BJ16" i="21" s="1"/>
  <c r="I16" i="21"/>
  <c r="BI16" i="21" s="1"/>
  <c r="H16" i="21"/>
  <c r="BH16" i="21" s="1"/>
  <c r="G16" i="21"/>
  <c r="BG16" i="21" s="1"/>
  <c r="F16" i="21"/>
  <c r="BF16" i="21" s="1"/>
  <c r="E16" i="21"/>
  <c r="D16" i="21"/>
  <c r="BD16" i="21" s="1"/>
  <c r="C16" i="21"/>
  <c r="Q16" i="21" s="1"/>
  <c r="K9" i="21"/>
  <c r="H8" i="21"/>
  <c r="M6" i="20"/>
  <c r="H16" i="20"/>
  <c r="E14" i="20"/>
  <c r="H8" i="20"/>
  <c r="H7" i="20"/>
  <c r="H10" i="20" s="1"/>
  <c r="E6" i="20"/>
  <c r="K11" i="19"/>
  <c r="K12" i="19" s="1"/>
  <c r="N84" i="19"/>
  <c r="N121" i="19" s="1"/>
  <c r="M84" i="19"/>
  <c r="M121" i="19" s="1"/>
  <c r="L84" i="19"/>
  <c r="L121" i="19" s="1"/>
  <c r="K84" i="19"/>
  <c r="K121" i="19" s="1"/>
  <c r="J84" i="19"/>
  <c r="I84" i="19"/>
  <c r="H84" i="19"/>
  <c r="G84" i="19"/>
  <c r="F84" i="19"/>
  <c r="E84" i="19"/>
  <c r="E121" i="19" s="1"/>
  <c r="D84" i="19"/>
  <c r="D121" i="19" s="1"/>
  <c r="C84" i="19"/>
  <c r="C121" i="19" s="1"/>
  <c r="N83" i="19"/>
  <c r="N120" i="19" s="1"/>
  <c r="M83" i="19"/>
  <c r="M120" i="19" s="1"/>
  <c r="L83" i="19"/>
  <c r="L120" i="19" s="1"/>
  <c r="K83" i="19"/>
  <c r="K120" i="19" s="1"/>
  <c r="J83" i="19"/>
  <c r="I83" i="19"/>
  <c r="H83" i="19"/>
  <c r="G83" i="19"/>
  <c r="F83" i="19"/>
  <c r="E83" i="19"/>
  <c r="E120" i="19" s="1"/>
  <c r="D83" i="19"/>
  <c r="D120" i="19" s="1"/>
  <c r="C83" i="19"/>
  <c r="C120" i="19" s="1"/>
  <c r="N82" i="19"/>
  <c r="N119" i="19" s="1"/>
  <c r="M82" i="19"/>
  <c r="M119" i="19" s="1"/>
  <c r="L82" i="19"/>
  <c r="L119" i="19" s="1"/>
  <c r="K82" i="19"/>
  <c r="K119" i="19" s="1"/>
  <c r="J82" i="19"/>
  <c r="I82" i="19"/>
  <c r="H82" i="19"/>
  <c r="G82" i="19"/>
  <c r="F82" i="19"/>
  <c r="E82" i="19"/>
  <c r="E119" i="19" s="1"/>
  <c r="D82" i="19"/>
  <c r="D119" i="19" s="1"/>
  <c r="C82" i="19"/>
  <c r="C119" i="19" s="1"/>
  <c r="N81" i="19"/>
  <c r="N118" i="19" s="1"/>
  <c r="M81" i="19"/>
  <c r="M118" i="19" s="1"/>
  <c r="L81" i="19"/>
  <c r="L118" i="19" s="1"/>
  <c r="K81" i="19"/>
  <c r="K118" i="19" s="1"/>
  <c r="J81" i="19"/>
  <c r="I81" i="19"/>
  <c r="H81" i="19"/>
  <c r="G81" i="19"/>
  <c r="F81" i="19"/>
  <c r="E81" i="19"/>
  <c r="E118" i="19" s="1"/>
  <c r="D81" i="19"/>
  <c r="D118" i="19" s="1"/>
  <c r="C81" i="19"/>
  <c r="C118" i="19" s="1"/>
  <c r="N80" i="19"/>
  <c r="N117" i="19" s="1"/>
  <c r="M80" i="19"/>
  <c r="M117" i="19" s="1"/>
  <c r="L80" i="19"/>
  <c r="L117" i="19" s="1"/>
  <c r="K80" i="19"/>
  <c r="K117" i="19" s="1"/>
  <c r="J80" i="19"/>
  <c r="I80" i="19"/>
  <c r="H80" i="19"/>
  <c r="G80" i="19"/>
  <c r="F80" i="19"/>
  <c r="E80" i="19"/>
  <c r="D80" i="19"/>
  <c r="D117" i="19" s="1"/>
  <c r="C80" i="19"/>
  <c r="C117" i="19" s="1"/>
  <c r="N79" i="19"/>
  <c r="N116" i="19" s="1"/>
  <c r="M79" i="19"/>
  <c r="M116" i="19" s="1"/>
  <c r="L79" i="19"/>
  <c r="L116" i="19" s="1"/>
  <c r="K79" i="19"/>
  <c r="K116" i="19" s="1"/>
  <c r="J79" i="19"/>
  <c r="I79" i="19"/>
  <c r="H79" i="19"/>
  <c r="G79" i="19"/>
  <c r="F79" i="19"/>
  <c r="E79" i="19"/>
  <c r="D79" i="19"/>
  <c r="D116" i="19" s="1"/>
  <c r="C79" i="19"/>
  <c r="C116" i="19" s="1"/>
  <c r="N78" i="19"/>
  <c r="N115" i="19" s="1"/>
  <c r="M78" i="19"/>
  <c r="M115" i="19" s="1"/>
  <c r="L78" i="19"/>
  <c r="L115" i="19" s="1"/>
  <c r="K78" i="19"/>
  <c r="K115" i="19" s="1"/>
  <c r="J78" i="19"/>
  <c r="I78" i="19"/>
  <c r="H78" i="19"/>
  <c r="G78" i="19"/>
  <c r="F78" i="19"/>
  <c r="E78" i="19"/>
  <c r="D78" i="19"/>
  <c r="D115" i="19" s="1"/>
  <c r="C78" i="19"/>
  <c r="C115" i="19" s="1"/>
  <c r="N77" i="19"/>
  <c r="N114" i="19" s="1"/>
  <c r="M77" i="19"/>
  <c r="M114" i="19" s="1"/>
  <c r="L77" i="19"/>
  <c r="L114" i="19" s="1"/>
  <c r="K77" i="19"/>
  <c r="K114" i="19" s="1"/>
  <c r="J77" i="19"/>
  <c r="I77" i="19"/>
  <c r="H77" i="19"/>
  <c r="G77" i="19"/>
  <c r="F77" i="19"/>
  <c r="E77" i="19"/>
  <c r="D77" i="19"/>
  <c r="D114" i="19" s="1"/>
  <c r="C77" i="19"/>
  <c r="C114" i="19" s="1"/>
  <c r="N76" i="19"/>
  <c r="N113" i="19" s="1"/>
  <c r="M76" i="19"/>
  <c r="M113" i="19" s="1"/>
  <c r="L76" i="19"/>
  <c r="L113" i="19" s="1"/>
  <c r="K76" i="19"/>
  <c r="K113" i="19" s="1"/>
  <c r="J76" i="19"/>
  <c r="I76" i="19"/>
  <c r="H76" i="19"/>
  <c r="G76" i="19"/>
  <c r="F76" i="19"/>
  <c r="E76" i="19"/>
  <c r="D76" i="19"/>
  <c r="C76" i="19"/>
  <c r="C113" i="19" s="1"/>
  <c r="N75" i="19"/>
  <c r="N112" i="19" s="1"/>
  <c r="M75" i="19"/>
  <c r="M112" i="19" s="1"/>
  <c r="L75" i="19"/>
  <c r="L112" i="19" s="1"/>
  <c r="K75" i="19"/>
  <c r="K112" i="19" s="1"/>
  <c r="J75" i="19"/>
  <c r="I75" i="19"/>
  <c r="H75" i="19"/>
  <c r="G75" i="19"/>
  <c r="F75" i="19"/>
  <c r="E75" i="19"/>
  <c r="D75" i="19"/>
  <c r="C75" i="19"/>
  <c r="C112" i="19" s="1"/>
  <c r="N74" i="19"/>
  <c r="N111" i="19" s="1"/>
  <c r="M74" i="19"/>
  <c r="M111" i="19" s="1"/>
  <c r="L74" i="19"/>
  <c r="L111" i="19" s="1"/>
  <c r="K74" i="19"/>
  <c r="K111" i="19" s="1"/>
  <c r="J74" i="19"/>
  <c r="I74" i="19"/>
  <c r="H74" i="19"/>
  <c r="G74" i="19"/>
  <c r="F74" i="19"/>
  <c r="E74" i="19"/>
  <c r="D74" i="19"/>
  <c r="C74" i="19"/>
  <c r="C111" i="19" s="1"/>
  <c r="N73" i="19"/>
  <c r="N110" i="19" s="1"/>
  <c r="M73" i="19"/>
  <c r="M110" i="19" s="1"/>
  <c r="L73" i="19"/>
  <c r="L110" i="19" s="1"/>
  <c r="K73" i="19"/>
  <c r="K110" i="19" s="1"/>
  <c r="J73" i="19"/>
  <c r="I73" i="19"/>
  <c r="H73" i="19"/>
  <c r="G73" i="19"/>
  <c r="F73" i="19"/>
  <c r="E73" i="19"/>
  <c r="D73" i="19"/>
  <c r="C73" i="19"/>
  <c r="C110" i="19" s="1"/>
  <c r="N72" i="19"/>
  <c r="N109" i="19" s="1"/>
  <c r="M72" i="19"/>
  <c r="M109" i="19" s="1"/>
  <c r="L72" i="19"/>
  <c r="L109" i="19" s="1"/>
  <c r="K72" i="19"/>
  <c r="K109" i="19" s="1"/>
  <c r="J72" i="19"/>
  <c r="I72" i="19"/>
  <c r="H72" i="19"/>
  <c r="G72" i="19"/>
  <c r="F72" i="19"/>
  <c r="E72" i="19"/>
  <c r="D72" i="19"/>
  <c r="C72" i="19"/>
  <c r="C109" i="19" s="1"/>
  <c r="N71" i="19"/>
  <c r="N108" i="19" s="1"/>
  <c r="M71" i="19"/>
  <c r="M108" i="19" s="1"/>
  <c r="L71" i="19"/>
  <c r="L108" i="19" s="1"/>
  <c r="K71" i="19"/>
  <c r="K108" i="19" s="1"/>
  <c r="J71" i="19"/>
  <c r="I71" i="19"/>
  <c r="H71" i="19"/>
  <c r="G71" i="19"/>
  <c r="F71" i="19"/>
  <c r="E71" i="19"/>
  <c r="D71" i="19"/>
  <c r="C71" i="19"/>
  <c r="C108" i="19" s="1"/>
  <c r="N70" i="19"/>
  <c r="N107" i="19" s="1"/>
  <c r="M70" i="19"/>
  <c r="M107" i="19" s="1"/>
  <c r="L70" i="19"/>
  <c r="L107" i="19" s="1"/>
  <c r="K70" i="19"/>
  <c r="K107" i="19" s="1"/>
  <c r="J70" i="19"/>
  <c r="I70" i="19"/>
  <c r="H70" i="19"/>
  <c r="G70" i="19"/>
  <c r="F70" i="19"/>
  <c r="E70" i="19"/>
  <c r="D70" i="19"/>
  <c r="C70" i="19"/>
  <c r="N69" i="19"/>
  <c r="N106" i="19" s="1"/>
  <c r="M69" i="19"/>
  <c r="M106" i="19" s="1"/>
  <c r="L69" i="19"/>
  <c r="L106" i="19" s="1"/>
  <c r="K69" i="19"/>
  <c r="K106" i="19" s="1"/>
  <c r="J69" i="19"/>
  <c r="I69" i="19"/>
  <c r="H69" i="19"/>
  <c r="G69" i="19"/>
  <c r="F69" i="19"/>
  <c r="E69" i="19"/>
  <c r="D69" i="19"/>
  <c r="C69" i="19"/>
  <c r="N68" i="19"/>
  <c r="N105" i="19" s="1"/>
  <c r="M68" i="19"/>
  <c r="M105" i="19" s="1"/>
  <c r="L68" i="19"/>
  <c r="L105" i="19" s="1"/>
  <c r="K68" i="19"/>
  <c r="K105" i="19" s="1"/>
  <c r="J68" i="19"/>
  <c r="I68" i="19"/>
  <c r="H68" i="19"/>
  <c r="G68" i="19"/>
  <c r="F68" i="19"/>
  <c r="E68" i="19"/>
  <c r="D68" i="19"/>
  <c r="C68" i="19"/>
  <c r="N67" i="19"/>
  <c r="N104" i="19" s="1"/>
  <c r="M67" i="19"/>
  <c r="M104" i="19" s="1"/>
  <c r="L67" i="19"/>
  <c r="L104" i="19" s="1"/>
  <c r="K67" i="19"/>
  <c r="K104" i="19" s="1"/>
  <c r="J67" i="19"/>
  <c r="I67" i="19"/>
  <c r="H67" i="19"/>
  <c r="G67" i="19"/>
  <c r="F67" i="19"/>
  <c r="E67" i="19"/>
  <c r="D67" i="19"/>
  <c r="C67" i="19"/>
  <c r="N66" i="19"/>
  <c r="N103" i="19" s="1"/>
  <c r="M66" i="19"/>
  <c r="M103" i="19" s="1"/>
  <c r="L66" i="19"/>
  <c r="L103" i="19" s="1"/>
  <c r="K66" i="19"/>
  <c r="K103" i="19" s="1"/>
  <c r="J66" i="19"/>
  <c r="I66" i="19"/>
  <c r="H66" i="19"/>
  <c r="G66" i="19"/>
  <c r="F66" i="19"/>
  <c r="E66" i="19"/>
  <c r="D66" i="19"/>
  <c r="C66" i="19"/>
  <c r="N65" i="19"/>
  <c r="N102" i="19" s="1"/>
  <c r="M65" i="19"/>
  <c r="M102" i="19" s="1"/>
  <c r="L65" i="19"/>
  <c r="L102" i="19" s="1"/>
  <c r="K65" i="19"/>
  <c r="K102" i="19" s="1"/>
  <c r="J65" i="19"/>
  <c r="I65" i="19"/>
  <c r="H65" i="19"/>
  <c r="G65" i="19"/>
  <c r="F65" i="19"/>
  <c r="E65" i="19"/>
  <c r="D65" i="19"/>
  <c r="C65" i="19"/>
  <c r="N64" i="19"/>
  <c r="N101" i="19" s="1"/>
  <c r="M64" i="19"/>
  <c r="M101" i="19" s="1"/>
  <c r="L64" i="19"/>
  <c r="L101" i="19" s="1"/>
  <c r="K64" i="19"/>
  <c r="K101" i="19" s="1"/>
  <c r="J64" i="19"/>
  <c r="I64" i="19"/>
  <c r="H64" i="19"/>
  <c r="G64" i="19"/>
  <c r="F64" i="19"/>
  <c r="E64" i="19"/>
  <c r="D64" i="19"/>
  <c r="C64" i="19"/>
  <c r="N63" i="19"/>
  <c r="N100" i="19" s="1"/>
  <c r="M63" i="19"/>
  <c r="M100" i="19" s="1"/>
  <c r="L63" i="19"/>
  <c r="L100" i="19" s="1"/>
  <c r="K63" i="19"/>
  <c r="K100" i="19" s="1"/>
  <c r="J63" i="19"/>
  <c r="I63" i="19"/>
  <c r="H63" i="19"/>
  <c r="G63" i="19"/>
  <c r="F63" i="19"/>
  <c r="E63" i="19"/>
  <c r="D63" i="19"/>
  <c r="C63" i="19"/>
  <c r="N62" i="19"/>
  <c r="N99" i="19" s="1"/>
  <c r="M62" i="19"/>
  <c r="M99" i="19" s="1"/>
  <c r="L62" i="19"/>
  <c r="L99" i="19" s="1"/>
  <c r="K62" i="19"/>
  <c r="K99" i="19" s="1"/>
  <c r="J62" i="19"/>
  <c r="I62" i="19"/>
  <c r="H62" i="19"/>
  <c r="G62" i="19"/>
  <c r="F62" i="19"/>
  <c r="E62" i="19"/>
  <c r="D62" i="19"/>
  <c r="C62" i="19"/>
  <c r="N61" i="19"/>
  <c r="N98" i="19" s="1"/>
  <c r="M61" i="19"/>
  <c r="M98" i="19" s="1"/>
  <c r="L61" i="19"/>
  <c r="L98" i="19" s="1"/>
  <c r="K61" i="19"/>
  <c r="K98" i="19" s="1"/>
  <c r="J61" i="19"/>
  <c r="I61" i="19"/>
  <c r="H61" i="19"/>
  <c r="G61" i="19"/>
  <c r="F61" i="19"/>
  <c r="E61" i="19"/>
  <c r="D61" i="19"/>
  <c r="C61" i="19"/>
  <c r="N60" i="19"/>
  <c r="N97" i="19" s="1"/>
  <c r="M60" i="19"/>
  <c r="M97" i="19" s="1"/>
  <c r="L60" i="19"/>
  <c r="L97" i="19" s="1"/>
  <c r="K60" i="19"/>
  <c r="K97" i="19" s="1"/>
  <c r="J60" i="19"/>
  <c r="I60" i="19"/>
  <c r="H60" i="19"/>
  <c r="G60" i="19"/>
  <c r="F60" i="19"/>
  <c r="E60" i="19"/>
  <c r="D60" i="19"/>
  <c r="C60" i="19"/>
  <c r="N59" i="19"/>
  <c r="N96" i="19" s="1"/>
  <c r="M59" i="19"/>
  <c r="M96" i="19" s="1"/>
  <c r="L59" i="19"/>
  <c r="L96" i="19" s="1"/>
  <c r="K59" i="19"/>
  <c r="K96" i="19" s="1"/>
  <c r="J59" i="19"/>
  <c r="I59" i="19"/>
  <c r="H59" i="19"/>
  <c r="G59" i="19"/>
  <c r="F59" i="19"/>
  <c r="E59" i="19"/>
  <c r="D59" i="19"/>
  <c r="C59" i="19"/>
  <c r="N58" i="19"/>
  <c r="N95" i="19" s="1"/>
  <c r="M58" i="19"/>
  <c r="M95" i="19" s="1"/>
  <c r="L58" i="19"/>
  <c r="L95" i="19" s="1"/>
  <c r="K58" i="19"/>
  <c r="K95" i="19" s="1"/>
  <c r="J58" i="19"/>
  <c r="I58" i="19"/>
  <c r="H58" i="19"/>
  <c r="G58" i="19"/>
  <c r="F58" i="19"/>
  <c r="E58" i="19"/>
  <c r="D58" i="19"/>
  <c r="C58" i="19"/>
  <c r="N57" i="19"/>
  <c r="N94" i="19" s="1"/>
  <c r="M57" i="19"/>
  <c r="M94" i="19" s="1"/>
  <c r="L57" i="19"/>
  <c r="L94" i="19" s="1"/>
  <c r="K57" i="19"/>
  <c r="K94" i="19" s="1"/>
  <c r="J57" i="19"/>
  <c r="I57" i="19"/>
  <c r="H57" i="19"/>
  <c r="G57" i="19"/>
  <c r="F57" i="19"/>
  <c r="E57" i="19"/>
  <c r="D57" i="19"/>
  <c r="C57" i="19"/>
  <c r="B124" i="19"/>
  <c r="N123" i="19"/>
  <c r="M123" i="19"/>
  <c r="L123" i="19"/>
  <c r="K123" i="19"/>
  <c r="J123" i="19"/>
  <c r="I123" i="19"/>
  <c r="H123" i="19"/>
  <c r="G123" i="19"/>
  <c r="F123" i="19"/>
  <c r="E123" i="19"/>
  <c r="D123" i="19"/>
  <c r="C123" i="19"/>
  <c r="N122" i="19"/>
  <c r="M122" i="19"/>
  <c r="L122" i="19"/>
  <c r="K122" i="19"/>
  <c r="E122" i="19"/>
  <c r="D122" i="19"/>
  <c r="C122" i="19"/>
  <c r="N93" i="19"/>
  <c r="M93" i="19"/>
  <c r="L93" i="19"/>
  <c r="K93" i="19"/>
  <c r="C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86" i="19"/>
  <c r="B123" i="19" s="1"/>
  <c r="B56" i="19"/>
  <c r="B93" i="19" s="1"/>
  <c r="N55" i="19"/>
  <c r="M55" i="19"/>
  <c r="L55" i="19"/>
  <c r="K55" i="19"/>
  <c r="J55" i="19"/>
  <c r="I55" i="19"/>
  <c r="H55" i="19"/>
  <c r="G55" i="19"/>
  <c r="F55" i="19"/>
  <c r="E55" i="19"/>
  <c r="D55" i="19"/>
  <c r="C55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N51" i="19"/>
  <c r="M51" i="19"/>
  <c r="L51" i="19"/>
  <c r="K51" i="19"/>
  <c r="C51" i="19"/>
  <c r="BN47" i="19"/>
  <c r="BM47" i="19"/>
  <c r="BL47" i="19"/>
  <c r="BK47" i="19"/>
  <c r="BJ47" i="19"/>
  <c r="BI47" i="19"/>
  <c r="BH47" i="19"/>
  <c r="BG47" i="19"/>
  <c r="BF47" i="19"/>
  <c r="BE47" i="19"/>
  <c r="BD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O47" i="19"/>
  <c r="AN47" i="19"/>
  <c r="AM47" i="19"/>
  <c r="AL47" i="19"/>
  <c r="AF47" i="19"/>
  <c r="AE47" i="19"/>
  <c r="AD47" i="19"/>
  <c r="AB47" i="19"/>
  <c r="AA47" i="19"/>
  <c r="Z47" i="19"/>
  <c r="Y47" i="19"/>
  <c r="P47" i="19"/>
  <c r="BN46" i="19"/>
  <c r="BM46" i="19"/>
  <c r="BL46" i="19"/>
  <c r="BE46" i="19"/>
  <c r="BD46" i="19"/>
  <c r="BB46" i="19"/>
  <c r="BA46" i="19"/>
  <c r="AZ46" i="19"/>
  <c r="AS46" i="19"/>
  <c r="AR46" i="19"/>
  <c r="AO46" i="19"/>
  <c r="AN46" i="19"/>
  <c r="AM46" i="19"/>
  <c r="AL46" i="19"/>
  <c r="AF46" i="19"/>
  <c r="AE46" i="19"/>
  <c r="AD46" i="19"/>
  <c r="AB46" i="19"/>
  <c r="AA46" i="19"/>
  <c r="Z46" i="19"/>
  <c r="Y46" i="19"/>
  <c r="BN45" i="19"/>
  <c r="BM45" i="19"/>
  <c r="BL45" i="19"/>
  <c r="BE45" i="19"/>
  <c r="BD45" i="19"/>
  <c r="BB45" i="19"/>
  <c r="BA45" i="19"/>
  <c r="AZ45" i="19"/>
  <c r="AS45" i="19"/>
  <c r="AR45" i="19"/>
  <c r="AO45" i="19"/>
  <c r="AN45" i="19"/>
  <c r="AM45" i="19"/>
  <c r="AL45" i="19"/>
  <c r="AF45" i="19"/>
  <c r="AE45" i="19"/>
  <c r="AD45" i="19"/>
  <c r="AB45" i="19"/>
  <c r="AA45" i="19"/>
  <c r="Z45" i="19"/>
  <c r="Y45" i="19"/>
  <c r="BN44" i="19"/>
  <c r="BM44" i="19"/>
  <c r="BL44" i="19"/>
  <c r="BE44" i="19"/>
  <c r="BD44" i="19"/>
  <c r="BB44" i="19"/>
  <c r="BA44" i="19"/>
  <c r="AZ44" i="19"/>
  <c r="AS44" i="19"/>
  <c r="AR44" i="19"/>
  <c r="AO44" i="19"/>
  <c r="AN44" i="19"/>
  <c r="AM44" i="19"/>
  <c r="AL44" i="19"/>
  <c r="AF44" i="19"/>
  <c r="AE44" i="19"/>
  <c r="AD44" i="19"/>
  <c r="AB44" i="19"/>
  <c r="AA44" i="19"/>
  <c r="Z44" i="19"/>
  <c r="Y44" i="19"/>
  <c r="BN43" i="19"/>
  <c r="BM43" i="19"/>
  <c r="BL43" i="19"/>
  <c r="BE43" i="19"/>
  <c r="BD43" i="19"/>
  <c r="BB43" i="19"/>
  <c r="BA43" i="19"/>
  <c r="AZ43" i="19"/>
  <c r="AS43" i="19"/>
  <c r="AR43" i="19"/>
  <c r="AO43" i="19"/>
  <c r="AN43" i="19"/>
  <c r="AM43" i="19"/>
  <c r="AL43" i="19"/>
  <c r="AF43" i="19"/>
  <c r="AE43" i="19"/>
  <c r="AD43" i="19"/>
  <c r="AB43" i="19"/>
  <c r="AA43" i="19"/>
  <c r="Z43" i="19"/>
  <c r="Y43" i="19"/>
  <c r="BN42" i="19"/>
  <c r="BM42" i="19"/>
  <c r="BL42" i="19"/>
  <c r="BE42" i="19"/>
  <c r="BD42" i="19"/>
  <c r="BB42" i="19"/>
  <c r="BA42" i="19"/>
  <c r="AZ42" i="19"/>
  <c r="AS42" i="19"/>
  <c r="AR42" i="19"/>
  <c r="AO42" i="19"/>
  <c r="AN42" i="19"/>
  <c r="AM42" i="19"/>
  <c r="AL42" i="19"/>
  <c r="AE42" i="19"/>
  <c r="AD42" i="19"/>
  <c r="AB42" i="19"/>
  <c r="AA42" i="19"/>
  <c r="Z42" i="19"/>
  <c r="Y42" i="19"/>
  <c r="BN41" i="19"/>
  <c r="BM41" i="19"/>
  <c r="BL41" i="19"/>
  <c r="BD41" i="19"/>
  <c r="BB41" i="19"/>
  <c r="BA41" i="19"/>
  <c r="AZ41" i="19"/>
  <c r="AR41" i="19"/>
  <c r="AO41" i="19"/>
  <c r="AN41" i="19"/>
  <c r="AM41" i="19"/>
  <c r="AL41" i="19"/>
  <c r="AE41" i="19"/>
  <c r="AD41" i="19"/>
  <c r="AB41" i="19"/>
  <c r="AA41" i="19"/>
  <c r="Z41" i="19"/>
  <c r="Y41" i="19"/>
  <c r="BN40" i="19"/>
  <c r="BM40" i="19"/>
  <c r="BL40" i="19"/>
  <c r="BD40" i="19"/>
  <c r="BB40" i="19"/>
  <c r="BA40" i="19"/>
  <c r="AZ40" i="19"/>
  <c r="AR40" i="19"/>
  <c r="AO40" i="19"/>
  <c r="AN40" i="19"/>
  <c r="AM40" i="19"/>
  <c r="AL40" i="19"/>
  <c r="AE40" i="19"/>
  <c r="AD40" i="19"/>
  <c r="AB40" i="19"/>
  <c r="AA40" i="19"/>
  <c r="Z40" i="19"/>
  <c r="Y40" i="19"/>
  <c r="BN39" i="19"/>
  <c r="BM39" i="19"/>
  <c r="BL39" i="19"/>
  <c r="BD39" i="19"/>
  <c r="BB39" i="19"/>
  <c r="BA39" i="19"/>
  <c r="AZ39" i="19"/>
  <c r="AR39" i="19"/>
  <c r="AO39" i="19"/>
  <c r="AN39" i="19"/>
  <c r="AM39" i="19"/>
  <c r="AL39" i="19"/>
  <c r="AE39" i="19"/>
  <c r="AD39" i="19"/>
  <c r="AB39" i="19"/>
  <c r="AA39" i="19"/>
  <c r="Z39" i="19"/>
  <c r="Y39" i="19"/>
  <c r="BN38" i="19"/>
  <c r="BM38" i="19"/>
  <c r="BL38" i="19"/>
  <c r="BD38" i="19"/>
  <c r="BB38" i="19"/>
  <c r="BA38" i="19"/>
  <c r="AZ38" i="19"/>
  <c r="AR38" i="19"/>
  <c r="AO38" i="19"/>
  <c r="AN38" i="19"/>
  <c r="AM38" i="19"/>
  <c r="AL38" i="19"/>
  <c r="AE38" i="19"/>
  <c r="AD38" i="19"/>
  <c r="AB38" i="19"/>
  <c r="AA38" i="19"/>
  <c r="Z38" i="19"/>
  <c r="Y38" i="19"/>
  <c r="BN37" i="19"/>
  <c r="BM37" i="19"/>
  <c r="BL37" i="19"/>
  <c r="BD37" i="19"/>
  <c r="BB37" i="19"/>
  <c r="BA37" i="19"/>
  <c r="AZ37" i="19"/>
  <c r="AR37" i="19"/>
  <c r="AO37" i="19"/>
  <c r="AN37" i="19"/>
  <c r="AM37" i="19"/>
  <c r="AL37" i="19"/>
  <c r="AD37" i="19"/>
  <c r="AB37" i="19"/>
  <c r="AA37" i="19"/>
  <c r="Z37" i="19"/>
  <c r="Y37" i="19"/>
  <c r="BN36" i="19"/>
  <c r="BM36" i="19"/>
  <c r="BL36" i="19"/>
  <c r="BB36" i="19"/>
  <c r="BA36" i="19"/>
  <c r="AZ36" i="19"/>
  <c r="AO36" i="19"/>
  <c r="AN36" i="19"/>
  <c r="AM36" i="19"/>
  <c r="AL36" i="19"/>
  <c r="AD36" i="19"/>
  <c r="AB36" i="19"/>
  <c r="AA36" i="19"/>
  <c r="Z36" i="19"/>
  <c r="Y36" i="19"/>
  <c r="BN35" i="19"/>
  <c r="BM35" i="19"/>
  <c r="BL35" i="19"/>
  <c r="BB35" i="19"/>
  <c r="BA35" i="19"/>
  <c r="AZ35" i="19"/>
  <c r="AO35" i="19"/>
  <c r="AN35" i="19"/>
  <c r="AM35" i="19"/>
  <c r="AL35" i="19"/>
  <c r="AD35" i="19"/>
  <c r="AB35" i="19"/>
  <c r="AA35" i="19"/>
  <c r="Z35" i="19"/>
  <c r="Y35" i="19"/>
  <c r="BN34" i="19"/>
  <c r="BM34" i="19"/>
  <c r="BL34" i="19"/>
  <c r="BB34" i="19"/>
  <c r="BA34" i="19"/>
  <c r="AZ34" i="19"/>
  <c r="AO34" i="19"/>
  <c r="AN34" i="19"/>
  <c r="AM34" i="19"/>
  <c r="AL34" i="19"/>
  <c r="AD34" i="19"/>
  <c r="AB34" i="19"/>
  <c r="AA34" i="19"/>
  <c r="Z34" i="19"/>
  <c r="Y34" i="19"/>
  <c r="BN33" i="19"/>
  <c r="BM33" i="19"/>
  <c r="BL33" i="19"/>
  <c r="BB33" i="19"/>
  <c r="BA33" i="19"/>
  <c r="AZ33" i="19"/>
  <c r="AO33" i="19"/>
  <c r="AN33" i="19"/>
  <c r="AM33" i="19"/>
  <c r="AL33" i="19"/>
  <c r="AD33" i="19"/>
  <c r="AB33" i="19"/>
  <c r="AA33" i="19"/>
  <c r="Z33" i="19"/>
  <c r="Y33" i="19"/>
  <c r="BN32" i="19"/>
  <c r="BM32" i="19"/>
  <c r="BL32" i="19"/>
  <c r="BB32" i="19"/>
  <c r="BA32" i="19"/>
  <c r="AZ32" i="19"/>
  <c r="AO32" i="19"/>
  <c r="AN32" i="19"/>
  <c r="AM32" i="19"/>
  <c r="AL32" i="19"/>
  <c r="AB32" i="19"/>
  <c r="AA32" i="19"/>
  <c r="Z32" i="19"/>
  <c r="Y32" i="19"/>
  <c r="BN31" i="19"/>
  <c r="BM31" i="19"/>
  <c r="BL31" i="19"/>
  <c r="BB31" i="19"/>
  <c r="BA31" i="19"/>
  <c r="AZ31" i="19"/>
  <c r="AO31" i="19"/>
  <c r="AN31" i="19"/>
  <c r="AM31" i="19"/>
  <c r="AL31" i="19"/>
  <c r="AB31" i="19"/>
  <c r="AA31" i="19"/>
  <c r="Z31" i="19"/>
  <c r="Y31" i="19"/>
  <c r="BN30" i="19"/>
  <c r="BM30" i="19"/>
  <c r="BL30" i="19"/>
  <c r="BB30" i="19"/>
  <c r="BA30" i="19"/>
  <c r="AZ30" i="19"/>
  <c r="AO30" i="19"/>
  <c r="AN30" i="19"/>
  <c r="AM30" i="19"/>
  <c r="AL30" i="19"/>
  <c r="AB30" i="19"/>
  <c r="AA30" i="19"/>
  <c r="Z30" i="19"/>
  <c r="Y30" i="19"/>
  <c r="BN29" i="19"/>
  <c r="BM29" i="19"/>
  <c r="BL29" i="19"/>
  <c r="BB29" i="19"/>
  <c r="BA29" i="19"/>
  <c r="AZ29" i="19"/>
  <c r="AO29" i="19"/>
  <c r="AN29" i="19"/>
  <c r="AM29" i="19"/>
  <c r="AL29" i="19"/>
  <c r="AB29" i="19"/>
  <c r="AA29" i="19"/>
  <c r="Z29" i="19"/>
  <c r="Y29" i="19"/>
  <c r="BN28" i="19"/>
  <c r="BM28" i="19"/>
  <c r="BL28" i="19"/>
  <c r="BB28" i="19"/>
  <c r="BA28" i="19"/>
  <c r="AZ28" i="19"/>
  <c r="AO28" i="19"/>
  <c r="AN28" i="19"/>
  <c r="AM28" i="19"/>
  <c r="AL28" i="19"/>
  <c r="AB28" i="19"/>
  <c r="AA28" i="19"/>
  <c r="Z28" i="19"/>
  <c r="Y28" i="19"/>
  <c r="BN27" i="19"/>
  <c r="BM27" i="19"/>
  <c r="BL27" i="19"/>
  <c r="BB27" i="19"/>
  <c r="BA27" i="19"/>
  <c r="AZ27" i="19"/>
  <c r="AO27" i="19"/>
  <c r="AN27" i="19"/>
  <c r="AM27" i="19"/>
  <c r="AL27" i="19"/>
  <c r="AB27" i="19"/>
  <c r="AA27" i="19"/>
  <c r="Z27" i="19"/>
  <c r="Y27" i="19"/>
  <c r="BN26" i="19"/>
  <c r="BM26" i="19"/>
  <c r="BL26" i="19"/>
  <c r="BB26" i="19"/>
  <c r="BA26" i="19"/>
  <c r="AZ26" i="19"/>
  <c r="AO26" i="19"/>
  <c r="AN26" i="19"/>
  <c r="AM26" i="19"/>
  <c r="AL26" i="19"/>
  <c r="AB26" i="19"/>
  <c r="AA26" i="19"/>
  <c r="Z26" i="19"/>
  <c r="Y26" i="19"/>
  <c r="BN25" i="19"/>
  <c r="BM25" i="19"/>
  <c r="BL25" i="19"/>
  <c r="BB25" i="19"/>
  <c r="BA25" i="19"/>
  <c r="AZ25" i="19"/>
  <c r="AO25" i="19"/>
  <c r="AN25" i="19"/>
  <c r="AM25" i="19"/>
  <c r="AL25" i="19"/>
  <c r="AB25" i="19"/>
  <c r="AA25" i="19"/>
  <c r="Z25" i="19"/>
  <c r="Y25" i="19"/>
  <c r="BN24" i="19"/>
  <c r="BM24" i="19"/>
  <c r="BL24" i="19"/>
  <c r="BB24" i="19"/>
  <c r="BA24" i="19"/>
  <c r="AZ24" i="19"/>
  <c r="AO24" i="19"/>
  <c r="AN24" i="19"/>
  <c r="AM24" i="19"/>
  <c r="AL24" i="19"/>
  <c r="AB24" i="19"/>
  <c r="AA24" i="19"/>
  <c r="Z24" i="19"/>
  <c r="Y24" i="19"/>
  <c r="BN23" i="19"/>
  <c r="BM23" i="19"/>
  <c r="BL23" i="19"/>
  <c r="BB23" i="19"/>
  <c r="BA23" i="19"/>
  <c r="AZ23" i="19"/>
  <c r="AO23" i="19"/>
  <c r="AN23" i="19"/>
  <c r="AM23" i="19"/>
  <c r="AL23" i="19"/>
  <c r="AB23" i="19"/>
  <c r="AA23" i="19"/>
  <c r="Z23" i="19"/>
  <c r="Y23" i="19"/>
  <c r="BN22" i="19"/>
  <c r="BM22" i="19"/>
  <c r="BL22" i="19"/>
  <c r="BB22" i="19"/>
  <c r="BA22" i="19"/>
  <c r="AZ22" i="19"/>
  <c r="AO22" i="19"/>
  <c r="AN22" i="19"/>
  <c r="AM22" i="19"/>
  <c r="AL22" i="19"/>
  <c r="AB22" i="19"/>
  <c r="AA22" i="19"/>
  <c r="Z22" i="19"/>
  <c r="Y22" i="19"/>
  <c r="BN21" i="19"/>
  <c r="BM21" i="19"/>
  <c r="BL21" i="19"/>
  <c r="BB21" i="19"/>
  <c r="BA21" i="19"/>
  <c r="AZ21" i="19"/>
  <c r="AO21" i="19"/>
  <c r="AN21" i="19"/>
  <c r="AM21" i="19"/>
  <c r="AL21" i="19"/>
  <c r="AB21" i="19"/>
  <c r="AA21" i="19"/>
  <c r="Z21" i="19"/>
  <c r="Y21" i="19"/>
  <c r="BN20" i="19"/>
  <c r="BM20" i="19"/>
  <c r="BL20" i="19"/>
  <c r="BB20" i="19"/>
  <c r="BA20" i="19"/>
  <c r="AZ20" i="19"/>
  <c r="AO20" i="19"/>
  <c r="AN20" i="19"/>
  <c r="AM20" i="19"/>
  <c r="AL20" i="19"/>
  <c r="AB20" i="19"/>
  <c r="AA20" i="19"/>
  <c r="Z20" i="19"/>
  <c r="Y20" i="19"/>
  <c r="BN19" i="19"/>
  <c r="BM19" i="19"/>
  <c r="BL19" i="19"/>
  <c r="BB19" i="19"/>
  <c r="BA19" i="19"/>
  <c r="AZ19" i="19"/>
  <c r="AO19" i="19"/>
  <c r="AN19" i="19"/>
  <c r="AM19" i="19"/>
  <c r="AL19" i="19"/>
  <c r="AB19" i="19"/>
  <c r="AA19" i="19"/>
  <c r="Z19" i="19"/>
  <c r="Y19" i="19"/>
  <c r="BN18" i="19"/>
  <c r="BM18" i="19"/>
  <c r="BL18" i="19"/>
  <c r="BB18" i="19"/>
  <c r="BA18" i="19"/>
  <c r="AZ18" i="19"/>
  <c r="AO18" i="19"/>
  <c r="AN18" i="19"/>
  <c r="AM18" i="19"/>
  <c r="AL18" i="19"/>
  <c r="AB18" i="19"/>
  <c r="AA18" i="19"/>
  <c r="Z18" i="19"/>
  <c r="Y18" i="19"/>
  <c r="B18" i="19"/>
  <c r="BN17" i="19"/>
  <c r="BM17" i="19"/>
  <c r="BL17" i="19"/>
  <c r="BB17" i="19"/>
  <c r="BA17" i="19"/>
  <c r="AZ17" i="19"/>
  <c r="AQ17" i="19"/>
  <c r="D17" i="19"/>
  <c r="BD17" i="19" s="1"/>
  <c r="BN16" i="19"/>
  <c r="BM16" i="19"/>
  <c r="BL16" i="19"/>
  <c r="BK16" i="19"/>
  <c r="BJ16" i="19"/>
  <c r="BI16" i="19"/>
  <c r="BH16" i="19"/>
  <c r="BG16" i="19"/>
  <c r="BF16" i="19"/>
  <c r="BE16" i="19"/>
  <c r="BD16" i="19"/>
  <c r="BB16" i="19"/>
  <c r="BA16" i="19"/>
  <c r="AZ16" i="19"/>
  <c r="AY16" i="19"/>
  <c r="AX16" i="19"/>
  <c r="AW16" i="19"/>
  <c r="AV16" i="19"/>
  <c r="AU16" i="19"/>
  <c r="AT16" i="19"/>
  <c r="AS16" i="19"/>
  <c r="AR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H10" i="19"/>
  <c r="B22" i="15"/>
  <c r="B23" i="15" s="1"/>
  <c r="D24" i="17" l="1"/>
  <c r="E24" i="17"/>
  <c r="C25" i="17"/>
  <c r="G88" i="19"/>
  <c r="K88" i="19"/>
  <c r="D88" i="19"/>
  <c r="E88" i="19"/>
  <c r="C94" i="19"/>
  <c r="AB16" i="21"/>
  <c r="B18" i="21"/>
  <c r="B57" i="21" s="1"/>
  <c r="B94" i="21" s="1"/>
  <c r="M88" i="19"/>
  <c r="F88" i="19"/>
  <c r="B24" i="15"/>
  <c r="B19" i="21"/>
  <c r="B58" i="21" s="1"/>
  <c r="B95" i="21" s="1"/>
  <c r="AQ17" i="21"/>
  <c r="AU16" i="21"/>
  <c r="T16" i="21"/>
  <c r="K13" i="19"/>
  <c r="K14" i="19"/>
  <c r="H15" i="20"/>
  <c r="H18" i="20" s="1"/>
  <c r="H9" i="20"/>
  <c r="J42" i="19"/>
  <c r="H42" i="19"/>
  <c r="I42" i="19"/>
  <c r="F42" i="19"/>
  <c r="G42" i="19"/>
  <c r="Q19" i="19"/>
  <c r="D55" i="21"/>
  <c r="D92" i="21"/>
  <c r="L55" i="21"/>
  <c r="L92" i="21"/>
  <c r="V16" i="21"/>
  <c r="AE16" i="21"/>
  <c r="AM16" i="21"/>
  <c r="AW16" i="21"/>
  <c r="K10" i="21"/>
  <c r="E55" i="21"/>
  <c r="E92" i="21"/>
  <c r="M55" i="21"/>
  <c r="M92" i="21"/>
  <c r="W16" i="21"/>
  <c r="AF16" i="21"/>
  <c r="AN16" i="21"/>
  <c r="AX16" i="21"/>
  <c r="F55" i="21"/>
  <c r="F92" i="21"/>
  <c r="N55" i="21"/>
  <c r="N92" i="21"/>
  <c r="X16" i="21"/>
  <c r="AG16" i="21"/>
  <c r="AO16" i="21"/>
  <c r="AY16" i="21"/>
  <c r="G92" i="21"/>
  <c r="G55" i="21"/>
  <c r="Y16" i="21"/>
  <c r="AH16" i="21"/>
  <c r="AR16" i="21"/>
  <c r="AZ16" i="21"/>
  <c r="H92" i="21"/>
  <c r="H55" i="21"/>
  <c r="R16" i="21"/>
  <c r="Z16" i="21"/>
  <c r="AI16" i="21"/>
  <c r="AS16" i="21"/>
  <c r="BA16" i="21"/>
  <c r="I55" i="21"/>
  <c r="I92" i="21"/>
  <c r="S16" i="21"/>
  <c r="AA16" i="21"/>
  <c r="AJ16" i="21"/>
  <c r="AT16" i="21"/>
  <c r="BB16" i="21"/>
  <c r="J55" i="21"/>
  <c r="J92" i="21"/>
  <c r="AK16" i="21"/>
  <c r="C55" i="21"/>
  <c r="C92" i="21"/>
  <c r="K55" i="21"/>
  <c r="K92" i="21"/>
  <c r="U16" i="21"/>
  <c r="AD16" i="21"/>
  <c r="AL16" i="21"/>
  <c r="AV16" i="21"/>
  <c r="BE16" i="21"/>
  <c r="BM16" i="21"/>
  <c r="H88" i="19"/>
  <c r="N88" i="19"/>
  <c r="C88" i="19"/>
  <c r="L88" i="19"/>
  <c r="I88" i="19"/>
  <c r="J88" i="19"/>
  <c r="AD19" i="19"/>
  <c r="B57" i="19"/>
  <c r="B94" i="19" s="1"/>
  <c r="B19" i="19"/>
  <c r="AQ18" i="19"/>
  <c r="P18" i="19"/>
  <c r="AR17" i="19"/>
  <c r="Q18" i="19"/>
  <c r="AD18" i="19"/>
  <c r="D93" i="19"/>
  <c r="D51" i="19"/>
  <c r="E17" i="19"/>
  <c r="K125" i="19"/>
  <c r="L125" i="19"/>
  <c r="M125" i="19"/>
  <c r="N125" i="19"/>
  <c r="C95" i="19"/>
  <c r="H8" i="18"/>
  <c r="H14" i="16"/>
  <c r="H14" i="15"/>
  <c r="D25" i="17" l="1"/>
  <c r="C26" i="17"/>
  <c r="F23" i="17"/>
  <c r="F57" i="17" s="1"/>
  <c r="E25" i="17"/>
  <c r="AQ18" i="21"/>
  <c r="AQ19" i="21"/>
  <c r="P18" i="21"/>
  <c r="P19" i="21"/>
  <c r="O88" i="19"/>
  <c r="I12" i="19" s="1"/>
  <c r="B25" i="15"/>
  <c r="B20" i="21"/>
  <c r="H17" i="20"/>
  <c r="P15" i="20"/>
  <c r="K11" i="21"/>
  <c r="K12" i="21"/>
  <c r="E93" i="19"/>
  <c r="E51" i="19"/>
  <c r="BE17" i="19"/>
  <c r="AS17" i="19"/>
  <c r="F17" i="19"/>
  <c r="B58" i="19"/>
  <c r="B95" i="19" s="1"/>
  <c r="P19" i="19"/>
  <c r="B20" i="19"/>
  <c r="AQ19" i="19"/>
  <c r="D94" i="19"/>
  <c r="AE18" i="19"/>
  <c r="AR18" i="19"/>
  <c r="BD18" i="19"/>
  <c r="R18" i="19"/>
  <c r="C96" i="19"/>
  <c r="AD20" i="19"/>
  <c r="Q20" i="19"/>
  <c r="B87" i="18"/>
  <c r="B124" i="18" s="1"/>
  <c r="N56" i="18"/>
  <c r="M56" i="18"/>
  <c r="L56" i="18"/>
  <c r="K56" i="18"/>
  <c r="J56" i="18"/>
  <c r="I56" i="18"/>
  <c r="H56" i="18"/>
  <c r="G56" i="18"/>
  <c r="F56" i="18"/>
  <c r="E56" i="18"/>
  <c r="D56" i="18"/>
  <c r="C56" i="18"/>
  <c r="B20" i="18"/>
  <c r="B59" i="18" s="1"/>
  <c r="B96" i="18" s="1"/>
  <c r="B19" i="18"/>
  <c r="B18" i="18"/>
  <c r="B57" i="18" s="1"/>
  <c r="B94" i="18" s="1"/>
  <c r="B17" i="18"/>
  <c r="B56" i="18" s="1"/>
  <c r="B93" i="18" s="1"/>
  <c r="N16" i="18"/>
  <c r="M16" i="18"/>
  <c r="AN16" i="18" s="1"/>
  <c r="L16" i="18"/>
  <c r="AM16" i="18" s="1"/>
  <c r="K16" i="18"/>
  <c r="BK16" i="18" s="1"/>
  <c r="J16" i="18"/>
  <c r="AX16" i="18" s="1"/>
  <c r="I16" i="18"/>
  <c r="BI16" i="18" s="1"/>
  <c r="H16" i="18"/>
  <c r="BH16" i="18" s="1"/>
  <c r="G16" i="18"/>
  <c r="AU16" i="18" s="1"/>
  <c r="F16" i="18"/>
  <c r="AG16" i="18" s="1"/>
  <c r="E16" i="18"/>
  <c r="D16" i="18"/>
  <c r="R16" i="18" s="1"/>
  <c r="C16" i="18"/>
  <c r="K10" i="18"/>
  <c r="N62" i="17"/>
  <c r="M62" i="17"/>
  <c r="L62" i="17"/>
  <c r="K62" i="17"/>
  <c r="J62" i="17"/>
  <c r="I62" i="17"/>
  <c r="H62" i="17"/>
  <c r="G62" i="17"/>
  <c r="F62" i="17"/>
  <c r="E62" i="17"/>
  <c r="D62" i="17"/>
  <c r="C62" i="17"/>
  <c r="L86" i="21"/>
  <c r="J86" i="18"/>
  <c r="D86" i="21"/>
  <c r="C86" i="18"/>
  <c r="G23" i="17" l="1"/>
  <c r="G57" i="17" s="1"/>
  <c r="D26" i="17"/>
  <c r="E26" i="17"/>
  <c r="C27" i="17"/>
  <c r="F24" i="17"/>
  <c r="K86" i="18"/>
  <c r="K86" i="21"/>
  <c r="E86" i="18"/>
  <c r="E86" i="21"/>
  <c r="F86" i="18"/>
  <c r="F86" i="21"/>
  <c r="F16" i="20"/>
  <c r="H86" i="18"/>
  <c r="H86" i="21"/>
  <c r="M86" i="18"/>
  <c r="M86" i="21"/>
  <c r="N86" i="18"/>
  <c r="N86" i="21"/>
  <c r="G86" i="18"/>
  <c r="G86" i="21"/>
  <c r="I86" i="18"/>
  <c r="I86" i="21"/>
  <c r="B26" i="15"/>
  <c r="B21" i="21"/>
  <c r="B21" i="18"/>
  <c r="B60" i="18" s="1"/>
  <c r="B97" i="18" s="1"/>
  <c r="B59" i="21"/>
  <c r="B96" i="21" s="1"/>
  <c r="P20" i="21"/>
  <c r="AQ20" i="21"/>
  <c r="P16" i="20"/>
  <c r="F51" i="19"/>
  <c r="BF17" i="19"/>
  <c r="G17" i="19"/>
  <c r="AT17" i="19"/>
  <c r="F93" i="19"/>
  <c r="E94" i="19"/>
  <c r="BE18" i="19"/>
  <c r="AS18" i="19"/>
  <c r="S18" i="19"/>
  <c r="AF18" i="19"/>
  <c r="C97" i="19"/>
  <c r="Q21" i="19"/>
  <c r="AD21" i="19"/>
  <c r="B59" i="19"/>
  <c r="B96" i="19" s="1"/>
  <c r="AQ20" i="19"/>
  <c r="P20" i="19"/>
  <c r="B21" i="19"/>
  <c r="D95" i="19"/>
  <c r="AE19" i="19"/>
  <c r="AR19" i="19"/>
  <c r="BD19" i="19"/>
  <c r="R19" i="19"/>
  <c r="P18" i="18"/>
  <c r="P20" i="18"/>
  <c r="BG16" i="18"/>
  <c r="AF16" i="18"/>
  <c r="AS16" i="18"/>
  <c r="D86" i="18"/>
  <c r="L86" i="18"/>
  <c r="W16" i="18"/>
  <c r="AE16" i="18"/>
  <c r="AQ17" i="18"/>
  <c r="AW16" i="18"/>
  <c r="AY16" i="18"/>
  <c r="BJ16" i="18"/>
  <c r="H55" i="18"/>
  <c r="H92" i="18"/>
  <c r="AV16" i="18"/>
  <c r="T16" i="18"/>
  <c r="V16" i="18"/>
  <c r="AI16" i="18"/>
  <c r="BL16" i="18"/>
  <c r="B58" i="18"/>
  <c r="B95" i="18" s="1"/>
  <c r="AQ19" i="18"/>
  <c r="P19" i="18"/>
  <c r="N92" i="18"/>
  <c r="N55" i="18"/>
  <c r="BB16" i="18"/>
  <c r="J55" i="18"/>
  <c r="J92" i="18"/>
  <c r="AK16" i="18"/>
  <c r="BN16" i="18"/>
  <c r="C55" i="18"/>
  <c r="C92" i="18"/>
  <c r="AD16" i="18"/>
  <c r="Q16" i="18"/>
  <c r="X16" i="18"/>
  <c r="BA16" i="18"/>
  <c r="D55" i="18"/>
  <c r="D92" i="18"/>
  <c r="AR16" i="18"/>
  <c r="L55" i="18"/>
  <c r="L92" i="18"/>
  <c r="AZ16" i="18"/>
  <c r="Z16" i="18"/>
  <c r="BD16" i="18"/>
  <c r="F92" i="18"/>
  <c r="F55" i="18"/>
  <c r="AT16" i="18"/>
  <c r="E55" i="18"/>
  <c r="E92" i="18"/>
  <c r="BE16" i="18"/>
  <c r="S16" i="18"/>
  <c r="M55" i="18"/>
  <c r="M92" i="18"/>
  <c r="BM16" i="18"/>
  <c r="AA16" i="18"/>
  <c r="AB16" i="18"/>
  <c r="AO16" i="18"/>
  <c r="BF16" i="18"/>
  <c r="G55" i="18"/>
  <c r="G92" i="18"/>
  <c r="Y16" i="18"/>
  <c r="AH16" i="18"/>
  <c r="AQ18" i="18"/>
  <c r="I92" i="18"/>
  <c r="I55" i="18"/>
  <c r="AJ16" i="18"/>
  <c r="AQ20" i="18"/>
  <c r="K55" i="18"/>
  <c r="K92" i="18"/>
  <c r="U16" i="18"/>
  <c r="AL16" i="18"/>
  <c r="K14" i="17"/>
  <c r="K15" i="16"/>
  <c r="C28" i="17" l="1"/>
  <c r="E27" i="17"/>
  <c r="G24" i="17"/>
  <c r="D27" i="17"/>
  <c r="F25" i="17"/>
  <c r="H23" i="17"/>
  <c r="AQ21" i="18"/>
  <c r="P21" i="18"/>
  <c r="B27" i="15"/>
  <c r="B29" i="17" s="1"/>
  <c r="B68" i="17" s="1"/>
  <c r="B105" i="17" s="1"/>
  <c r="B22" i="21"/>
  <c r="B22" i="18"/>
  <c r="B60" i="21"/>
  <c r="B97" i="21" s="1"/>
  <c r="AQ21" i="21"/>
  <c r="P21" i="21"/>
  <c r="P18" i="20"/>
  <c r="P17" i="20"/>
  <c r="P7" i="20"/>
  <c r="B60" i="19"/>
  <c r="B97" i="19" s="1"/>
  <c r="B22" i="19"/>
  <c r="P21" i="19"/>
  <c r="AQ21" i="19"/>
  <c r="F94" i="19"/>
  <c r="BF18" i="19"/>
  <c r="AG18" i="19"/>
  <c r="AT18" i="19"/>
  <c r="T18" i="19"/>
  <c r="E95" i="19"/>
  <c r="BE19" i="19"/>
  <c r="S19" i="19"/>
  <c r="AF19" i="19"/>
  <c r="AS19" i="19"/>
  <c r="G51" i="19"/>
  <c r="G93" i="19"/>
  <c r="H17" i="19"/>
  <c r="AU17" i="19"/>
  <c r="BG17" i="19"/>
  <c r="C98" i="19"/>
  <c r="Q22" i="19"/>
  <c r="AD22" i="19"/>
  <c r="D96" i="19"/>
  <c r="BD20" i="19"/>
  <c r="AR20" i="19"/>
  <c r="AE20" i="19"/>
  <c r="R20" i="19"/>
  <c r="C25" i="16"/>
  <c r="AD22" i="15"/>
  <c r="Q22" i="15"/>
  <c r="G23" i="16"/>
  <c r="B28" i="17"/>
  <c r="B67" i="17" s="1"/>
  <c r="B104" i="17" s="1"/>
  <c r="B27" i="17"/>
  <c r="B66" i="17" s="1"/>
  <c r="B103" i="17" s="1"/>
  <c r="B26" i="17"/>
  <c r="B65" i="17" s="1"/>
  <c r="B102" i="17" s="1"/>
  <c r="B25" i="17"/>
  <c r="B64" i="17" s="1"/>
  <c r="B101" i="17" s="1"/>
  <c r="B24" i="17"/>
  <c r="B23" i="17"/>
  <c r="B62" i="17" s="1"/>
  <c r="B99" i="17" s="1"/>
  <c r="N22" i="17"/>
  <c r="N98" i="17" s="1"/>
  <c r="M22" i="17"/>
  <c r="BM22" i="17" s="1"/>
  <c r="L22" i="17"/>
  <c r="L98" i="17" s="1"/>
  <c r="K22" i="17"/>
  <c r="K98" i="17" s="1"/>
  <c r="J22" i="17"/>
  <c r="J98" i="17" s="1"/>
  <c r="I22" i="17"/>
  <c r="H22" i="17"/>
  <c r="G22" i="17"/>
  <c r="G98" i="17" s="1"/>
  <c r="F22" i="17"/>
  <c r="AG22" i="17" s="1"/>
  <c r="E22" i="17"/>
  <c r="BE22" i="17" s="1"/>
  <c r="D22" i="17"/>
  <c r="D98" i="17" s="1"/>
  <c r="C22" i="17"/>
  <c r="C98" i="17" s="1"/>
  <c r="B130" i="16"/>
  <c r="N91" i="16"/>
  <c r="N85" i="21" s="1"/>
  <c r="M91" i="16"/>
  <c r="M85" i="21" s="1"/>
  <c r="L91" i="16"/>
  <c r="L85" i="21" s="1"/>
  <c r="K91" i="16"/>
  <c r="K85" i="21" s="1"/>
  <c r="I91" i="16"/>
  <c r="I85" i="21" s="1"/>
  <c r="H91" i="16"/>
  <c r="H85" i="21" s="1"/>
  <c r="G91" i="16"/>
  <c r="G85" i="21" s="1"/>
  <c r="F91" i="16"/>
  <c r="F85" i="21" s="1"/>
  <c r="E91" i="16"/>
  <c r="E85" i="21" s="1"/>
  <c r="D91" i="16"/>
  <c r="D85" i="21" s="1"/>
  <c r="N90" i="16"/>
  <c r="N84" i="21" s="1"/>
  <c r="M90" i="16"/>
  <c r="M84" i="21" s="1"/>
  <c r="L90" i="16"/>
  <c r="L84" i="21" s="1"/>
  <c r="K90" i="16"/>
  <c r="K84" i="21" s="1"/>
  <c r="J90" i="16"/>
  <c r="J84" i="21" s="1"/>
  <c r="I90" i="16"/>
  <c r="I84" i="21" s="1"/>
  <c r="H90" i="16"/>
  <c r="H84" i="21" s="1"/>
  <c r="G90" i="16"/>
  <c r="G84" i="21" s="1"/>
  <c r="F90" i="16"/>
  <c r="F84" i="21" s="1"/>
  <c r="E90" i="16"/>
  <c r="E84" i="21" s="1"/>
  <c r="D90" i="16"/>
  <c r="D84" i="21" s="1"/>
  <c r="C90" i="16"/>
  <c r="C84" i="21" s="1"/>
  <c r="N89" i="16"/>
  <c r="N83" i="21" s="1"/>
  <c r="M89" i="16"/>
  <c r="M83" i="21" s="1"/>
  <c r="L89" i="16"/>
  <c r="L83" i="21" s="1"/>
  <c r="K89" i="16"/>
  <c r="K83" i="21" s="1"/>
  <c r="J89" i="16"/>
  <c r="J83" i="21" s="1"/>
  <c r="I89" i="16"/>
  <c r="I83" i="21" s="1"/>
  <c r="H89" i="16"/>
  <c r="H83" i="21" s="1"/>
  <c r="G89" i="16"/>
  <c r="G83" i="21" s="1"/>
  <c r="F89" i="16"/>
  <c r="F83" i="21" s="1"/>
  <c r="E89" i="16"/>
  <c r="E83" i="21" s="1"/>
  <c r="D89" i="16"/>
  <c r="D83" i="21" s="1"/>
  <c r="C89" i="16"/>
  <c r="C83" i="21" s="1"/>
  <c r="N88" i="16"/>
  <c r="N82" i="21" s="1"/>
  <c r="M88" i="16"/>
  <c r="M82" i="21" s="1"/>
  <c r="L88" i="16"/>
  <c r="L82" i="21" s="1"/>
  <c r="K88" i="16"/>
  <c r="K82" i="21" s="1"/>
  <c r="J88" i="16"/>
  <c r="J82" i="21" s="1"/>
  <c r="I88" i="16"/>
  <c r="I82" i="21" s="1"/>
  <c r="H88" i="16"/>
  <c r="H82" i="21" s="1"/>
  <c r="G88" i="16"/>
  <c r="G82" i="21" s="1"/>
  <c r="F88" i="16"/>
  <c r="F82" i="21" s="1"/>
  <c r="E88" i="16"/>
  <c r="E82" i="21" s="1"/>
  <c r="D88" i="16"/>
  <c r="D82" i="21" s="1"/>
  <c r="C88" i="16"/>
  <c r="C82" i="21" s="1"/>
  <c r="N87" i="16"/>
  <c r="N81" i="21" s="1"/>
  <c r="M87" i="16"/>
  <c r="M81" i="21" s="1"/>
  <c r="L87" i="16"/>
  <c r="L81" i="21" s="1"/>
  <c r="K87" i="16"/>
  <c r="K81" i="21" s="1"/>
  <c r="J87" i="16"/>
  <c r="J81" i="21" s="1"/>
  <c r="I87" i="16"/>
  <c r="I81" i="21" s="1"/>
  <c r="H87" i="16"/>
  <c r="H81" i="21" s="1"/>
  <c r="G87" i="16"/>
  <c r="G81" i="21" s="1"/>
  <c r="F87" i="16"/>
  <c r="F81" i="21" s="1"/>
  <c r="E87" i="16"/>
  <c r="E81" i="21" s="1"/>
  <c r="D87" i="16"/>
  <c r="D81" i="21" s="1"/>
  <c r="C87" i="16"/>
  <c r="C81" i="21" s="1"/>
  <c r="N86" i="16"/>
  <c r="N80" i="21" s="1"/>
  <c r="M86" i="16"/>
  <c r="M80" i="21" s="1"/>
  <c r="L86" i="16"/>
  <c r="L80" i="21" s="1"/>
  <c r="K86" i="16"/>
  <c r="K80" i="21" s="1"/>
  <c r="J86" i="16"/>
  <c r="J80" i="21" s="1"/>
  <c r="I86" i="16"/>
  <c r="I80" i="21" s="1"/>
  <c r="H86" i="16"/>
  <c r="H80" i="21" s="1"/>
  <c r="G86" i="16"/>
  <c r="G80" i="21" s="1"/>
  <c r="F86" i="16"/>
  <c r="F80" i="21" s="1"/>
  <c r="E86" i="16"/>
  <c r="E80" i="21" s="1"/>
  <c r="D86" i="16"/>
  <c r="D80" i="21" s="1"/>
  <c r="C86" i="16"/>
  <c r="C80" i="21" s="1"/>
  <c r="N85" i="16"/>
  <c r="N79" i="21" s="1"/>
  <c r="M85" i="16"/>
  <c r="M79" i="21" s="1"/>
  <c r="L85" i="16"/>
  <c r="L79" i="21" s="1"/>
  <c r="K85" i="16"/>
  <c r="K79" i="21" s="1"/>
  <c r="J85" i="16"/>
  <c r="J79" i="21" s="1"/>
  <c r="I85" i="16"/>
  <c r="I79" i="21" s="1"/>
  <c r="H85" i="16"/>
  <c r="H79" i="21" s="1"/>
  <c r="G85" i="16"/>
  <c r="G79" i="21" s="1"/>
  <c r="F85" i="16"/>
  <c r="F79" i="21" s="1"/>
  <c r="E85" i="16"/>
  <c r="E79" i="21" s="1"/>
  <c r="D85" i="16"/>
  <c r="D79" i="21" s="1"/>
  <c r="C85" i="16"/>
  <c r="C79" i="21" s="1"/>
  <c r="N84" i="16"/>
  <c r="N78" i="21" s="1"/>
  <c r="M84" i="16"/>
  <c r="M78" i="21" s="1"/>
  <c r="L84" i="16"/>
  <c r="L78" i="21" s="1"/>
  <c r="K84" i="16"/>
  <c r="K78" i="21" s="1"/>
  <c r="J84" i="16"/>
  <c r="J78" i="21" s="1"/>
  <c r="I84" i="16"/>
  <c r="I78" i="21" s="1"/>
  <c r="H84" i="16"/>
  <c r="H78" i="21" s="1"/>
  <c r="G84" i="16"/>
  <c r="G78" i="21" s="1"/>
  <c r="F84" i="16"/>
  <c r="F78" i="21" s="1"/>
  <c r="E84" i="16"/>
  <c r="E78" i="21" s="1"/>
  <c r="D84" i="16"/>
  <c r="D78" i="21" s="1"/>
  <c r="C84" i="16"/>
  <c r="C78" i="21" s="1"/>
  <c r="N83" i="16"/>
  <c r="N77" i="21" s="1"/>
  <c r="M83" i="16"/>
  <c r="M77" i="21" s="1"/>
  <c r="L83" i="16"/>
  <c r="L77" i="21" s="1"/>
  <c r="K83" i="16"/>
  <c r="K77" i="21" s="1"/>
  <c r="J83" i="16"/>
  <c r="J77" i="21" s="1"/>
  <c r="I83" i="16"/>
  <c r="I77" i="21" s="1"/>
  <c r="H83" i="16"/>
  <c r="H77" i="21" s="1"/>
  <c r="G83" i="16"/>
  <c r="G77" i="21" s="1"/>
  <c r="F83" i="16"/>
  <c r="F77" i="21" s="1"/>
  <c r="E83" i="16"/>
  <c r="E77" i="21" s="1"/>
  <c r="D83" i="16"/>
  <c r="D77" i="21" s="1"/>
  <c r="C83" i="16"/>
  <c r="C77" i="21" s="1"/>
  <c r="N82" i="16"/>
  <c r="N76" i="21" s="1"/>
  <c r="M82" i="16"/>
  <c r="M76" i="21" s="1"/>
  <c r="L82" i="16"/>
  <c r="L76" i="21" s="1"/>
  <c r="K82" i="16"/>
  <c r="K76" i="21" s="1"/>
  <c r="J82" i="16"/>
  <c r="J76" i="21" s="1"/>
  <c r="I82" i="16"/>
  <c r="I76" i="21" s="1"/>
  <c r="H82" i="16"/>
  <c r="H76" i="21" s="1"/>
  <c r="G82" i="16"/>
  <c r="G76" i="21" s="1"/>
  <c r="F82" i="16"/>
  <c r="F76" i="21" s="1"/>
  <c r="E82" i="16"/>
  <c r="E76" i="21" s="1"/>
  <c r="D82" i="16"/>
  <c r="D76" i="21" s="1"/>
  <c r="C82" i="16"/>
  <c r="C76" i="21" s="1"/>
  <c r="N81" i="16"/>
  <c r="N75" i="21" s="1"/>
  <c r="M81" i="16"/>
  <c r="M75" i="21" s="1"/>
  <c r="L81" i="16"/>
  <c r="L75" i="21" s="1"/>
  <c r="K81" i="16"/>
  <c r="K75" i="21" s="1"/>
  <c r="J81" i="16"/>
  <c r="J75" i="21" s="1"/>
  <c r="I81" i="16"/>
  <c r="I75" i="21" s="1"/>
  <c r="H81" i="16"/>
  <c r="H75" i="21" s="1"/>
  <c r="G81" i="16"/>
  <c r="G75" i="21" s="1"/>
  <c r="F81" i="16"/>
  <c r="F75" i="21" s="1"/>
  <c r="E81" i="16"/>
  <c r="E75" i="21" s="1"/>
  <c r="D81" i="16"/>
  <c r="D75" i="21" s="1"/>
  <c r="C81" i="16"/>
  <c r="C75" i="21" s="1"/>
  <c r="N80" i="16"/>
  <c r="N74" i="21" s="1"/>
  <c r="M80" i="16"/>
  <c r="M74" i="21" s="1"/>
  <c r="L80" i="16"/>
  <c r="L74" i="21" s="1"/>
  <c r="K80" i="16"/>
  <c r="K74" i="21" s="1"/>
  <c r="J80" i="16"/>
  <c r="J74" i="21" s="1"/>
  <c r="I80" i="16"/>
  <c r="I74" i="21" s="1"/>
  <c r="H80" i="16"/>
  <c r="H74" i="21" s="1"/>
  <c r="G80" i="16"/>
  <c r="G74" i="21" s="1"/>
  <c r="F80" i="16"/>
  <c r="F74" i="21" s="1"/>
  <c r="E80" i="16"/>
  <c r="E74" i="21" s="1"/>
  <c r="D80" i="16"/>
  <c r="D74" i="21" s="1"/>
  <c r="C80" i="16"/>
  <c r="C74" i="21" s="1"/>
  <c r="N79" i="16"/>
  <c r="N73" i="21" s="1"/>
  <c r="M79" i="16"/>
  <c r="M73" i="21" s="1"/>
  <c r="L79" i="16"/>
  <c r="L73" i="21" s="1"/>
  <c r="K79" i="16"/>
  <c r="K73" i="21" s="1"/>
  <c r="J79" i="16"/>
  <c r="J73" i="21" s="1"/>
  <c r="I79" i="16"/>
  <c r="I73" i="21" s="1"/>
  <c r="H79" i="16"/>
  <c r="H73" i="21" s="1"/>
  <c r="G79" i="16"/>
  <c r="G73" i="21" s="1"/>
  <c r="F79" i="16"/>
  <c r="F73" i="21" s="1"/>
  <c r="E79" i="16"/>
  <c r="E73" i="21" s="1"/>
  <c r="D79" i="16"/>
  <c r="D73" i="21" s="1"/>
  <c r="C79" i="16"/>
  <c r="C73" i="21" s="1"/>
  <c r="N78" i="16"/>
  <c r="N72" i="21" s="1"/>
  <c r="M78" i="16"/>
  <c r="M72" i="21" s="1"/>
  <c r="L78" i="16"/>
  <c r="L72" i="21" s="1"/>
  <c r="K78" i="16"/>
  <c r="K72" i="21" s="1"/>
  <c r="J78" i="16"/>
  <c r="J72" i="21" s="1"/>
  <c r="I78" i="16"/>
  <c r="I72" i="21" s="1"/>
  <c r="H78" i="16"/>
  <c r="H72" i="21" s="1"/>
  <c r="G78" i="16"/>
  <c r="G72" i="21" s="1"/>
  <c r="F78" i="16"/>
  <c r="F72" i="21" s="1"/>
  <c r="E78" i="16"/>
  <c r="E72" i="21" s="1"/>
  <c r="D78" i="16"/>
  <c r="D72" i="21" s="1"/>
  <c r="C78" i="16"/>
  <c r="C72" i="21" s="1"/>
  <c r="N77" i="16"/>
  <c r="N71" i="21" s="1"/>
  <c r="M77" i="16"/>
  <c r="M71" i="21" s="1"/>
  <c r="L77" i="16"/>
  <c r="L71" i="21" s="1"/>
  <c r="K77" i="16"/>
  <c r="K71" i="21" s="1"/>
  <c r="J77" i="16"/>
  <c r="J71" i="21" s="1"/>
  <c r="I77" i="16"/>
  <c r="I71" i="21" s="1"/>
  <c r="H77" i="16"/>
  <c r="H71" i="21" s="1"/>
  <c r="G77" i="16"/>
  <c r="G71" i="21" s="1"/>
  <c r="F77" i="16"/>
  <c r="F71" i="21" s="1"/>
  <c r="E77" i="16"/>
  <c r="E71" i="21" s="1"/>
  <c r="D77" i="16"/>
  <c r="D71" i="21" s="1"/>
  <c r="C77" i="16"/>
  <c r="C71" i="21" s="1"/>
  <c r="N76" i="16"/>
  <c r="N70" i="21" s="1"/>
  <c r="M76" i="16"/>
  <c r="M70" i="21" s="1"/>
  <c r="L76" i="16"/>
  <c r="L70" i="21" s="1"/>
  <c r="K76" i="16"/>
  <c r="K70" i="21" s="1"/>
  <c r="J76" i="16"/>
  <c r="J70" i="21" s="1"/>
  <c r="I76" i="16"/>
  <c r="I70" i="21" s="1"/>
  <c r="H76" i="16"/>
  <c r="H70" i="21" s="1"/>
  <c r="G76" i="16"/>
  <c r="G70" i="21" s="1"/>
  <c r="F76" i="16"/>
  <c r="F70" i="21" s="1"/>
  <c r="E76" i="16"/>
  <c r="E70" i="21" s="1"/>
  <c r="D76" i="16"/>
  <c r="D70" i="21" s="1"/>
  <c r="C76" i="16"/>
  <c r="C70" i="21" s="1"/>
  <c r="N75" i="16"/>
  <c r="N69" i="21" s="1"/>
  <c r="M75" i="16"/>
  <c r="M69" i="21" s="1"/>
  <c r="L75" i="16"/>
  <c r="L69" i="21" s="1"/>
  <c r="K75" i="16"/>
  <c r="K69" i="21" s="1"/>
  <c r="J75" i="16"/>
  <c r="J69" i="21" s="1"/>
  <c r="I75" i="16"/>
  <c r="I69" i="21" s="1"/>
  <c r="H75" i="16"/>
  <c r="H69" i="21" s="1"/>
  <c r="G75" i="16"/>
  <c r="G69" i="21" s="1"/>
  <c r="F75" i="16"/>
  <c r="F69" i="21" s="1"/>
  <c r="E75" i="16"/>
  <c r="E69" i="21" s="1"/>
  <c r="D75" i="16"/>
  <c r="D69" i="21" s="1"/>
  <c r="C75" i="16"/>
  <c r="C69" i="21" s="1"/>
  <c r="N74" i="16"/>
  <c r="N68" i="21" s="1"/>
  <c r="M74" i="16"/>
  <c r="M68" i="21" s="1"/>
  <c r="L74" i="16"/>
  <c r="L68" i="21" s="1"/>
  <c r="K74" i="16"/>
  <c r="K68" i="21" s="1"/>
  <c r="J74" i="16"/>
  <c r="J68" i="21" s="1"/>
  <c r="I74" i="16"/>
  <c r="I68" i="21" s="1"/>
  <c r="H74" i="16"/>
  <c r="H68" i="21" s="1"/>
  <c r="G74" i="16"/>
  <c r="G68" i="21" s="1"/>
  <c r="F74" i="16"/>
  <c r="F68" i="21" s="1"/>
  <c r="E74" i="16"/>
  <c r="E68" i="21" s="1"/>
  <c r="D74" i="16"/>
  <c r="D68" i="21" s="1"/>
  <c r="C74" i="16"/>
  <c r="C68" i="21" s="1"/>
  <c r="N73" i="16"/>
  <c r="N67" i="21" s="1"/>
  <c r="M73" i="16"/>
  <c r="M67" i="21" s="1"/>
  <c r="L73" i="16"/>
  <c r="L67" i="21" s="1"/>
  <c r="K73" i="16"/>
  <c r="K67" i="21" s="1"/>
  <c r="J73" i="16"/>
  <c r="J67" i="21" s="1"/>
  <c r="I73" i="16"/>
  <c r="I67" i="21" s="1"/>
  <c r="H73" i="16"/>
  <c r="H67" i="21" s="1"/>
  <c r="G73" i="16"/>
  <c r="G67" i="21" s="1"/>
  <c r="F73" i="16"/>
  <c r="F67" i="21" s="1"/>
  <c r="E73" i="16"/>
  <c r="E67" i="21" s="1"/>
  <c r="D73" i="16"/>
  <c r="D67" i="21" s="1"/>
  <c r="C73" i="16"/>
  <c r="C67" i="21" s="1"/>
  <c r="N72" i="16"/>
  <c r="N66" i="21" s="1"/>
  <c r="M72" i="16"/>
  <c r="M66" i="21" s="1"/>
  <c r="L72" i="16"/>
  <c r="L66" i="21" s="1"/>
  <c r="K72" i="16"/>
  <c r="K66" i="21" s="1"/>
  <c r="J72" i="16"/>
  <c r="J66" i="21" s="1"/>
  <c r="I72" i="16"/>
  <c r="I66" i="21" s="1"/>
  <c r="H72" i="16"/>
  <c r="H66" i="21" s="1"/>
  <c r="G72" i="16"/>
  <c r="G66" i="21" s="1"/>
  <c r="F72" i="16"/>
  <c r="F66" i="21" s="1"/>
  <c r="E72" i="16"/>
  <c r="E66" i="21" s="1"/>
  <c r="D72" i="16"/>
  <c r="D66" i="21" s="1"/>
  <c r="C72" i="16"/>
  <c r="C66" i="21" s="1"/>
  <c r="N71" i="16"/>
  <c r="N65" i="21" s="1"/>
  <c r="M71" i="16"/>
  <c r="M65" i="21" s="1"/>
  <c r="L71" i="16"/>
  <c r="L65" i="21" s="1"/>
  <c r="K71" i="16"/>
  <c r="K65" i="21" s="1"/>
  <c r="J71" i="16"/>
  <c r="J65" i="21" s="1"/>
  <c r="I71" i="16"/>
  <c r="I65" i="21" s="1"/>
  <c r="H71" i="16"/>
  <c r="H65" i="21" s="1"/>
  <c r="G71" i="16"/>
  <c r="G65" i="21" s="1"/>
  <c r="F71" i="16"/>
  <c r="F65" i="21" s="1"/>
  <c r="E71" i="16"/>
  <c r="E65" i="21" s="1"/>
  <c r="D71" i="16"/>
  <c r="D65" i="21" s="1"/>
  <c r="C71" i="16"/>
  <c r="C65" i="21" s="1"/>
  <c r="N70" i="16"/>
  <c r="N64" i="21" s="1"/>
  <c r="M70" i="16"/>
  <c r="M64" i="21" s="1"/>
  <c r="L70" i="16"/>
  <c r="L64" i="21" s="1"/>
  <c r="K70" i="16"/>
  <c r="K64" i="21" s="1"/>
  <c r="J70" i="16"/>
  <c r="J64" i="21" s="1"/>
  <c r="I70" i="16"/>
  <c r="I64" i="21" s="1"/>
  <c r="H70" i="16"/>
  <c r="H64" i="21" s="1"/>
  <c r="G70" i="16"/>
  <c r="G64" i="21" s="1"/>
  <c r="F70" i="16"/>
  <c r="F64" i="21" s="1"/>
  <c r="E70" i="16"/>
  <c r="E64" i="21" s="1"/>
  <c r="D70" i="16"/>
  <c r="D64" i="21" s="1"/>
  <c r="C70" i="16"/>
  <c r="C64" i="21" s="1"/>
  <c r="N69" i="16"/>
  <c r="N63" i="21" s="1"/>
  <c r="M69" i="16"/>
  <c r="M63" i="21" s="1"/>
  <c r="L69" i="16"/>
  <c r="L63" i="21" s="1"/>
  <c r="K69" i="16"/>
  <c r="K63" i="21" s="1"/>
  <c r="J69" i="16"/>
  <c r="J63" i="21" s="1"/>
  <c r="I69" i="16"/>
  <c r="I63" i="21" s="1"/>
  <c r="H69" i="16"/>
  <c r="H63" i="21" s="1"/>
  <c r="G69" i="16"/>
  <c r="G63" i="21" s="1"/>
  <c r="F69" i="16"/>
  <c r="F63" i="21" s="1"/>
  <c r="E69" i="16"/>
  <c r="E63" i="21" s="1"/>
  <c r="D69" i="16"/>
  <c r="D63" i="21" s="1"/>
  <c r="C69" i="16"/>
  <c r="C63" i="21" s="1"/>
  <c r="N68" i="16"/>
  <c r="N62" i="21" s="1"/>
  <c r="M68" i="16"/>
  <c r="M62" i="21" s="1"/>
  <c r="L68" i="16"/>
  <c r="L62" i="21" s="1"/>
  <c r="K68" i="16"/>
  <c r="K62" i="21" s="1"/>
  <c r="J68" i="16"/>
  <c r="J62" i="21" s="1"/>
  <c r="I68" i="16"/>
  <c r="I62" i="21" s="1"/>
  <c r="H68" i="16"/>
  <c r="H62" i="21" s="1"/>
  <c r="G68" i="16"/>
  <c r="G62" i="21" s="1"/>
  <c r="F68" i="16"/>
  <c r="F62" i="21" s="1"/>
  <c r="E68" i="16"/>
  <c r="E62" i="21" s="1"/>
  <c r="D68" i="16"/>
  <c r="D62" i="21" s="1"/>
  <c r="C68" i="16"/>
  <c r="C62" i="21" s="1"/>
  <c r="N67" i="16"/>
  <c r="N61" i="21" s="1"/>
  <c r="M67" i="16"/>
  <c r="M61" i="21" s="1"/>
  <c r="L67" i="16"/>
  <c r="L61" i="21" s="1"/>
  <c r="K67" i="16"/>
  <c r="K61" i="21" s="1"/>
  <c r="J67" i="16"/>
  <c r="J61" i="21" s="1"/>
  <c r="I67" i="16"/>
  <c r="I61" i="21" s="1"/>
  <c r="H67" i="16"/>
  <c r="H61" i="21" s="1"/>
  <c r="G67" i="16"/>
  <c r="G61" i="21" s="1"/>
  <c r="F67" i="16"/>
  <c r="F61" i="21" s="1"/>
  <c r="E67" i="16"/>
  <c r="E61" i="21" s="1"/>
  <c r="D67" i="16"/>
  <c r="D61" i="21" s="1"/>
  <c r="C67" i="16"/>
  <c r="C61" i="21" s="1"/>
  <c r="N66" i="16"/>
  <c r="N60" i="21" s="1"/>
  <c r="M66" i="16"/>
  <c r="M60" i="21" s="1"/>
  <c r="L66" i="16"/>
  <c r="L60" i="21" s="1"/>
  <c r="K66" i="16"/>
  <c r="K60" i="21" s="1"/>
  <c r="J66" i="16"/>
  <c r="J60" i="21" s="1"/>
  <c r="I66" i="16"/>
  <c r="I60" i="21" s="1"/>
  <c r="H66" i="16"/>
  <c r="H60" i="21" s="1"/>
  <c r="G66" i="16"/>
  <c r="G60" i="21" s="1"/>
  <c r="F66" i="16"/>
  <c r="F60" i="21" s="1"/>
  <c r="E66" i="16"/>
  <c r="E60" i="21" s="1"/>
  <c r="D66" i="16"/>
  <c r="D60" i="21" s="1"/>
  <c r="C66" i="16"/>
  <c r="C60" i="21" s="1"/>
  <c r="N65" i="16"/>
  <c r="N59" i="21" s="1"/>
  <c r="M65" i="16"/>
  <c r="M59" i="21" s="1"/>
  <c r="L65" i="16"/>
  <c r="L59" i="21" s="1"/>
  <c r="K65" i="16"/>
  <c r="K59" i="21" s="1"/>
  <c r="J65" i="16"/>
  <c r="J59" i="21" s="1"/>
  <c r="I65" i="16"/>
  <c r="I59" i="21" s="1"/>
  <c r="H65" i="16"/>
  <c r="H59" i="21" s="1"/>
  <c r="G65" i="16"/>
  <c r="G59" i="21" s="1"/>
  <c r="F65" i="16"/>
  <c r="F59" i="21" s="1"/>
  <c r="E65" i="16"/>
  <c r="E59" i="21" s="1"/>
  <c r="D65" i="16"/>
  <c r="D59" i="21" s="1"/>
  <c r="C65" i="16"/>
  <c r="C59" i="21" s="1"/>
  <c r="N64" i="16"/>
  <c r="N58" i="21" s="1"/>
  <c r="M64" i="16"/>
  <c r="M58" i="21" s="1"/>
  <c r="L64" i="16"/>
  <c r="L58" i="21" s="1"/>
  <c r="K64" i="16"/>
  <c r="K58" i="21" s="1"/>
  <c r="J64" i="16"/>
  <c r="J58" i="21" s="1"/>
  <c r="I64" i="16"/>
  <c r="I58" i="21" s="1"/>
  <c r="H64" i="16"/>
  <c r="H58" i="21" s="1"/>
  <c r="G64" i="16"/>
  <c r="G58" i="21" s="1"/>
  <c r="F64" i="16"/>
  <c r="F58" i="21" s="1"/>
  <c r="E64" i="16"/>
  <c r="E58" i="21" s="1"/>
  <c r="D64" i="16"/>
  <c r="D58" i="21" s="1"/>
  <c r="C64" i="16"/>
  <c r="C58" i="21" s="1"/>
  <c r="N63" i="16"/>
  <c r="N57" i="21" s="1"/>
  <c r="M63" i="16"/>
  <c r="M57" i="21" s="1"/>
  <c r="L63" i="16"/>
  <c r="L57" i="21" s="1"/>
  <c r="K63" i="16"/>
  <c r="K57" i="21" s="1"/>
  <c r="J63" i="16"/>
  <c r="J57" i="21" s="1"/>
  <c r="I63" i="16"/>
  <c r="I57" i="21" s="1"/>
  <c r="H63" i="16"/>
  <c r="H57" i="21" s="1"/>
  <c r="G63" i="16"/>
  <c r="G57" i="21" s="1"/>
  <c r="F63" i="16"/>
  <c r="F57" i="21" s="1"/>
  <c r="E63" i="16"/>
  <c r="E57" i="21" s="1"/>
  <c r="D63" i="16"/>
  <c r="D57" i="21" s="1"/>
  <c r="C63" i="16"/>
  <c r="C57" i="21" s="1"/>
  <c r="B28" i="16"/>
  <c r="AQ28" i="16" s="1"/>
  <c r="B27" i="16"/>
  <c r="AQ27" i="16" s="1"/>
  <c r="B26" i="16"/>
  <c r="B65" i="16" s="1"/>
  <c r="B102" i="16" s="1"/>
  <c r="B25" i="16"/>
  <c r="F24" i="16"/>
  <c r="D24" i="16"/>
  <c r="C24" i="16"/>
  <c r="B24" i="16"/>
  <c r="B63" i="16" s="1"/>
  <c r="B100" i="16" s="1"/>
  <c r="F23" i="16"/>
  <c r="E23" i="16"/>
  <c r="D23" i="16"/>
  <c r="C23" i="16"/>
  <c r="B23" i="16"/>
  <c r="B62" i="16" s="1"/>
  <c r="B99" i="16" s="1"/>
  <c r="N22" i="16"/>
  <c r="M22" i="16"/>
  <c r="L22" i="16"/>
  <c r="K22" i="16"/>
  <c r="J22" i="16"/>
  <c r="I22" i="16"/>
  <c r="BI22" i="16" s="1"/>
  <c r="H22" i="16"/>
  <c r="AV22" i="16" s="1"/>
  <c r="G22" i="16"/>
  <c r="F22" i="16"/>
  <c r="E22" i="16"/>
  <c r="D22" i="16"/>
  <c r="C22" i="16"/>
  <c r="F98" i="15"/>
  <c r="D98" i="15"/>
  <c r="C98" i="15"/>
  <c r="F97" i="15"/>
  <c r="E97" i="15"/>
  <c r="D97" i="15"/>
  <c r="C97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N92" i="15"/>
  <c r="M92" i="15"/>
  <c r="L92" i="15"/>
  <c r="L89" i="21" s="1"/>
  <c r="K92" i="15"/>
  <c r="K89" i="21" s="1"/>
  <c r="J92" i="15"/>
  <c r="J89" i="21" s="1"/>
  <c r="I92" i="15"/>
  <c r="I89" i="21" s="1"/>
  <c r="H92" i="15"/>
  <c r="H89" i="21" s="1"/>
  <c r="G92" i="15"/>
  <c r="G89" i="21" s="1"/>
  <c r="F92" i="15"/>
  <c r="F89" i="21" s="1"/>
  <c r="E92" i="15"/>
  <c r="E89" i="21" s="1"/>
  <c r="D92" i="15"/>
  <c r="D89" i="21" s="1"/>
  <c r="C92" i="15"/>
  <c r="C89" i="21" s="1"/>
  <c r="B65" i="15"/>
  <c r="B102" i="15" s="1"/>
  <c r="B64" i="15"/>
  <c r="B101" i="15" s="1"/>
  <c r="B63" i="15"/>
  <c r="B100" i="15" s="1"/>
  <c r="B62" i="15"/>
  <c r="B99" i="15" s="1"/>
  <c r="B61" i="15"/>
  <c r="B98" i="15" s="1"/>
  <c r="B60" i="15"/>
  <c r="B97" i="15" s="1"/>
  <c r="N59" i="15"/>
  <c r="M59" i="15"/>
  <c r="L59" i="15"/>
  <c r="K59" i="15"/>
  <c r="J59" i="15"/>
  <c r="I59" i="15"/>
  <c r="H59" i="15"/>
  <c r="G59" i="15"/>
  <c r="F59" i="15"/>
  <c r="E59" i="15"/>
  <c r="D59" i="15"/>
  <c r="C59" i="15"/>
  <c r="AQ26" i="15"/>
  <c r="P26" i="15"/>
  <c r="AQ25" i="15"/>
  <c r="P25" i="15"/>
  <c r="AQ24" i="15"/>
  <c r="P24" i="15"/>
  <c r="AQ23" i="15"/>
  <c r="P23" i="15"/>
  <c r="BD22" i="15"/>
  <c r="AR22" i="15"/>
  <c r="AQ22" i="15"/>
  <c r="P22" i="15"/>
  <c r="BF21" i="15"/>
  <c r="BE21" i="15"/>
  <c r="BD21" i="15"/>
  <c r="AT21" i="15"/>
  <c r="AS21" i="15"/>
  <c r="AR21" i="15"/>
  <c r="AQ21" i="15"/>
  <c r="BN20" i="15"/>
  <c r="BM20" i="15"/>
  <c r="BL20" i="15"/>
  <c r="BK20" i="15"/>
  <c r="BJ20" i="15"/>
  <c r="BI20" i="15"/>
  <c r="BH20" i="15"/>
  <c r="BG20" i="15"/>
  <c r="BF20" i="15"/>
  <c r="BE20" i="15"/>
  <c r="BD20" i="15"/>
  <c r="BB20" i="15"/>
  <c r="BA20" i="15"/>
  <c r="AZ20" i="15"/>
  <c r="AY20" i="15"/>
  <c r="AX20" i="15"/>
  <c r="AW20" i="15"/>
  <c r="AV20" i="15"/>
  <c r="AU20" i="15"/>
  <c r="AT20" i="15"/>
  <c r="AS20" i="15"/>
  <c r="AR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H114" i="14"/>
  <c r="H115" i="14" s="1"/>
  <c r="H113" i="14"/>
  <c r="H111" i="14"/>
  <c r="K82" i="14"/>
  <c r="J82" i="14"/>
  <c r="I82" i="14"/>
  <c r="H82" i="14"/>
  <c r="G82" i="14"/>
  <c r="F82" i="14"/>
  <c r="E82" i="14"/>
  <c r="D82" i="14"/>
  <c r="C82" i="14"/>
  <c r="N71" i="14"/>
  <c r="F62" i="14"/>
  <c r="R48" i="14"/>
  <c r="Q48" i="14"/>
  <c r="P48" i="14"/>
  <c r="O48" i="14"/>
  <c r="N48" i="14"/>
  <c r="R47" i="14"/>
  <c r="Q47" i="14"/>
  <c r="P47" i="14"/>
  <c r="O47" i="14"/>
  <c r="N47" i="14"/>
  <c r="R46" i="14"/>
  <c r="Q46" i="14"/>
  <c r="P46" i="14"/>
  <c r="O46" i="14"/>
  <c r="N46" i="14"/>
  <c r="R45" i="14"/>
  <c r="Q45" i="14"/>
  <c r="P45" i="14"/>
  <c r="O45" i="14"/>
  <c r="N45" i="14"/>
  <c r="R44" i="14"/>
  <c r="Q44" i="14"/>
  <c r="P44" i="14"/>
  <c r="O44" i="14"/>
  <c r="N44" i="14"/>
  <c r="A28" i="14"/>
  <c r="A27" i="14"/>
  <c r="A26" i="14"/>
  <c r="R24" i="14"/>
  <c r="R19" i="14"/>
  <c r="R20" i="14" s="1"/>
  <c r="C18" i="14"/>
  <c r="C19" i="14" s="1"/>
  <c r="AG17" i="14"/>
  <c r="AF17" i="14"/>
  <c r="AE17" i="14"/>
  <c r="AD17" i="14"/>
  <c r="AC17" i="14"/>
  <c r="AB17" i="14"/>
  <c r="AA17" i="14"/>
  <c r="Z17" i="14"/>
  <c r="Y17" i="14"/>
  <c r="C17" i="14"/>
  <c r="C86" i="14" s="1"/>
  <c r="AT9" i="14"/>
  <c r="AT8" i="14"/>
  <c r="AS8" i="14"/>
  <c r="AS9" i="14" s="1"/>
  <c r="R6" i="14"/>
  <c r="R5" i="14"/>
  <c r="R4" i="14"/>
  <c r="R3" i="14"/>
  <c r="R2" i="14"/>
  <c r="R1" i="14"/>
  <c r="M36" i="13"/>
  <c r="B36" i="13"/>
  <c r="B69" i="13" s="1"/>
  <c r="B35" i="13"/>
  <c r="B34" i="13"/>
  <c r="AW26" i="13"/>
  <c r="AV26" i="13"/>
  <c r="AU26" i="13"/>
  <c r="AT26" i="13"/>
  <c r="AS26" i="13"/>
  <c r="AR26" i="13"/>
  <c r="AN26" i="13"/>
  <c r="AM26" i="13"/>
  <c r="AL26" i="13"/>
  <c r="AK26" i="13"/>
  <c r="AJ26" i="13"/>
  <c r="AI26" i="13"/>
  <c r="AE26" i="13"/>
  <c r="AD26" i="13"/>
  <c r="AC26" i="13"/>
  <c r="AB26" i="13"/>
  <c r="AA26" i="13"/>
  <c r="Z26" i="13"/>
  <c r="Y26" i="13"/>
  <c r="U26" i="13"/>
  <c r="T26" i="13"/>
  <c r="S26" i="13"/>
  <c r="R26" i="13"/>
  <c r="Q26" i="13"/>
  <c r="P26" i="13"/>
  <c r="O26" i="13"/>
  <c r="AW25" i="13"/>
  <c r="AV25" i="13"/>
  <c r="AU25" i="13"/>
  <c r="AT25" i="13"/>
  <c r="AS25" i="13"/>
  <c r="AR25" i="13"/>
  <c r="AN25" i="13"/>
  <c r="AM25" i="13"/>
  <c r="AL25" i="13"/>
  <c r="AK25" i="13"/>
  <c r="AJ25" i="13"/>
  <c r="AI25" i="13"/>
  <c r="AE25" i="13"/>
  <c r="AD25" i="13"/>
  <c r="AC25" i="13"/>
  <c r="AB25" i="13"/>
  <c r="AA25" i="13"/>
  <c r="Z25" i="13"/>
  <c r="Y25" i="13"/>
  <c r="U25" i="13"/>
  <c r="T25" i="13"/>
  <c r="S25" i="13"/>
  <c r="R25" i="13"/>
  <c r="Q25" i="13"/>
  <c r="P25" i="13"/>
  <c r="O25" i="13"/>
  <c r="AW24" i="13"/>
  <c r="AV24" i="13"/>
  <c r="AU24" i="13"/>
  <c r="AT24" i="13"/>
  <c r="AS24" i="13"/>
  <c r="AR24" i="13"/>
  <c r="AN24" i="13"/>
  <c r="AM24" i="13"/>
  <c r="AL24" i="13"/>
  <c r="AK24" i="13"/>
  <c r="AJ24" i="13"/>
  <c r="AI24" i="13"/>
  <c r="AE24" i="13"/>
  <c r="AD24" i="13"/>
  <c r="AC24" i="13"/>
  <c r="AB24" i="13"/>
  <c r="AA24" i="13"/>
  <c r="Z24" i="13"/>
  <c r="Y24" i="13"/>
  <c r="U24" i="13"/>
  <c r="T24" i="13"/>
  <c r="S24" i="13"/>
  <c r="R24" i="13"/>
  <c r="Q24" i="13"/>
  <c r="P24" i="13"/>
  <c r="O24" i="13"/>
  <c r="AW23" i="13"/>
  <c r="AV23" i="13"/>
  <c r="AU23" i="13"/>
  <c r="AT23" i="13"/>
  <c r="AS23" i="13"/>
  <c r="AR23" i="13"/>
  <c r="AN23" i="13"/>
  <c r="AM23" i="13"/>
  <c r="AL23" i="13"/>
  <c r="AK23" i="13"/>
  <c r="AJ23" i="13"/>
  <c r="AI23" i="13"/>
  <c r="AE23" i="13"/>
  <c r="AD23" i="13"/>
  <c r="AC23" i="13"/>
  <c r="AB23" i="13"/>
  <c r="AA23" i="13"/>
  <c r="Z23" i="13"/>
  <c r="Y23" i="13"/>
  <c r="U23" i="13"/>
  <c r="T23" i="13"/>
  <c r="S23" i="13"/>
  <c r="R23" i="13"/>
  <c r="Q23" i="13"/>
  <c r="P23" i="13"/>
  <c r="O23" i="13"/>
  <c r="AW22" i="13"/>
  <c r="AV22" i="13"/>
  <c r="AU22" i="13"/>
  <c r="AT22" i="13"/>
  <c r="AS22" i="13"/>
  <c r="AR22" i="13"/>
  <c r="AN22" i="13"/>
  <c r="AM22" i="13"/>
  <c r="AL22" i="13"/>
  <c r="AK22" i="13"/>
  <c r="AJ22" i="13"/>
  <c r="AI22" i="13"/>
  <c r="AE22" i="13"/>
  <c r="AD22" i="13"/>
  <c r="AC22" i="13"/>
  <c r="AB22" i="13"/>
  <c r="AA22" i="13"/>
  <c r="Z22" i="13"/>
  <c r="Y22" i="13"/>
  <c r="U22" i="13"/>
  <c r="T22" i="13"/>
  <c r="S22" i="13"/>
  <c r="R22" i="13"/>
  <c r="Q22" i="13"/>
  <c r="P22" i="13"/>
  <c r="O22" i="13"/>
  <c r="AW21" i="13"/>
  <c r="AV21" i="13"/>
  <c r="AU21" i="13"/>
  <c r="AT21" i="13"/>
  <c r="AS21" i="13"/>
  <c r="AR21" i="13"/>
  <c r="AQ21" i="13"/>
  <c r="AP21" i="13"/>
  <c r="AN21" i="13"/>
  <c r="AM21" i="13"/>
  <c r="AL21" i="13"/>
  <c r="AK21" i="13"/>
  <c r="AJ21" i="13"/>
  <c r="AI21" i="13"/>
  <c r="AH21" i="13"/>
  <c r="AG21" i="13"/>
  <c r="AE21" i="13"/>
  <c r="AD21" i="13"/>
  <c r="AC21" i="13"/>
  <c r="AB21" i="13"/>
  <c r="AA21" i="13"/>
  <c r="Z21" i="13"/>
  <c r="Y21" i="13"/>
  <c r="X21" i="13"/>
  <c r="W21" i="13"/>
  <c r="U21" i="13"/>
  <c r="T21" i="13"/>
  <c r="S21" i="13"/>
  <c r="R21" i="13"/>
  <c r="Q21" i="13"/>
  <c r="P21" i="13"/>
  <c r="O21" i="13"/>
  <c r="N21" i="13"/>
  <c r="M21" i="13"/>
  <c r="AW20" i="13"/>
  <c r="AV20" i="13"/>
  <c r="AU20" i="13"/>
  <c r="AT20" i="13"/>
  <c r="AS20" i="13"/>
  <c r="AR20" i="13"/>
  <c r="AQ20" i="13"/>
  <c r="AP20" i="13"/>
  <c r="AN20" i="13"/>
  <c r="AM20" i="13"/>
  <c r="AL20" i="13"/>
  <c r="AK20" i="13"/>
  <c r="AJ20" i="13"/>
  <c r="AI20" i="13"/>
  <c r="AH20" i="13"/>
  <c r="AG20" i="13"/>
  <c r="AE20" i="13"/>
  <c r="AD20" i="13"/>
  <c r="AC20" i="13"/>
  <c r="AB20" i="13"/>
  <c r="AA20" i="13"/>
  <c r="Z20" i="13"/>
  <c r="Y20" i="13"/>
  <c r="X20" i="13"/>
  <c r="W20" i="13"/>
  <c r="U20" i="13"/>
  <c r="T20" i="13"/>
  <c r="S20" i="13"/>
  <c r="R20" i="13"/>
  <c r="Q20" i="13"/>
  <c r="P20" i="13"/>
  <c r="O20" i="13"/>
  <c r="N20" i="13"/>
  <c r="M20" i="13"/>
  <c r="AW19" i="13"/>
  <c r="AV19" i="13"/>
  <c r="AU19" i="13"/>
  <c r="AT19" i="13"/>
  <c r="AS19" i="13"/>
  <c r="AR19" i="13"/>
  <c r="AQ19" i="13"/>
  <c r="AP19" i="13"/>
  <c r="AN19" i="13"/>
  <c r="AM19" i="13"/>
  <c r="AL19" i="13"/>
  <c r="AK19" i="13"/>
  <c r="AJ19" i="13"/>
  <c r="AI19" i="13"/>
  <c r="AH19" i="13"/>
  <c r="AG19" i="13"/>
  <c r="AE19" i="13"/>
  <c r="AD19" i="13"/>
  <c r="AC19" i="13"/>
  <c r="AB19" i="13"/>
  <c r="AA19" i="13"/>
  <c r="Z19" i="13"/>
  <c r="Y19" i="13"/>
  <c r="X19" i="13"/>
  <c r="W19" i="13"/>
  <c r="U19" i="13"/>
  <c r="T19" i="13"/>
  <c r="S19" i="13"/>
  <c r="R19" i="13"/>
  <c r="Q19" i="13"/>
  <c r="P19" i="13"/>
  <c r="O19" i="13"/>
  <c r="N19" i="13"/>
  <c r="M19" i="13"/>
  <c r="AW18" i="13"/>
  <c r="AV18" i="13"/>
  <c r="AU18" i="13"/>
  <c r="AT18" i="13"/>
  <c r="AS18" i="13"/>
  <c r="AR18" i="13"/>
  <c r="AQ18" i="13"/>
  <c r="AP18" i="13"/>
  <c r="AN18" i="13"/>
  <c r="AM18" i="13"/>
  <c r="AL18" i="13"/>
  <c r="AK18" i="13"/>
  <c r="AJ18" i="13"/>
  <c r="AI18" i="13"/>
  <c r="AH18" i="13"/>
  <c r="AG18" i="13"/>
  <c r="AE18" i="13"/>
  <c r="AD18" i="13"/>
  <c r="AC18" i="13"/>
  <c r="AB18" i="13"/>
  <c r="AA18" i="13"/>
  <c r="Z18" i="13"/>
  <c r="Y18" i="13"/>
  <c r="X18" i="13"/>
  <c r="W18" i="13"/>
  <c r="U18" i="13"/>
  <c r="T18" i="13"/>
  <c r="S18" i="13"/>
  <c r="R18" i="13"/>
  <c r="Q18" i="13"/>
  <c r="P18" i="13"/>
  <c r="O18" i="13"/>
  <c r="N18" i="13"/>
  <c r="M18" i="13"/>
  <c r="AW17" i="13"/>
  <c r="AV17" i="13"/>
  <c r="AU17" i="13"/>
  <c r="AT17" i="13"/>
  <c r="AS17" i="13"/>
  <c r="AR17" i="13"/>
  <c r="AQ17" i="13"/>
  <c r="AP17" i="13"/>
  <c r="AN17" i="13"/>
  <c r="AM17" i="13"/>
  <c r="AL17" i="13"/>
  <c r="AK17" i="13"/>
  <c r="AJ17" i="13"/>
  <c r="AI17" i="13"/>
  <c r="AH17" i="13"/>
  <c r="AG17" i="13"/>
  <c r="AE17" i="13"/>
  <c r="AD17" i="13"/>
  <c r="AC17" i="13"/>
  <c r="AB17" i="13"/>
  <c r="AA17" i="13"/>
  <c r="Z17" i="13"/>
  <c r="Y17" i="13"/>
  <c r="X17" i="13"/>
  <c r="W17" i="13"/>
  <c r="U17" i="13"/>
  <c r="T17" i="13"/>
  <c r="S17" i="13"/>
  <c r="R17" i="13"/>
  <c r="Q17" i="13"/>
  <c r="P17" i="13"/>
  <c r="O17" i="13"/>
  <c r="N17" i="13"/>
  <c r="M17" i="13"/>
  <c r="AW16" i="13"/>
  <c r="AV16" i="13"/>
  <c r="AU16" i="13"/>
  <c r="AT16" i="13"/>
  <c r="AS16" i="13"/>
  <c r="AR16" i="13"/>
  <c r="AQ16" i="13"/>
  <c r="AP16" i="13"/>
  <c r="AN16" i="13"/>
  <c r="AM16" i="13"/>
  <c r="AL16" i="13"/>
  <c r="AK16" i="13"/>
  <c r="AJ16" i="13"/>
  <c r="AI16" i="13"/>
  <c r="AH16" i="13"/>
  <c r="AG16" i="13"/>
  <c r="AE16" i="13"/>
  <c r="AD16" i="13"/>
  <c r="AC16" i="13"/>
  <c r="AB16" i="13"/>
  <c r="AA16" i="13"/>
  <c r="Z16" i="13"/>
  <c r="Y16" i="13"/>
  <c r="X16" i="13"/>
  <c r="W16" i="13"/>
  <c r="U16" i="13"/>
  <c r="T16" i="13"/>
  <c r="S16" i="13"/>
  <c r="R16" i="13"/>
  <c r="Q16" i="13"/>
  <c r="P16" i="13"/>
  <c r="O16" i="13"/>
  <c r="N16" i="13"/>
  <c r="M16" i="13"/>
  <c r="AW15" i="13"/>
  <c r="AV15" i="13"/>
  <c r="AU15" i="13"/>
  <c r="AT15" i="13"/>
  <c r="AS15" i="13"/>
  <c r="AR15" i="13"/>
  <c r="AQ15" i="13"/>
  <c r="AP15" i="13"/>
  <c r="AN15" i="13"/>
  <c r="AM15" i="13"/>
  <c r="AL15" i="13"/>
  <c r="AK15" i="13"/>
  <c r="AJ15" i="13"/>
  <c r="AI15" i="13"/>
  <c r="AH15" i="13"/>
  <c r="AG15" i="13"/>
  <c r="AE15" i="13"/>
  <c r="AD15" i="13"/>
  <c r="AC15" i="13"/>
  <c r="AB15" i="13"/>
  <c r="AA15" i="13"/>
  <c r="Z15" i="13"/>
  <c r="Y15" i="13"/>
  <c r="X15" i="13"/>
  <c r="W15" i="13"/>
  <c r="U15" i="13"/>
  <c r="T15" i="13"/>
  <c r="S15" i="13"/>
  <c r="R15" i="13"/>
  <c r="Q15" i="13"/>
  <c r="P15" i="13"/>
  <c r="O15" i="13"/>
  <c r="N15" i="13"/>
  <c r="M15" i="13"/>
  <c r="AW14" i="13"/>
  <c r="AV14" i="13"/>
  <c r="AU14" i="13"/>
  <c r="AT14" i="13"/>
  <c r="AS14" i="13"/>
  <c r="AR14" i="13"/>
  <c r="AQ14" i="13"/>
  <c r="AP14" i="13"/>
  <c r="AN14" i="13"/>
  <c r="AM14" i="13"/>
  <c r="AL14" i="13"/>
  <c r="AK14" i="13"/>
  <c r="AJ14" i="13"/>
  <c r="AI14" i="13"/>
  <c r="AH14" i="13"/>
  <c r="AG14" i="13"/>
  <c r="AE14" i="13"/>
  <c r="AD14" i="13"/>
  <c r="AC14" i="13"/>
  <c r="AB14" i="13"/>
  <c r="AA14" i="13"/>
  <c r="Z14" i="13"/>
  <c r="Y14" i="13"/>
  <c r="X14" i="13"/>
  <c r="W14" i="13"/>
  <c r="U14" i="13"/>
  <c r="T14" i="13"/>
  <c r="S14" i="13"/>
  <c r="R14" i="13"/>
  <c r="Q14" i="13"/>
  <c r="P14" i="13"/>
  <c r="O14" i="13"/>
  <c r="N14" i="13"/>
  <c r="M14" i="13"/>
  <c r="AW13" i="13"/>
  <c r="AV13" i="13"/>
  <c r="AU13" i="13"/>
  <c r="AT13" i="13"/>
  <c r="AS13" i="13"/>
  <c r="AR13" i="13"/>
  <c r="AQ13" i="13"/>
  <c r="AP13" i="13"/>
  <c r="AN13" i="13"/>
  <c r="AM13" i="13"/>
  <c r="AL13" i="13"/>
  <c r="AK13" i="13"/>
  <c r="AJ13" i="13"/>
  <c r="AI13" i="13"/>
  <c r="AH13" i="13"/>
  <c r="AG13" i="13"/>
  <c r="AE13" i="13"/>
  <c r="AD13" i="13"/>
  <c r="AC13" i="13"/>
  <c r="AB13" i="13"/>
  <c r="AA13" i="13"/>
  <c r="Z13" i="13"/>
  <c r="Y13" i="13"/>
  <c r="X13" i="13"/>
  <c r="W13" i="13"/>
  <c r="U13" i="13"/>
  <c r="T13" i="13"/>
  <c r="S13" i="13"/>
  <c r="R13" i="13"/>
  <c r="Q13" i="13"/>
  <c r="P13" i="13"/>
  <c r="O13" i="13"/>
  <c r="N13" i="13"/>
  <c r="M13" i="13"/>
  <c r="AW12" i="13"/>
  <c r="AV12" i="13"/>
  <c r="AU12" i="13"/>
  <c r="AT12" i="13"/>
  <c r="AS12" i="13"/>
  <c r="AR12" i="13"/>
  <c r="AQ12" i="13"/>
  <c r="AP12" i="13"/>
  <c r="AN12" i="13"/>
  <c r="AM12" i="13"/>
  <c r="AL12" i="13"/>
  <c r="AK12" i="13"/>
  <c r="AJ12" i="13"/>
  <c r="AI12" i="13"/>
  <c r="AH12" i="13"/>
  <c r="AG12" i="13"/>
  <c r="AE12" i="13"/>
  <c r="AD12" i="13"/>
  <c r="AC12" i="13"/>
  <c r="AB12" i="13"/>
  <c r="AA12" i="13"/>
  <c r="Z12" i="13"/>
  <c r="Y12" i="13"/>
  <c r="X12" i="13"/>
  <c r="W12" i="13"/>
  <c r="U12" i="13"/>
  <c r="T12" i="13"/>
  <c r="S12" i="13"/>
  <c r="R12" i="13"/>
  <c r="Q12" i="13"/>
  <c r="P12" i="13"/>
  <c r="O12" i="13"/>
  <c r="N12" i="13"/>
  <c r="M12" i="13"/>
  <c r="AW11" i="13"/>
  <c r="AV11" i="13"/>
  <c r="AU11" i="13"/>
  <c r="AT11" i="13"/>
  <c r="AS11" i="13"/>
  <c r="AR11" i="13"/>
  <c r="AQ11" i="13"/>
  <c r="AP11" i="13"/>
  <c r="AN11" i="13"/>
  <c r="AM11" i="13"/>
  <c r="AL11" i="13"/>
  <c r="AK11" i="13"/>
  <c r="AJ11" i="13"/>
  <c r="AI11" i="13"/>
  <c r="AH11" i="13"/>
  <c r="AG11" i="13"/>
  <c r="AE11" i="13"/>
  <c r="AD11" i="13"/>
  <c r="AC11" i="13"/>
  <c r="AB11" i="13"/>
  <c r="AA11" i="13"/>
  <c r="Z11" i="13"/>
  <c r="Y11" i="13"/>
  <c r="X11" i="13"/>
  <c r="W11" i="13"/>
  <c r="U11" i="13"/>
  <c r="T11" i="13"/>
  <c r="S11" i="13"/>
  <c r="R11" i="13"/>
  <c r="Q11" i="13"/>
  <c r="P11" i="13"/>
  <c r="O11" i="13"/>
  <c r="N11" i="13"/>
  <c r="M11" i="13"/>
  <c r="AW10" i="13"/>
  <c r="AV10" i="13"/>
  <c r="AU10" i="13"/>
  <c r="AT10" i="13"/>
  <c r="AS10" i="13"/>
  <c r="AR10" i="13"/>
  <c r="AQ10" i="13"/>
  <c r="AP10" i="13"/>
  <c r="AN10" i="13"/>
  <c r="AM10" i="13"/>
  <c r="AL10" i="13"/>
  <c r="AK10" i="13"/>
  <c r="AJ10" i="13"/>
  <c r="AI10" i="13"/>
  <c r="AH10" i="13"/>
  <c r="AG10" i="13"/>
  <c r="AE10" i="13"/>
  <c r="AD10" i="13"/>
  <c r="AC10" i="13"/>
  <c r="AB10" i="13"/>
  <c r="AA10" i="13"/>
  <c r="Z10" i="13"/>
  <c r="Y10" i="13"/>
  <c r="X10" i="13"/>
  <c r="W10" i="13"/>
  <c r="U10" i="13"/>
  <c r="T10" i="13"/>
  <c r="S10" i="13"/>
  <c r="R10" i="13"/>
  <c r="Q10" i="13"/>
  <c r="P10" i="13"/>
  <c r="O10" i="13"/>
  <c r="N10" i="13"/>
  <c r="M10" i="13"/>
  <c r="AW9" i="13"/>
  <c r="AV9" i="13"/>
  <c r="AU9" i="13"/>
  <c r="AT9" i="13"/>
  <c r="AS9" i="13"/>
  <c r="AR9" i="13"/>
  <c r="AQ9" i="13"/>
  <c r="AP9" i="13"/>
  <c r="AN9" i="13"/>
  <c r="AM9" i="13"/>
  <c r="AL9" i="13"/>
  <c r="AK9" i="13"/>
  <c r="AJ9" i="13"/>
  <c r="AI9" i="13"/>
  <c r="AH9" i="13"/>
  <c r="AG9" i="13"/>
  <c r="AE9" i="13"/>
  <c r="AD9" i="13"/>
  <c r="AC9" i="13"/>
  <c r="AB9" i="13"/>
  <c r="AA9" i="13"/>
  <c r="Z9" i="13"/>
  <c r="Y9" i="13"/>
  <c r="X9" i="13"/>
  <c r="W9" i="13"/>
  <c r="U9" i="13"/>
  <c r="T9" i="13"/>
  <c r="S9" i="13"/>
  <c r="R9" i="13"/>
  <c r="Q9" i="13"/>
  <c r="P9" i="13"/>
  <c r="O9" i="13"/>
  <c r="N9" i="13"/>
  <c r="M9" i="13"/>
  <c r="AW8" i="13"/>
  <c r="AV8" i="13"/>
  <c r="AU8" i="13"/>
  <c r="AT8" i="13"/>
  <c r="AS8" i="13"/>
  <c r="AR8" i="13"/>
  <c r="AQ8" i="13"/>
  <c r="AP8" i="13"/>
  <c r="AN8" i="13"/>
  <c r="AM8" i="13"/>
  <c r="AL8" i="13"/>
  <c r="AK8" i="13"/>
  <c r="AJ8" i="13"/>
  <c r="AI8" i="13"/>
  <c r="AH8" i="13"/>
  <c r="AG8" i="13"/>
  <c r="AE8" i="13"/>
  <c r="AD8" i="13"/>
  <c r="AC8" i="13"/>
  <c r="AB8" i="13"/>
  <c r="AA8" i="13"/>
  <c r="Z8" i="13"/>
  <c r="Y8" i="13"/>
  <c r="X8" i="13"/>
  <c r="W8" i="13"/>
  <c r="U8" i="13"/>
  <c r="T8" i="13"/>
  <c r="S8" i="13"/>
  <c r="R8" i="13"/>
  <c r="Q8" i="13"/>
  <c r="P8" i="13"/>
  <c r="O8" i="13"/>
  <c r="N8" i="13"/>
  <c r="M8" i="13"/>
  <c r="AW7" i="13"/>
  <c r="AV7" i="13"/>
  <c r="AU7" i="13"/>
  <c r="AT7" i="13"/>
  <c r="AS7" i="13"/>
  <c r="AR7" i="13"/>
  <c r="AQ7" i="13"/>
  <c r="AP7" i="13"/>
  <c r="AN7" i="13"/>
  <c r="AM7" i="13"/>
  <c r="AL7" i="13"/>
  <c r="AK7" i="13"/>
  <c r="AJ7" i="13"/>
  <c r="AI7" i="13"/>
  <c r="AH7" i="13"/>
  <c r="AG7" i="13"/>
  <c r="AE7" i="13"/>
  <c r="AD7" i="13"/>
  <c r="AC7" i="13"/>
  <c r="AB7" i="13"/>
  <c r="AA7" i="13"/>
  <c r="Z7" i="13"/>
  <c r="Y7" i="13"/>
  <c r="X7" i="13"/>
  <c r="W7" i="13"/>
  <c r="U7" i="13"/>
  <c r="T7" i="13"/>
  <c r="S7" i="13"/>
  <c r="R7" i="13"/>
  <c r="Q7" i="13"/>
  <c r="P7" i="13"/>
  <c r="O7" i="13"/>
  <c r="N7" i="13"/>
  <c r="M7" i="13"/>
  <c r="AW6" i="13"/>
  <c r="AV6" i="13"/>
  <c r="AU6" i="13"/>
  <c r="AT6" i="13"/>
  <c r="AS6" i="13"/>
  <c r="AR6" i="13"/>
  <c r="AQ6" i="13"/>
  <c r="AP6" i="13"/>
  <c r="AN6" i="13"/>
  <c r="AM6" i="13"/>
  <c r="AL6" i="13"/>
  <c r="AK6" i="13"/>
  <c r="AJ6" i="13"/>
  <c r="AI6" i="13"/>
  <c r="AH6" i="13"/>
  <c r="AG6" i="13"/>
  <c r="AD139" i="12"/>
  <c r="AC139" i="12"/>
  <c r="AB139" i="12"/>
  <c r="AA139" i="12"/>
  <c r="AD138" i="12"/>
  <c r="AC138" i="12"/>
  <c r="AB138" i="12"/>
  <c r="AA138" i="12"/>
  <c r="AD137" i="12"/>
  <c r="AC137" i="12"/>
  <c r="AB137" i="12"/>
  <c r="AA137" i="12"/>
  <c r="AD136" i="12"/>
  <c r="AC136" i="12"/>
  <c r="AB136" i="12"/>
  <c r="AA136" i="12"/>
  <c r="AD135" i="12"/>
  <c r="AC135" i="12"/>
  <c r="AB135" i="12"/>
  <c r="AA135" i="12"/>
  <c r="AD134" i="12"/>
  <c r="AC134" i="12"/>
  <c r="AB134" i="12"/>
  <c r="AA134" i="12"/>
  <c r="Z134" i="12"/>
  <c r="Y134" i="12"/>
  <c r="X134" i="12"/>
  <c r="AD133" i="12"/>
  <c r="AC133" i="12"/>
  <c r="AB133" i="12"/>
  <c r="AA133" i="12"/>
  <c r="Z133" i="12"/>
  <c r="Y133" i="12"/>
  <c r="X133" i="12"/>
  <c r="AD132" i="12"/>
  <c r="AC132" i="12"/>
  <c r="AB132" i="12"/>
  <c r="AA132" i="12"/>
  <c r="Z132" i="12"/>
  <c r="Y132" i="12"/>
  <c r="X132" i="12"/>
  <c r="AD131" i="12"/>
  <c r="AC131" i="12"/>
  <c r="AB131" i="12"/>
  <c r="AA131" i="12"/>
  <c r="Z131" i="12"/>
  <c r="Y131" i="12"/>
  <c r="X131" i="12"/>
  <c r="AD130" i="12"/>
  <c r="AC130" i="12"/>
  <c r="AB130" i="12"/>
  <c r="AA130" i="12"/>
  <c r="Z130" i="12"/>
  <c r="Y130" i="12"/>
  <c r="X130" i="12"/>
  <c r="AD129" i="12"/>
  <c r="AC129" i="12"/>
  <c r="AB129" i="12"/>
  <c r="AA129" i="12"/>
  <c r="Z129" i="12"/>
  <c r="Y129" i="12"/>
  <c r="X129" i="12"/>
  <c r="W129" i="12"/>
  <c r="V129" i="12"/>
  <c r="AD128" i="12"/>
  <c r="AC128" i="12"/>
  <c r="AB128" i="12"/>
  <c r="AA128" i="12"/>
  <c r="Z128" i="12"/>
  <c r="Y128" i="12"/>
  <c r="X128" i="12"/>
  <c r="W128" i="12"/>
  <c r="V128" i="12"/>
  <c r="AD127" i="12"/>
  <c r="AC127" i="12"/>
  <c r="AB127" i="12"/>
  <c r="AA127" i="12"/>
  <c r="Z127" i="12"/>
  <c r="Y127" i="12"/>
  <c r="X127" i="12"/>
  <c r="W127" i="12"/>
  <c r="V127" i="12"/>
  <c r="AD126" i="12"/>
  <c r="AC126" i="12"/>
  <c r="AB126" i="12"/>
  <c r="AA126" i="12"/>
  <c r="Z126" i="12"/>
  <c r="Y126" i="12"/>
  <c r="X126" i="12"/>
  <c r="W126" i="12"/>
  <c r="V126" i="12"/>
  <c r="AD125" i="12"/>
  <c r="AC125" i="12"/>
  <c r="AB125" i="12"/>
  <c r="AA125" i="12"/>
  <c r="Z125" i="12"/>
  <c r="Y125" i="12"/>
  <c r="X125" i="12"/>
  <c r="W125" i="12"/>
  <c r="V125" i="12"/>
  <c r="AD124" i="12"/>
  <c r="AC124" i="12"/>
  <c r="AB124" i="12"/>
  <c r="AA124" i="12"/>
  <c r="Z124" i="12"/>
  <c r="Y124" i="12"/>
  <c r="X124" i="12"/>
  <c r="W124" i="12"/>
  <c r="V124" i="12"/>
  <c r="AD123" i="12"/>
  <c r="AC123" i="12"/>
  <c r="AB123" i="12"/>
  <c r="AA123" i="12"/>
  <c r="Z123" i="12"/>
  <c r="Y123" i="12"/>
  <c r="X123" i="12"/>
  <c r="W123" i="12"/>
  <c r="V123" i="12"/>
  <c r="AD122" i="12"/>
  <c r="AC122" i="12"/>
  <c r="AB122" i="12"/>
  <c r="AA122" i="12"/>
  <c r="Z122" i="12"/>
  <c r="Y122" i="12"/>
  <c r="X122" i="12"/>
  <c r="W122" i="12"/>
  <c r="V122" i="12"/>
  <c r="AD121" i="12"/>
  <c r="AC121" i="12"/>
  <c r="AB121" i="12"/>
  <c r="AA121" i="12"/>
  <c r="Z121" i="12"/>
  <c r="Y121" i="12"/>
  <c r="X121" i="12"/>
  <c r="W121" i="12"/>
  <c r="V121" i="12"/>
  <c r="AD120" i="12"/>
  <c r="AC120" i="12"/>
  <c r="AB120" i="12"/>
  <c r="AA120" i="12"/>
  <c r="Z120" i="12"/>
  <c r="Y120" i="12"/>
  <c r="X120" i="12"/>
  <c r="W120" i="12"/>
  <c r="V120" i="12"/>
  <c r="AD119" i="12"/>
  <c r="AC119" i="12"/>
  <c r="AB119" i="12"/>
  <c r="AA119" i="12"/>
  <c r="Z119" i="12"/>
  <c r="Y119" i="12"/>
  <c r="X119" i="12"/>
  <c r="W119" i="12"/>
  <c r="V119" i="12"/>
  <c r="AD118" i="12"/>
  <c r="AC118" i="12"/>
  <c r="AB118" i="12"/>
  <c r="AA118" i="12"/>
  <c r="Z118" i="12"/>
  <c r="Y118" i="12"/>
  <c r="X118" i="12"/>
  <c r="W118" i="12"/>
  <c r="V118" i="12"/>
  <c r="AD117" i="12"/>
  <c r="AC117" i="12"/>
  <c r="AB117" i="12"/>
  <c r="AA117" i="12"/>
  <c r="Z117" i="12"/>
  <c r="Y117" i="12"/>
  <c r="X117" i="12"/>
  <c r="W117" i="12"/>
  <c r="V117" i="12"/>
  <c r="AD116" i="12"/>
  <c r="AC116" i="12"/>
  <c r="AB116" i="12"/>
  <c r="AA116" i="12"/>
  <c r="Z116" i="12"/>
  <c r="Y116" i="12"/>
  <c r="X116" i="12"/>
  <c r="W116" i="12"/>
  <c r="V116" i="12"/>
  <c r="AD115" i="12"/>
  <c r="AC115" i="12"/>
  <c r="AB115" i="12"/>
  <c r="AA115" i="12"/>
  <c r="Z115" i="12"/>
  <c r="Y115" i="12"/>
  <c r="X115" i="12"/>
  <c r="W115" i="12"/>
  <c r="V115" i="12"/>
  <c r="AD110" i="12"/>
  <c r="AC110" i="12"/>
  <c r="AB110" i="12"/>
  <c r="AA110" i="12"/>
  <c r="T110" i="12"/>
  <c r="S110" i="12"/>
  <c r="R110" i="12"/>
  <c r="Q110" i="12"/>
  <c r="AD109" i="12"/>
  <c r="AC109" i="12"/>
  <c r="AB109" i="12"/>
  <c r="AA109" i="12"/>
  <c r="T109" i="12"/>
  <c r="S109" i="12"/>
  <c r="R109" i="12"/>
  <c r="Q109" i="12"/>
  <c r="AG108" i="12"/>
  <c r="AD108" i="12"/>
  <c r="AC108" i="12"/>
  <c r="AB108" i="12"/>
  <c r="AA108" i="12"/>
  <c r="T108" i="12"/>
  <c r="S108" i="12"/>
  <c r="R108" i="12"/>
  <c r="Q108" i="12"/>
  <c r="AG107" i="12"/>
  <c r="AG109" i="12" s="1"/>
  <c r="AD107" i="12"/>
  <c r="AC107" i="12"/>
  <c r="AB107" i="12"/>
  <c r="AA107" i="12"/>
  <c r="T107" i="12"/>
  <c r="S107" i="12"/>
  <c r="R107" i="12"/>
  <c r="Q107" i="12"/>
  <c r="AD106" i="12"/>
  <c r="AC106" i="12"/>
  <c r="AB106" i="12"/>
  <c r="AA106" i="12"/>
  <c r="T106" i="12"/>
  <c r="S106" i="12"/>
  <c r="R106" i="12"/>
  <c r="Q106" i="12"/>
  <c r="AD105" i="12"/>
  <c r="AC105" i="12"/>
  <c r="AB105" i="12"/>
  <c r="AA105" i="12"/>
  <c r="Z105" i="12"/>
  <c r="Y105" i="12"/>
  <c r="X105" i="12"/>
  <c r="T105" i="12"/>
  <c r="S105" i="12"/>
  <c r="R105" i="12"/>
  <c r="Q105" i="12"/>
  <c r="P105" i="12"/>
  <c r="O105" i="12"/>
  <c r="N105" i="12"/>
  <c r="AD104" i="12"/>
  <c r="AC104" i="12"/>
  <c r="AB104" i="12"/>
  <c r="AA104" i="12"/>
  <c r="Z104" i="12"/>
  <c r="Y104" i="12"/>
  <c r="X104" i="12"/>
  <c r="T104" i="12"/>
  <c r="S104" i="12"/>
  <c r="R104" i="12"/>
  <c r="Q104" i="12"/>
  <c r="P104" i="12"/>
  <c r="O104" i="12"/>
  <c r="N104" i="12"/>
  <c r="AD103" i="12"/>
  <c r="AC103" i="12"/>
  <c r="AB103" i="12"/>
  <c r="AA103" i="12"/>
  <c r="Z103" i="12"/>
  <c r="Y103" i="12"/>
  <c r="X103" i="12"/>
  <c r="T103" i="12"/>
  <c r="S103" i="12"/>
  <c r="R103" i="12"/>
  <c r="Q103" i="12"/>
  <c r="P103" i="12"/>
  <c r="O103" i="12"/>
  <c r="N103" i="12"/>
  <c r="AD102" i="12"/>
  <c r="AC102" i="12"/>
  <c r="AB102" i="12"/>
  <c r="AA102" i="12"/>
  <c r="Z102" i="12"/>
  <c r="Y102" i="12"/>
  <c r="X102" i="12"/>
  <c r="T102" i="12"/>
  <c r="S102" i="12"/>
  <c r="R102" i="12"/>
  <c r="Q102" i="12"/>
  <c r="P102" i="12"/>
  <c r="O102" i="12"/>
  <c r="N102" i="12"/>
  <c r="AD101" i="12"/>
  <c r="AC101" i="12"/>
  <c r="AB101" i="12"/>
  <c r="AA101" i="12"/>
  <c r="Z101" i="12"/>
  <c r="Y101" i="12"/>
  <c r="X101" i="12"/>
  <c r="T101" i="12"/>
  <c r="S101" i="12"/>
  <c r="R101" i="12"/>
  <c r="Q101" i="12"/>
  <c r="P101" i="12"/>
  <c r="O101" i="12"/>
  <c r="N101" i="12"/>
  <c r="AD100" i="12"/>
  <c r="AC100" i="12"/>
  <c r="AB100" i="12"/>
  <c r="AA100" i="12"/>
  <c r="Z100" i="12"/>
  <c r="Y100" i="12"/>
  <c r="X100" i="12"/>
  <c r="W100" i="12"/>
  <c r="V100" i="12"/>
  <c r="T100" i="12"/>
  <c r="S100" i="12"/>
  <c r="R100" i="12"/>
  <c r="Q100" i="12"/>
  <c r="P100" i="12"/>
  <c r="O100" i="12"/>
  <c r="N100" i="12"/>
  <c r="M100" i="12"/>
  <c r="L100" i="12"/>
  <c r="AD99" i="12"/>
  <c r="AC99" i="12"/>
  <c r="AB99" i="12"/>
  <c r="AA99" i="12"/>
  <c r="Z99" i="12"/>
  <c r="Y99" i="12"/>
  <c r="X99" i="12"/>
  <c r="W99" i="12"/>
  <c r="V99" i="12"/>
  <c r="T99" i="12"/>
  <c r="S99" i="12"/>
  <c r="R99" i="12"/>
  <c r="Q99" i="12"/>
  <c r="P99" i="12"/>
  <c r="O99" i="12"/>
  <c r="N99" i="12"/>
  <c r="M99" i="12"/>
  <c r="L99" i="12"/>
  <c r="AD98" i="12"/>
  <c r="AC98" i="12"/>
  <c r="AB98" i="12"/>
  <c r="AA98" i="12"/>
  <c r="Z98" i="12"/>
  <c r="Y98" i="12"/>
  <c r="X98" i="12"/>
  <c r="W98" i="12"/>
  <c r="V98" i="12"/>
  <c r="T98" i="12"/>
  <c r="S98" i="12"/>
  <c r="R98" i="12"/>
  <c r="Q98" i="12"/>
  <c r="P98" i="12"/>
  <c r="O98" i="12"/>
  <c r="N98" i="12"/>
  <c r="M98" i="12"/>
  <c r="L98" i="12"/>
  <c r="AD97" i="12"/>
  <c r="AC97" i="12"/>
  <c r="AB97" i="12"/>
  <c r="AA97" i="12"/>
  <c r="Z97" i="12"/>
  <c r="Y97" i="12"/>
  <c r="X97" i="12"/>
  <c r="W97" i="12"/>
  <c r="V97" i="12"/>
  <c r="T97" i="12"/>
  <c r="S97" i="12"/>
  <c r="R97" i="12"/>
  <c r="Q97" i="12"/>
  <c r="P97" i="12"/>
  <c r="O97" i="12"/>
  <c r="N97" i="12"/>
  <c r="M97" i="12"/>
  <c r="L97" i="12"/>
  <c r="AD96" i="12"/>
  <c r="AC96" i="12"/>
  <c r="AB96" i="12"/>
  <c r="AA96" i="12"/>
  <c r="Z96" i="12"/>
  <c r="Y96" i="12"/>
  <c r="X96" i="12"/>
  <c r="W96" i="12"/>
  <c r="V96" i="12"/>
  <c r="T96" i="12"/>
  <c r="S96" i="12"/>
  <c r="R96" i="12"/>
  <c r="Q96" i="12"/>
  <c r="P96" i="12"/>
  <c r="O96" i="12"/>
  <c r="N96" i="12"/>
  <c r="M96" i="12"/>
  <c r="L96" i="12"/>
  <c r="AD95" i="12"/>
  <c r="AC95" i="12"/>
  <c r="AB95" i="12"/>
  <c r="AA95" i="12"/>
  <c r="Z95" i="12"/>
  <c r="Y95" i="12"/>
  <c r="X95" i="12"/>
  <c r="W95" i="12"/>
  <c r="V95" i="12"/>
  <c r="T95" i="12"/>
  <c r="S95" i="12"/>
  <c r="R95" i="12"/>
  <c r="Q95" i="12"/>
  <c r="P95" i="12"/>
  <c r="O95" i="12"/>
  <c r="N95" i="12"/>
  <c r="M95" i="12"/>
  <c r="L95" i="12"/>
  <c r="AD94" i="12"/>
  <c r="AC94" i="12"/>
  <c r="AB94" i="12"/>
  <c r="AA94" i="12"/>
  <c r="Z94" i="12"/>
  <c r="Y94" i="12"/>
  <c r="X94" i="12"/>
  <c r="W94" i="12"/>
  <c r="V94" i="12"/>
  <c r="T94" i="12"/>
  <c r="S94" i="12"/>
  <c r="R94" i="12"/>
  <c r="Q94" i="12"/>
  <c r="P94" i="12"/>
  <c r="O94" i="12"/>
  <c r="N94" i="12"/>
  <c r="M94" i="12"/>
  <c r="L94" i="12"/>
  <c r="AD93" i="12"/>
  <c r="AC93" i="12"/>
  <c r="AB93" i="12"/>
  <c r="AA93" i="12"/>
  <c r="Z93" i="12"/>
  <c r="Y93" i="12"/>
  <c r="X93" i="12"/>
  <c r="W93" i="12"/>
  <c r="V93" i="12"/>
  <c r="T93" i="12"/>
  <c r="S93" i="12"/>
  <c r="R93" i="12"/>
  <c r="Q93" i="12"/>
  <c r="P93" i="12"/>
  <c r="O93" i="12"/>
  <c r="N93" i="12"/>
  <c r="M93" i="12"/>
  <c r="L93" i="12"/>
  <c r="AD92" i="12"/>
  <c r="AC92" i="12"/>
  <c r="AB92" i="12"/>
  <c r="AA92" i="12"/>
  <c r="Z92" i="12"/>
  <c r="Y92" i="12"/>
  <c r="X92" i="12"/>
  <c r="W92" i="12"/>
  <c r="V92" i="12"/>
  <c r="T92" i="12"/>
  <c r="S92" i="12"/>
  <c r="R92" i="12"/>
  <c r="Q92" i="12"/>
  <c r="P92" i="12"/>
  <c r="O92" i="12"/>
  <c r="N92" i="12"/>
  <c r="M92" i="12"/>
  <c r="L92" i="12"/>
  <c r="AD91" i="12"/>
  <c r="AC91" i="12"/>
  <c r="AB91" i="12"/>
  <c r="AA91" i="12"/>
  <c r="Z91" i="12"/>
  <c r="Y91" i="12"/>
  <c r="X91" i="12"/>
  <c r="W91" i="12"/>
  <c r="V91" i="12"/>
  <c r="T91" i="12"/>
  <c r="S91" i="12"/>
  <c r="R91" i="12"/>
  <c r="Q91" i="12"/>
  <c r="P91" i="12"/>
  <c r="O91" i="12"/>
  <c r="N91" i="12"/>
  <c r="M91" i="12"/>
  <c r="L91" i="12"/>
  <c r="AD90" i="12"/>
  <c r="AC90" i="12"/>
  <c r="AB90" i="12"/>
  <c r="AA90" i="12"/>
  <c r="Z90" i="12"/>
  <c r="Y90" i="12"/>
  <c r="X90" i="12"/>
  <c r="W90" i="12"/>
  <c r="V90" i="12"/>
  <c r="T90" i="12"/>
  <c r="S90" i="12"/>
  <c r="R90" i="12"/>
  <c r="Q90" i="12"/>
  <c r="P90" i="12"/>
  <c r="O90" i="12"/>
  <c r="N90" i="12"/>
  <c r="M90" i="12"/>
  <c r="L90" i="12"/>
  <c r="AD89" i="12"/>
  <c r="AC89" i="12"/>
  <c r="AB89" i="12"/>
  <c r="AA89" i="12"/>
  <c r="Z89" i="12"/>
  <c r="Y89" i="12"/>
  <c r="X89" i="12"/>
  <c r="W89" i="12"/>
  <c r="V89" i="12"/>
  <c r="T89" i="12"/>
  <c r="S89" i="12"/>
  <c r="R89" i="12"/>
  <c r="Q89" i="12"/>
  <c r="P89" i="12"/>
  <c r="O89" i="12"/>
  <c r="N89" i="12"/>
  <c r="M89" i="12"/>
  <c r="L89" i="12"/>
  <c r="AD88" i="12"/>
  <c r="AC88" i="12"/>
  <c r="AB88" i="12"/>
  <c r="AA88" i="12"/>
  <c r="Z88" i="12"/>
  <c r="Y88" i="12"/>
  <c r="X88" i="12"/>
  <c r="W88" i="12"/>
  <c r="V88" i="12"/>
  <c r="T88" i="12"/>
  <c r="S88" i="12"/>
  <c r="R88" i="12"/>
  <c r="Q88" i="12"/>
  <c r="P88" i="12"/>
  <c r="O88" i="12"/>
  <c r="N88" i="12"/>
  <c r="M88" i="12"/>
  <c r="L88" i="12"/>
  <c r="AD87" i="12"/>
  <c r="AC87" i="12"/>
  <c r="AB87" i="12"/>
  <c r="AA87" i="12"/>
  <c r="Z87" i="12"/>
  <c r="Y87" i="12"/>
  <c r="X87" i="12"/>
  <c r="W87" i="12"/>
  <c r="V87" i="12"/>
  <c r="T87" i="12"/>
  <c r="S87" i="12"/>
  <c r="R87" i="12"/>
  <c r="Q87" i="12"/>
  <c r="P87" i="12"/>
  <c r="O87" i="12"/>
  <c r="N87" i="12"/>
  <c r="M87" i="12"/>
  <c r="L87" i="12"/>
  <c r="AD86" i="12"/>
  <c r="AC86" i="12"/>
  <c r="AB86" i="12"/>
  <c r="AA86" i="12"/>
  <c r="Z86" i="12"/>
  <c r="Y86" i="12"/>
  <c r="X86" i="12"/>
  <c r="W86" i="12"/>
  <c r="V86" i="12"/>
  <c r="T86" i="12"/>
  <c r="S86" i="12"/>
  <c r="R86" i="12"/>
  <c r="Q86" i="12"/>
  <c r="P86" i="12"/>
  <c r="O86" i="12"/>
  <c r="N86" i="12"/>
  <c r="M86" i="12"/>
  <c r="L86" i="12"/>
  <c r="AD85" i="12"/>
  <c r="AC85" i="12"/>
  <c r="AB85" i="12"/>
  <c r="AA85" i="12"/>
  <c r="Z85" i="12"/>
  <c r="Y85" i="12"/>
  <c r="X85" i="12"/>
  <c r="W85" i="12"/>
  <c r="V85" i="12"/>
  <c r="T85" i="12"/>
  <c r="S85" i="12"/>
  <c r="R85" i="12"/>
  <c r="Q85" i="12"/>
  <c r="P85" i="12"/>
  <c r="O85" i="12"/>
  <c r="N85" i="12"/>
  <c r="M85" i="12"/>
  <c r="L85" i="12"/>
  <c r="AD80" i="12"/>
  <c r="AC80" i="12"/>
  <c r="AB80" i="12"/>
  <c r="AA80" i="12"/>
  <c r="T80" i="12"/>
  <c r="S80" i="12"/>
  <c r="R80" i="12"/>
  <c r="Q80" i="12"/>
  <c r="AD79" i="12"/>
  <c r="AC79" i="12"/>
  <c r="AB79" i="12"/>
  <c r="AA79" i="12"/>
  <c r="T79" i="12"/>
  <c r="S79" i="12"/>
  <c r="R79" i="12"/>
  <c r="Q79" i="12"/>
  <c r="AD78" i="12"/>
  <c r="AC78" i="12"/>
  <c r="AB78" i="12"/>
  <c r="AA78" i="12"/>
  <c r="T78" i="12"/>
  <c r="S78" i="12"/>
  <c r="R78" i="12"/>
  <c r="Q78" i="12"/>
  <c r="AD77" i="12"/>
  <c r="AC77" i="12"/>
  <c r="AB77" i="12"/>
  <c r="AA77" i="12"/>
  <c r="T77" i="12"/>
  <c r="S77" i="12"/>
  <c r="R77" i="12"/>
  <c r="Q77" i="12"/>
  <c r="AD76" i="12"/>
  <c r="AC76" i="12"/>
  <c r="AB76" i="12"/>
  <c r="AA76" i="12"/>
  <c r="T76" i="12"/>
  <c r="S76" i="12"/>
  <c r="R76" i="12"/>
  <c r="Q76" i="12"/>
  <c r="AD75" i="12"/>
  <c r="AC75" i="12"/>
  <c r="AB75" i="12"/>
  <c r="AA75" i="12"/>
  <c r="Z75" i="12"/>
  <c r="Y75" i="12"/>
  <c r="X75" i="12"/>
  <c r="T75" i="12"/>
  <c r="S75" i="12"/>
  <c r="R75" i="12"/>
  <c r="Q75" i="12"/>
  <c r="P75" i="12"/>
  <c r="O75" i="12"/>
  <c r="N75" i="12"/>
  <c r="AD74" i="12"/>
  <c r="AC74" i="12"/>
  <c r="AB74" i="12"/>
  <c r="AA74" i="12"/>
  <c r="Z74" i="12"/>
  <c r="Y74" i="12"/>
  <c r="X74" i="12"/>
  <c r="T74" i="12"/>
  <c r="S74" i="12"/>
  <c r="R74" i="12"/>
  <c r="Q74" i="12"/>
  <c r="P74" i="12"/>
  <c r="O74" i="12"/>
  <c r="N74" i="12"/>
  <c r="AD73" i="12"/>
  <c r="AC73" i="12"/>
  <c r="AB73" i="12"/>
  <c r="AA73" i="12"/>
  <c r="Z73" i="12"/>
  <c r="Y73" i="12"/>
  <c r="X73" i="12"/>
  <c r="T73" i="12"/>
  <c r="S73" i="12"/>
  <c r="R73" i="12"/>
  <c r="Q73" i="12"/>
  <c r="P73" i="12"/>
  <c r="O73" i="12"/>
  <c r="N73" i="12"/>
  <c r="AD72" i="12"/>
  <c r="AC72" i="12"/>
  <c r="AB72" i="12"/>
  <c r="AA72" i="12"/>
  <c r="Z72" i="12"/>
  <c r="Y72" i="12"/>
  <c r="X72" i="12"/>
  <c r="T72" i="12"/>
  <c r="S72" i="12"/>
  <c r="R72" i="12"/>
  <c r="Q72" i="12"/>
  <c r="P72" i="12"/>
  <c r="O72" i="12"/>
  <c r="N72" i="12"/>
  <c r="AD71" i="12"/>
  <c r="AC71" i="12"/>
  <c r="AB71" i="12"/>
  <c r="AA71" i="12"/>
  <c r="Z71" i="12"/>
  <c r="Y71" i="12"/>
  <c r="X71" i="12"/>
  <c r="T71" i="12"/>
  <c r="S71" i="12"/>
  <c r="R71" i="12"/>
  <c r="Q71" i="12"/>
  <c r="P71" i="12"/>
  <c r="O71" i="12"/>
  <c r="N71" i="12"/>
  <c r="AD70" i="12"/>
  <c r="AC70" i="12"/>
  <c r="AB70" i="12"/>
  <c r="AA70" i="12"/>
  <c r="Z70" i="12"/>
  <c r="Y70" i="12"/>
  <c r="X70" i="12"/>
  <c r="W70" i="12"/>
  <c r="V70" i="12"/>
  <c r="T70" i="12"/>
  <c r="S70" i="12"/>
  <c r="R70" i="12"/>
  <c r="Q70" i="12"/>
  <c r="P70" i="12"/>
  <c r="O70" i="12"/>
  <c r="N70" i="12"/>
  <c r="M70" i="12"/>
  <c r="L70" i="12"/>
  <c r="AD69" i="12"/>
  <c r="AC69" i="12"/>
  <c r="AB69" i="12"/>
  <c r="AA69" i="12"/>
  <c r="Z69" i="12"/>
  <c r="Y69" i="12"/>
  <c r="X69" i="12"/>
  <c r="W69" i="12"/>
  <c r="V69" i="12"/>
  <c r="T69" i="12"/>
  <c r="S69" i="12"/>
  <c r="R69" i="12"/>
  <c r="Q69" i="12"/>
  <c r="P69" i="12"/>
  <c r="O69" i="12"/>
  <c r="N69" i="12"/>
  <c r="M69" i="12"/>
  <c r="L69" i="12"/>
  <c r="AD68" i="12"/>
  <c r="AC68" i="12"/>
  <c r="AB68" i="12"/>
  <c r="AA68" i="12"/>
  <c r="Z68" i="12"/>
  <c r="Y68" i="12"/>
  <c r="X68" i="12"/>
  <c r="W68" i="12"/>
  <c r="V68" i="12"/>
  <c r="T68" i="12"/>
  <c r="S68" i="12"/>
  <c r="R68" i="12"/>
  <c r="Q68" i="12"/>
  <c r="P68" i="12"/>
  <c r="O68" i="12"/>
  <c r="N68" i="12"/>
  <c r="M68" i="12"/>
  <c r="L68" i="12"/>
  <c r="AD67" i="12"/>
  <c r="AC67" i="12"/>
  <c r="AB67" i="12"/>
  <c r="AA67" i="12"/>
  <c r="Z67" i="12"/>
  <c r="Y67" i="12"/>
  <c r="X67" i="12"/>
  <c r="W67" i="12"/>
  <c r="V67" i="12"/>
  <c r="T67" i="12"/>
  <c r="S67" i="12"/>
  <c r="R67" i="12"/>
  <c r="Q67" i="12"/>
  <c r="P67" i="12"/>
  <c r="O67" i="12"/>
  <c r="N67" i="12"/>
  <c r="M67" i="12"/>
  <c r="L67" i="12"/>
  <c r="AD66" i="12"/>
  <c r="AC66" i="12"/>
  <c r="AB66" i="12"/>
  <c r="AA66" i="12"/>
  <c r="Z66" i="12"/>
  <c r="Y66" i="12"/>
  <c r="X66" i="12"/>
  <c r="W66" i="12"/>
  <c r="V66" i="12"/>
  <c r="T66" i="12"/>
  <c r="S66" i="12"/>
  <c r="R66" i="12"/>
  <c r="Q66" i="12"/>
  <c r="P66" i="12"/>
  <c r="O66" i="12"/>
  <c r="N66" i="12"/>
  <c r="M66" i="12"/>
  <c r="L66" i="12"/>
  <c r="AD65" i="12"/>
  <c r="AC65" i="12"/>
  <c r="AB65" i="12"/>
  <c r="AA65" i="12"/>
  <c r="Z65" i="12"/>
  <c r="Y65" i="12"/>
  <c r="X65" i="12"/>
  <c r="W65" i="12"/>
  <c r="V65" i="12"/>
  <c r="T65" i="12"/>
  <c r="S65" i="12"/>
  <c r="R65" i="12"/>
  <c r="Q65" i="12"/>
  <c r="P65" i="12"/>
  <c r="O65" i="12"/>
  <c r="N65" i="12"/>
  <c r="M65" i="12"/>
  <c r="L65" i="12"/>
  <c r="AD64" i="12"/>
  <c r="AC64" i="12"/>
  <c r="AB64" i="12"/>
  <c r="AA64" i="12"/>
  <c r="Z64" i="12"/>
  <c r="Y64" i="12"/>
  <c r="X64" i="12"/>
  <c r="W64" i="12"/>
  <c r="V64" i="12"/>
  <c r="T64" i="12"/>
  <c r="S64" i="12"/>
  <c r="R64" i="12"/>
  <c r="Q64" i="12"/>
  <c r="P64" i="12"/>
  <c r="O64" i="12"/>
  <c r="N64" i="12"/>
  <c r="M64" i="12"/>
  <c r="L64" i="12"/>
  <c r="AD63" i="12"/>
  <c r="AC63" i="12"/>
  <c r="AB63" i="12"/>
  <c r="AA63" i="12"/>
  <c r="Z63" i="12"/>
  <c r="Y63" i="12"/>
  <c r="X63" i="12"/>
  <c r="W63" i="12"/>
  <c r="V63" i="12"/>
  <c r="T63" i="12"/>
  <c r="S63" i="12"/>
  <c r="R63" i="12"/>
  <c r="Q63" i="12"/>
  <c r="P63" i="12"/>
  <c r="O63" i="12"/>
  <c r="N63" i="12"/>
  <c r="M63" i="12"/>
  <c r="L63" i="12"/>
  <c r="AD62" i="12"/>
  <c r="AC62" i="12"/>
  <c r="AB62" i="12"/>
  <c r="AA62" i="12"/>
  <c r="Z62" i="12"/>
  <c r="Y62" i="12"/>
  <c r="X62" i="12"/>
  <c r="W62" i="12"/>
  <c r="V62" i="12"/>
  <c r="T62" i="12"/>
  <c r="S62" i="12"/>
  <c r="R62" i="12"/>
  <c r="Q62" i="12"/>
  <c r="P62" i="12"/>
  <c r="O62" i="12"/>
  <c r="N62" i="12"/>
  <c r="M62" i="12"/>
  <c r="L62" i="12"/>
  <c r="AD61" i="12"/>
  <c r="AC61" i="12"/>
  <c r="AB61" i="12"/>
  <c r="AA61" i="12"/>
  <c r="Z61" i="12"/>
  <c r="Y61" i="12"/>
  <c r="X61" i="12"/>
  <c r="W61" i="12"/>
  <c r="V61" i="12"/>
  <c r="T61" i="12"/>
  <c r="S61" i="12"/>
  <c r="R61" i="12"/>
  <c r="Q61" i="12"/>
  <c r="P61" i="12"/>
  <c r="O61" i="12"/>
  <c r="N61" i="12"/>
  <c r="M61" i="12"/>
  <c r="L61" i="12"/>
  <c r="AD60" i="12"/>
  <c r="AC60" i="12"/>
  <c r="AB60" i="12"/>
  <c r="AA60" i="12"/>
  <c r="Z60" i="12"/>
  <c r="Y60" i="12"/>
  <c r="X60" i="12"/>
  <c r="W60" i="12"/>
  <c r="V60" i="12"/>
  <c r="T60" i="12"/>
  <c r="S60" i="12"/>
  <c r="R60" i="12"/>
  <c r="Q60" i="12"/>
  <c r="P60" i="12"/>
  <c r="O60" i="12"/>
  <c r="N60" i="12"/>
  <c r="M60" i="12"/>
  <c r="L60" i="12"/>
  <c r="AD59" i="12"/>
  <c r="AC59" i="12"/>
  <c r="AB59" i="12"/>
  <c r="AA59" i="12"/>
  <c r="Z59" i="12"/>
  <c r="Y59" i="12"/>
  <c r="X59" i="12"/>
  <c r="W59" i="12"/>
  <c r="V59" i="12"/>
  <c r="T59" i="12"/>
  <c r="S59" i="12"/>
  <c r="R59" i="12"/>
  <c r="Q59" i="12"/>
  <c r="P59" i="12"/>
  <c r="O59" i="12"/>
  <c r="N59" i="12"/>
  <c r="M59" i="12"/>
  <c r="L59" i="12"/>
  <c r="AD58" i="12"/>
  <c r="AC58" i="12"/>
  <c r="AB58" i="12"/>
  <c r="AA58" i="12"/>
  <c r="Z58" i="12"/>
  <c r="Y58" i="12"/>
  <c r="X58" i="12"/>
  <c r="W58" i="12"/>
  <c r="V58" i="12"/>
  <c r="T58" i="12"/>
  <c r="S58" i="12"/>
  <c r="R58" i="12"/>
  <c r="Q58" i="12"/>
  <c r="P58" i="12"/>
  <c r="O58" i="12"/>
  <c r="N58" i="12"/>
  <c r="M58" i="12"/>
  <c r="L58" i="12"/>
  <c r="AD57" i="12"/>
  <c r="AC57" i="12"/>
  <c r="AB57" i="12"/>
  <c r="AA57" i="12"/>
  <c r="Z57" i="12"/>
  <c r="Y57" i="12"/>
  <c r="X57" i="12"/>
  <c r="W57" i="12"/>
  <c r="V57" i="12"/>
  <c r="T57" i="12"/>
  <c r="S57" i="12"/>
  <c r="R57" i="12"/>
  <c r="Q57" i="12"/>
  <c r="P57" i="12"/>
  <c r="O57" i="12"/>
  <c r="N57" i="12"/>
  <c r="M57" i="12"/>
  <c r="L57" i="12"/>
  <c r="AD56" i="12"/>
  <c r="AC56" i="12"/>
  <c r="AB56" i="12"/>
  <c r="AA56" i="12"/>
  <c r="Z56" i="12"/>
  <c r="Y56" i="12"/>
  <c r="X56" i="12"/>
  <c r="W56" i="12"/>
  <c r="V56" i="12"/>
  <c r="T56" i="12"/>
  <c r="S56" i="12"/>
  <c r="R56" i="12"/>
  <c r="Q56" i="12"/>
  <c r="P56" i="12"/>
  <c r="O56" i="12"/>
  <c r="N56" i="12"/>
  <c r="M56" i="12"/>
  <c r="L56" i="12"/>
  <c r="AD55" i="12"/>
  <c r="AC55" i="12"/>
  <c r="AB55" i="12"/>
  <c r="AA55" i="12"/>
  <c r="Z55" i="12"/>
  <c r="Y55" i="12"/>
  <c r="X55" i="12"/>
  <c r="W55" i="12"/>
  <c r="V55" i="12"/>
  <c r="T55" i="12"/>
  <c r="S55" i="12"/>
  <c r="R55" i="12"/>
  <c r="Q55" i="12"/>
  <c r="P55" i="12"/>
  <c r="O55" i="12"/>
  <c r="N55" i="12"/>
  <c r="M55" i="12"/>
  <c r="L55" i="12"/>
  <c r="H111" i="11"/>
  <c r="H110" i="11"/>
  <c r="H108" i="11"/>
  <c r="H112" i="11" s="1"/>
  <c r="K80" i="11"/>
  <c r="J80" i="11"/>
  <c r="I80" i="11"/>
  <c r="H80" i="11"/>
  <c r="G80" i="11"/>
  <c r="E80" i="11"/>
  <c r="D80" i="11"/>
  <c r="C80" i="11"/>
  <c r="N69" i="11"/>
  <c r="F60" i="11"/>
  <c r="R47" i="11"/>
  <c r="Q47" i="11"/>
  <c r="P47" i="11"/>
  <c r="O47" i="11"/>
  <c r="N47" i="11"/>
  <c r="R46" i="11"/>
  <c r="Q46" i="11"/>
  <c r="P46" i="11"/>
  <c r="O46" i="11"/>
  <c r="N46" i="11"/>
  <c r="R45" i="11"/>
  <c r="Q45" i="11"/>
  <c r="P45" i="11"/>
  <c r="O45" i="11"/>
  <c r="N45" i="11"/>
  <c r="R44" i="11"/>
  <c r="Q44" i="11"/>
  <c r="P44" i="11"/>
  <c r="O44" i="11"/>
  <c r="N44" i="11"/>
  <c r="R43" i="11"/>
  <c r="Q43" i="11"/>
  <c r="P43" i="11"/>
  <c r="O43" i="11"/>
  <c r="N43" i="11"/>
  <c r="S39" i="11"/>
  <c r="S30" i="11"/>
  <c r="A26" i="11"/>
  <c r="A27" i="11" s="1"/>
  <c r="S25" i="11"/>
  <c r="A25" i="11"/>
  <c r="S24" i="11"/>
  <c r="T23" i="11"/>
  <c r="T24" i="11" s="1"/>
  <c r="T25" i="11" s="1"/>
  <c r="T33" i="11" s="1"/>
  <c r="R23" i="11"/>
  <c r="T19" i="11"/>
  <c r="T34" i="11" s="1"/>
  <c r="R19" i="11"/>
  <c r="R34" i="11" s="1"/>
  <c r="R18" i="11"/>
  <c r="AF16" i="11"/>
  <c r="AE16" i="11"/>
  <c r="AD16" i="11"/>
  <c r="AC16" i="11"/>
  <c r="AB16" i="11"/>
  <c r="AA16" i="11"/>
  <c r="Z16" i="11"/>
  <c r="Y16" i="11"/>
  <c r="X16" i="11"/>
  <c r="D16" i="11"/>
  <c r="C16" i="11"/>
  <c r="B10" i="11"/>
  <c r="R6" i="11"/>
  <c r="R5" i="11"/>
  <c r="R4" i="11"/>
  <c r="R3" i="11"/>
  <c r="R2" i="11"/>
  <c r="R1" i="11"/>
  <c r="AD139" i="10"/>
  <c r="AC139" i="10"/>
  <c r="AB139" i="10"/>
  <c r="AA139" i="10"/>
  <c r="AD138" i="10"/>
  <c r="AC138" i="10"/>
  <c r="AB138" i="10"/>
  <c r="AA138" i="10"/>
  <c r="AD137" i="10"/>
  <c r="AC137" i="10"/>
  <c r="AB137" i="10"/>
  <c r="AA137" i="10"/>
  <c r="AD136" i="10"/>
  <c r="AC136" i="10"/>
  <c r="AB136" i="10"/>
  <c r="AA136" i="10"/>
  <c r="AD135" i="10"/>
  <c r="AC135" i="10"/>
  <c r="AB135" i="10"/>
  <c r="AA135" i="10"/>
  <c r="AD134" i="10"/>
  <c r="AC134" i="10"/>
  <c r="AB134" i="10"/>
  <c r="AA134" i="10"/>
  <c r="Z134" i="10"/>
  <c r="Y134" i="10"/>
  <c r="X134" i="10"/>
  <c r="AD133" i="10"/>
  <c r="AC133" i="10"/>
  <c r="AB133" i="10"/>
  <c r="AA133" i="10"/>
  <c r="Z133" i="10"/>
  <c r="Y133" i="10"/>
  <c r="X133" i="10"/>
  <c r="AD132" i="10"/>
  <c r="AC132" i="10"/>
  <c r="AB132" i="10"/>
  <c r="AA132" i="10"/>
  <c r="Z132" i="10"/>
  <c r="Y132" i="10"/>
  <c r="X132" i="10"/>
  <c r="AD131" i="10"/>
  <c r="AC131" i="10"/>
  <c r="AB131" i="10"/>
  <c r="AA131" i="10"/>
  <c r="Z131" i="10"/>
  <c r="Y131" i="10"/>
  <c r="X131" i="10"/>
  <c r="AD130" i="10"/>
  <c r="AC130" i="10"/>
  <c r="AB130" i="10"/>
  <c r="AA130" i="10"/>
  <c r="Z130" i="10"/>
  <c r="Y130" i="10"/>
  <c r="X130" i="10"/>
  <c r="AD129" i="10"/>
  <c r="AC129" i="10"/>
  <c r="AB129" i="10"/>
  <c r="AA129" i="10"/>
  <c r="Z129" i="10"/>
  <c r="Y129" i="10"/>
  <c r="X129" i="10"/>
  <c r="W129" i="10"/>
  <c r="V129" i="10"/>
  <c r="AD128" i="10"/>
  <c r="AC128" i="10"/>
  <c r="AB128" i="10"/>
  <c r="AA128" i="10"/>
  <c r="Z128" i="10"/>
  <c r="Y128" i="10"/>
  <c r="X128" i="10"/>
  <c r="W128" i="10"/>
  <c r="V128" i="10"/>
  <c r="AD127" i="10"/>
  <c r="AC127" i="10"/>
  <c r="AB127" i="10"/>
  <c r="AA127" i="10"/>
  <c r="Z127" i="10"/>
  <c r="Y127" i="10"/>
  <c r="X127" i="10"/>
  <c r="W127" i="10"/>
  <c r="V127" i="10"/>
  <c r="AD126" i="10"/>
  <c r="AC126" i="10"/>
  <c r="AB126" i="10"/>
  <c r="AA126" i="10"/>
  <c r="Z126" i="10"/>
  <c r="Y126" i="10"/>
  <c r="X126" i="10"/>
  <c r="W126" i="10"/>
  <c r="V126" i="10"/>
  <c r="AD125" i="10"/>
  <c r="AC125" i="10"/>
  <c r="AB125" i="10"/>
  <c r="AA125" i="10"/>
  <c r="Z125" i="10"/>
  <c r="Y125" i="10"/>
  <c r="X125" i="10"/>
  <c r="W125" i="10"/>
  <c r="V125" i="10"/>
  <c r="AD124" i="10"/>
  <c r="AC124" i="10"/>
  <c r="AB124" i="10"/>
  <c r="AA124" i="10"/>
  <c r="Z124" i="10"/>
  <c r="Y124" i="10"/>
  <c r="X124" i="10"/>
  <c r="W124" i="10"/>
  <c r="V124" i="10"/>
  <c r="AD123" i="10"/>
  <c r="AC123" i="10"/>
  <c r="AB123" i="10"/>
  <c r="AA123" i="10"/>
  <c r="Z123" i="10"/>
  <c r="Y123" i="10"/>
  <c r="X123" i="10"/>
  <c r="W123" i="10"/>
  <c r="V123" i="10"/>
  <c r="AD122" i="10"/>
  <c r="AC122" i="10"/>
  <c r="AB122" i="10"/>
  <c r="AA122" i="10"/>
  <c r="Z122" i="10"/>
  <c r="Y122" i="10"/>
  <c r="X122" i="10"/>
  <c r="W122" i="10"/>
  <c r="V122" i="10"/>
  <c r="AD121" i="10"/>
  <c r="AC121" i="10"/>
  <c r="AB121" i="10"/>
  <c r="AA121" i="10"/>
  <c r="Z121" i="10"/>
  <c r="Y121" i="10"/>
  <c r="X121" i="10"/>
  <c r="W121" i="10"/>
  <c r="V121" i="10"/>
  <c r="AD120" i="10"/>
  <c r="AC120" i="10"/>
  <c r="AB120" i="10"/>
  <c r="AA120" i="10"/>
  <c r="Z120" i="10"/>
  <c r="Y120" i="10"/>
  <c r="X120" i="10"/>
  <c r="W120" i="10"/>
  <c r="V120" i="10"/>
  <c r="AD119" i="10"/>
  <c r="AC119" i="10"/>
  <c r="AB119" i="10"/>
  <c r="AA119" i="10"/>
  <c r="Z119" i="10"/>
  <c r="Y119" i="10"/>
  <c r="X119" i="10"/>
  <c r="W119" i="10"/>
  <c r="V119" i="10"/>
  <c r="AD118" i="10"/>
  <c r="AC118" i="10"/>
  <c r="AB118" i="10"/>
  <c r="AA118" i="10"/>
  <c r="Z118" i="10"/>
  <c r="Y118" i="10"/>
  <c r="X118" i="10"/>
  <c r="W118" i="10"/>
  <c r="V118" i="10"/>
  <c r="AD117" i="10"/>
  <c r="AC117" i="10"/>
  <c r="AB117" i="10"/>
  <c r="AA117" i="10"/>
  <c r="Z117" i="10"/>
  <c r="Y117" i="10"/>
  <c r="X117" i="10"/>
  <c r="W117" i="10"/>
  <c r="V117" i="10"/>
  <c r="AD116" i="10"/>
  <c r="AC116" i="10"/>
  <c r="AB116" i="10"/>
  <c r="AA116" i="10"/>
  <c r="Z116" i="10"/>
  <c r="Y116" i="10"/>
  <c r="X116" i="10"/>
  <c r="W116" i="10"/>
  <c r="V116" i="10"/>
  <c r="AD115" i="10"/>
  <c r="AC115" i="10"/>
  <c r="AB115" i="10"/>
  <c r="AA115" i="10"/>
  <c r="Z115" i="10"/>
  <c r="Y115" i="10"/>
  <c r="X115" i="10"/>
  <c r="W115" i="10"/>
  <c r="V115" i="10"/>
  <c r="AD110" i="10"/>
  <c r="AC110" i="10"/>
  <c r="AB110" i="10"/>
  <c r="AA110" i="10"/>
  <c r="T110" i="10"/>
  <c r="S110" i="10"/>
  <c r="R110" i="10"/>
  <c r="Q110" i="10"/>
  <c r="AG109" i="10"/>
  <c r="AD109" i="10"/>
  <c r="AC109" i="10"/>
  <c r="AB109" i="10"/>
  <c r="AA109" i="10"/>
  <c r="T109" i="10"/>
  <c r="S109" i="10"/>
  <c r="R109" i="10"/>
  <c r="Q109" i="10"/>
  <c r="AG108" i="10"/>
  <c r="AD108" i="10"/>
  <c r="AC108" i="10"/>
  <c r="AB108" i="10"/>
  <c r="AA108" i="10"/>
  <c r="T108" i="10"/>
  <c r="S108" i="10"/>
  <c r="R108" i="10"/>
  <c r="Q108" i="10"/>
  <c r="AG107" i="10"/>
  <c r="AD107" i="10"/>
  <c r="AC107" i="10"/>
  <c r="AB107" i="10"/>
  <c r="AA107" i="10"/>
  <c r="T107" i="10"/>
  <c r="S107" i="10"/>
  <c r="R107" i="10"/>
  <c r="Q107" i="10"/>
  <c r="AD106" i="10"/>
  <c r="AC106" i="10"/>
  <c r="AB106" i="10"/>
  <c r="AA106" i="10"/>
  <c r="T106" i="10"/>
  <c r="S106" i="10"/>
  <c r="R106" i="10"/>
  <c r="Q106" i="10"/>
  <c r="AD105" i="10"/>
  <c r="AC105" i="10"/>
  <c r="AB105" i="10"/>
  <c r="AA105" i="10"/>
  <c r="Z105" i="10"/>
  <c r="Y105" i="10"/>
  <c r="X105" i="10"/>
  <c r="T105" i="10"/>
  <c r="S105" i="10"/>
  <c r="R105" i="10"/>
  <c r="Q105" i="10"/>
  <c r="P105" i="10"/>
  <c r="O105" i="10"/>
  <c r="N105" i="10"/>
  <c r="AD104" i="10"/>
  <c r="AC104" i="10"/>
  <c r="AB104" i="10"/>
  <c r="AA104" i="10"/>
  <c r="Z104" i="10"/>
  <c r="Y104" i="10"/>
  <c r="X104" i="10"/>
  <c r="T104" i="10"/>
  <c r="S104" i="10"/>
  <c r="R104" i="10"/>
  <c r="Q104" i="10"/>
  <c r="P104" i="10"/>
  <c r="O104" i="10"/>
  <c r="N104" i="10"/>
  <c r="AD103" i="10"/>
  <c r="AC103" i="10"/>
  <c r="AB103" i="10"/>
  <c r="AA103" i="10"/>
  <c r="Z103" i="10"/>
  <c r="Y103" i="10"/>
  <c r="X103" i="10"/>
  <c r="T103" i="10"/>
  <c r="S103" i="10"/>
  <c r="R103" i="10"/>
  <c r="Q103" i="10"/>
  <c r="P103" i="10"/>
  <c r="O103" i="10"/>
  <c r="N103" i="10"/>
  <c r="AD102" i="10"/>
  <c r="AC102" i="10"/>
  <c r="AB102" i="10"/>
  <c r="AA102" i="10"/>
  <c r="Z102" i="10"/>
  <c r="Y102" i="10"/>
  <c r="X102" i="10"/>
  <c r="T102" i="10"/>
  <c r="S102" i="10"/>
  <c r="R102" i="10"/>
  <c r="Q102" i="10"/>
  <c r="P102" i="10"/>
  <c r="O102" i="10"/>
  <c r="N102" i="10"/>
  <c r="AD101" i="10"/>
  <c r="AC101" i="10"/>
  <c r="AB101" i="10"/>
  <c r="AA101" i="10"/>
  <c r="Z101" i="10"/>
  <c r="Y101" i="10"/>
  <c r="X101" i="10"/>
  <c r="T101" i="10"/>
  <c r="S101" i="10"/>
  <c r="R101" i="10"/>
  <c r="Q101" i="10"/>
  <c r="P101" i="10"/>
  <c r="O101" i="10"/>
  <c r="N101" i="10"/>
  <c r="AD100" i="10"/>
  <c r="AC100" i="10"/>
  <c r="AB100" i="10"/>
  <c r="AA100" i="10"/>
  <c r="Z100" i="10"/>
  <c r="Y100" i="10"/>
  <c r="X100" i="10"/>
  <c r="W100" i="10"/>
  <c r="V100" i="10"/>
  <c r="T100" i="10"/>
  <c r="S100" i="10"/>
  <c r="R100" i="10"/>
  <c r="Q100" i="10"/>
  <c r="P100" i="10"/>
  <c r="O100" i="10"/>
  <c r="N100" i="10"/>
  <c r="M100" i="10"/>
  <c r="L100" i="10"/>
  <c r="AD99" i="10"/>
  <c r="AC99" i="10"/>
  <c r="AB99" i="10"/>
  <c r="AA99" i="10"/>
  <c r="Z99" i="10"/>
  <c r="Y99" i="10"/>
  <c r="X99" i="10"/>
  <c r="W99" i="10"/>
  <c r="V99" i="10"/>
  <c r="T99" i="10"/>
  <c r="S99" i="10"/>
  <c r="R99" i="10"/>
  <c r="Q99" i="10"/>
  <c r="P99" i="10"/>
  <c r="O99" i="10"/>
  <c r="N99" i="10"/>
  <c r="M99" i="10"/>
  <c r="L99" i="10"/>
  <c r="AD98" i="10"/>
  <c r="AC98" i="10"/>
  <c r="AB98" i="10"/>
  <c r="AA98" i="10"/>
  <c r="Z98" i="10"/>
  <c r="Y98" i="10"/>
  <c r="X98" i="10"/>
  <c r="W98" i="10"/>
  <c r="V98" i="10"/>
  <c r="T98" i="10"/>
  <c r="S98" i="10"/>
  <c r="R98" i="10"/>
  <c r="Q98" i="10"/>
  <c r="P98" i="10"/>
  <c r="O98" i="10"/>
  <c r="N98" i="10"/>
  <c r="M98" i="10"/>
  <c r="L98" i="10"/>
  <c r="AD97" i="10"/>
  <c r="AC97" i="10"/>
  <c r="AB97" i="10"/>
  <c r="AA97" i="10"/>
  <c r="Z97" i="10"/>
  <c r="Y97" i="10"/>
  <c r="X97" i="10"/>
  <c r="W97" i="10"/>
  <c r="V97" i="10"/>
  <c r="T97" i="10"/>
  <c r="S97" i="10"/>
  <c r="R97" i="10"/>
  <c r="Q97" i="10"/>
  <c r="P97" i="10"/>
  <c r="O97" i="10"/>
  <c r="N97" i="10"/>
  <c r="M97" i="10"/>
  <c r="L97" i="10"/>
  <c r="AD96" i="10"/>
  <c r="AC96" i="10"/>
  <c r="AB96" i="10"/>
  <c r="AA96" i="10"/>
  <c r="Z96" i="10"/>
  <c r="Y96" i="10"/>
  <c r="X96" i="10"/>
  <c r="W96" i="10"/>
  <c r="V96" i="10"/>
  <c r="T96" i="10"/>
  <c r="S96" i="10"/>
  <c r="R96" i="10"/>
  <c r="Q96" i="10"/>
  <c r="P96" i="10"/>
  <c r="O96" i="10"/>
  <c r="N96" i="10"/>
  <c r="M96" i="10"/>
  <c r="L96" i="10"/>
  <c r="AD95" i="10"/>
  <c r="AC95" i="10"/>
  <c r="AB95" i="10"/>
  <c r="AA95" i="10"/>
  <c r="Z95" i="10"/>
  <c r="Y95" i="10"/>
  <c r="X95" i="10"/>
  <c r="W95" i="10"/>
  <c r="V95" i="10"/>
  <c r="T95" i="10"/>
  <c r="S95" i="10"/>
  <c r="R95" i="10"/>
  <c r="Q95" i="10"/>
  <c r="P95" i="10"/>
  <c r="O95" i="10"/>
  <c r="N95" i="10"/>
  <c r="M95" i="10"/>
  <c r="L95" i="10"/>
  <c r="AD94" i="10"/>
  <c r="AC94" i="10"/>
  <c r="AB94" i="10"/>
  <c r="AA94" i="10"/>
  <c r="Z94" i="10"/>
  <c r="Y94" i="10"/>
  <c r="X94" i="10"/>
  <c r="W94" i="10"/>
  <c r="V94" i="10"/>
  <c r="T94" i="10"/>
  <c r="S94" i="10"/>
  <c r="R94" i="10"/>
  <c r="Q94" i="10"/>
  <c r="P94" i="10"/>
  <c r="O94" i="10"/>
  <c r="N94" i="10"/>
  <c r="M94" i="10"/>
  <c r="L94" i="10"/>
  <c r="AD93" i="10"/>
  <c r="AC93" i="10"/>
  <c r="AB93" i="10"/>
  <c r="AA93" i="10"/>
  <c r="Z93" i="10"/>
  <c r="Y93" i="10"/>
  <c r="X93" i="10"/>
  <c r="W93" i="10"/>
  <c r="V93" i="10"/>
  <c r="T93" i="10"/>
  <c r="S93" i="10"/>
  <c r="R93" i="10"/>
  <c r="Q93" i="10"/>
  <c r="P93" i="10"/>
  <c r="O93" i="10"/>
  <c r="N93" i="10"/>
  <c r="M93" i="10"/>
  <c r="L93" i="10"/>
  <c r="AD92" i="10"/>
  <c r="AC92" i="10"/>
  <c r="AB92" i="10"/>
  <c r="AA92" i="10"/>
  <c r="Z92" i="10"/>
  <c r="Y92" i="10"/>
  <c r="X92" i="10"/>
  <c r="W92" i="10"/>
  <c r="V92" i="10"/>
  <c r="T92" i="10"/>
  <c r="S92" i="10"/>
  <c r="R92" i="10"/>
  <c r="Q92" i="10"/>
  <c r="P92" i="10"/>
  <c r="O92" i="10"/>
  <c r="N92" i="10"/>
  <c r="M92" i="10"/>
  <c r="L92" i="10"/>
  <c r="AD91" i="10"/>
  <c r="AC91" i="10"/>
  <c r="AB91" i="10"/>
  <c r="AA91" i="10"/>
  <c r="Z91" i="10"/>
  <c r="Y91" i="10"/>
  <c r="X91" i="10"/>
  <c r="W91" i="10"/>
  <c r="V91" i="10"/>
  <c r="T91" i="10"/>
  <c r="S91" i="10"/>
  <c r="R91" i="10"/>
  <c r="Q91" i="10"/>
  <c r="P91" i="10"/>
  <c r="O91" i="10"/>
  <c r="N91" i="10"/>
  <c r="M91" i="10"/>
  <c r="L91" i="10"/>
  <c r="AD90" i="10"/>
  <c r="AC90" i="10"/>
  <c r="AB90" i="10"/>
  <c r="AA90" i="10"/>
  <c r="Z90" i="10"/>
  <c r="Y90" i="10"/>
  <c r="X90" i="10"/>
  <c r="W90" i="10"/>
  <c r="V90" i="10"/>
  <c r="T90" i="10"/>
  <c r="S90" i="10"/>
  <c r="R90" i="10"/>
  <c r="Q90" i="10"/>
  <c r="P90" i="10"/>
  <c r="O90" i="10"/>
  <c r="N90" i="10"/>
  <c r="M90" i="10"/>
  <c r="L90" i="10"/>
  <c r="AD89" i="10"/>
  <c r="AC89" i="10"/>
  <c r="AB89" i="10"/>
  <c r="AA89" i="10"/>
  <c r="Z89" i="10"/>
  <c r="Y89" i="10"/>
  <c r="X89" i="10"/>
  <c r="W89" i="10"/>
  <c r="V89" i="10"/>
  <c r="T89" i="10"/>
  <c r="S89" i="10"/>
  <c r="R89" i="10"/>
  <c r="Q89" i="10"/>
  <c r="P89" i="10"/>
  <c r="O89" i="10"/>
  <c r="N89" i="10"/>
  <c r="M89" i="10"/>
  <c r="L89" i="10"/>
  <c r="AD88" i="10"/>
  <c r="AC88" i="10"/>
  <c r="AB88" i="10"/>
  <c r="AA88" i="10"/>
  <c r="Z88" i="10"/>
  <c r="Y88" i="10"/>
  <c r="X88" i="10"/>
  <c r="W88" i="10"/>
  <c r="V88" i="10"/>
  <c r="T88" i="10"/>
  <c r="S88" i="10"/>
  <c r="R88" i="10"/>
  <c r="Q88" i="10"/>
  <c r="P88" i="10"/>
  <c r="O88" i="10"/>
  <c r="N88" i="10"/>
  <c r="M88" i="10"/>
  <c r="L88" i="10"/>
  <c r="AD87" i="10"/>
  <c r="AC87" i="10"/>
  <c r="AB87" i="10"/>
  <c r="AA87" i="10"/>
  <c r="Z87" i="10"/>
  <c r="Y87" i="10"/>
  <c r="X87" i="10"/>
  <c r="W87" i="10"/>
  <c r="V87" i="10"/>
  <c r="T87" i="10"/>
  <c r="S87" i="10"/>
  <c r="R87" i="10"/>
  <c r="Q87" i="10"/>
  <c r="P87" i="10"/>
  <c r="O87" i="10"/>
  <c r="N87" i="10"/>
  <c r="M87" i="10"/>
  <c r="L87" i="10"/>
  <c r="AD86" i="10"/>
  <c r="AC86" i="10"/>
  <c r="AB86" i="10"/>
  <c r="AA86" i="10"/>
  <c r="Z86" i="10"/>
  <c r="Y86" i="10"/>
  <c r="X86" i="10"/>
  <c r="W86" i="10"/>
  <c r="V86" i="10"/>
  <c r="T86" i="10"/>
  <c r="S86" i="10"/>
  <c r="R86" i="10"/>
  <c r="Q86" i="10"/>
  <c r="P86" i="10"/>
  <c r="O86" i="10"/>
  <c r="N86" i="10"/>
  <c r="M86" i="10"/>
  <c r="L86" i="10"/>
  <c r="AD85" i="10"/>
  <c r="AC85" i="10"/>
  <c r="AB85" i="10"/>
  <c r="AA85" i="10"/>
  <c r="Z85" i="10"/>
  <c r="Y85" i="10"/>
  <c r="X85" i="10"/>
  <c r="W85" i="10"/>
  <c r="V85" i="10"/>
  <c r="T85" i="10"/>
  <c r="S85" i="10"/>
  <c r="R85" i="10"/>
  <c r="Q85" i="10"/>
  <c r="P85" i="10"/>
  <c r="O85" i="10"/>
  <c r="N85" i="10"/>
  <c r="M85" i="10"/>
  <c r="L85" i="10"/>
  <c r="AD80" i="10"/>
  <c r="AC80" i="10"/>
  <c r="AB80" i="10"/>
  <c r="AA80" i="10"/>
  <c r="T80" i="10"/>
  <c r="S80" i="10"/>
  <c r="R80" i="10"/>
  <c r="Q80" i="10"/>
  <c r="AD79" i="10"/>
  <c r="AC79" i="10"/>
  <c r="AB79" i="10"/>
  <c r="AA79" i="10"/>
  <c r="T79" i="10"/>
  <c r="S79" i="10"/>
  <c r="R79" i="10"/>
  <c r="Q79" i="10"/>
  <c r="AD78" i="10"/>
  <c r="AC78" i="10"/>
  <c r="AB78" i="10"/>
  <c r="AA78" i="10"/>
  <c r="T78" i="10"/>
  <c r="S78" i="10"/>
  <c r="R78" i="10"/>
  <c r="Q78" i="10"/>
  <c r="AD77" i="10"/>
  <c r="AC77" i="10"/>
  <c r="AB77" i="10"/>
  <c r="AA77" i="10"/>
  <c r="T77" i="10"/>
  <c r="S77" i="10"/>
  <c r="R77" i="10"/>
  <c r="Q77" i="10"/>
  <c r="AD76" i="10"/>
  <c r="AC76" i="10"/>
  <c r="AB76" i="10"/>
  <c r="AA76" i="10"/>
  <c r="T76" i="10"/>
  <c r="S76" i="10"/>
  <c r="R76" i="10"/>
  <c r="Q76" i="10"/>
  <c r="AD75" i="10"/>
  <c r="AC75" i="10"/>
  <c r="AB75" i="10"/>
  <c r="AA75" i="10"/>
  <c r="Z75" i="10"/>
  <c r="Y75" i="10"/>
  <c r="X75" i="10"/>
  <c r="T75" i="10"/>
  <c r="S75" i="10"/>
  <c r="R75" i="10"/>
  <c r="Q75" i="10"/>
  <c r="P75" i="10"/>
  <c r="O75" i="10"/>
  <c r="N75" i="10"/>
  <c r="AD74" i="10"/>
  <c r="AC74" i="10"/>
  <c r="AB74" i="10"/>
  <c r="AA74" i="10"/>
  <c r="Z74" i="10"/>
  <c r="Y74" i="10"/>
  <c r="X74" i="10"/>
  <c r="T74" i="10"/>
  <c r="S74" i="10"/>
  <c r="R74" i="10"/>
  <c r="Q74" i="10"/>
  <c r="P74" i="10"/>
  <c r="O74" i="10"/>
  <c r="N74" i="10"/>
  <c r="AD73" i="10"/>
  <c r="AC73" i="10"/>
  <c r="AB73" i="10"/>
  <c r="AA73" i="10"/>
  <c r="Z73" i="10"/>
  <c r="Y73" i="10"/>
  <c r="X73" i="10"/>
  <c r="T73" i="10"/>
  <c r="S73" i="10"/>
  <c r="R73" i="10"/>
  <c r="Q73" i="10"/>
  <c r="P73" i="10"/>
  <c r="O73" i="10"/>
  <c r="N73" i="10"/>
  <c r="AD72" i="10"/>
  <c r="AC72" i="10"/>
  <c r="AB72" i="10"/>
  <c r="AA72" i="10"/>
  <c r="Z72" i="10"/>
  <c r="Y72" i="10"/>
  <c r="X72" i="10"/>
  <c r="T72" i="10"/>
  <c r="S72" i="10"/>
  <c r="R72" i="10"/>
  <c r="Q72" i="10"/>
  <c r="P72" i="10"/>
  <c r="O72" i="10"/>
  <c r="N72" i="10"/>
  <c r="AD71" i="10"/>
  <c r="AC71" i="10"/>
  <c r="AB71" i="10"/>
  <c r="AA71" i="10"/>
  <c r="Z71" i="10"/>
  <c r="Y71" i="10"/>
  <c r="X71" i="10"/>
  <c r="T71" i="10"/>
  <c r="S71" i="10"/>
  <c r="R71" i="10"/>
  <c r="Q71" i="10"/>
  <c r="P71" i="10"/>
  <c r="O71" i="10"/>
  <c r="N71" i="10"/>
  <c r="AD70" i="10"/>
  <c r="AC70" i="10"/>
  <c r="AB70" i="10"/>
  <c r="AA70" i="10"/>
  <c r="Z70" i="10"/>
  <c r="Y70" i="10"/>
  <c r="X70" i="10"/>
  <c r="W70" i="10"/>
  <c r="V70" i="10"/>
  <c r="T70" i="10"/>
  <c r="S70" i="10"/>
  <c r="R70" i="10"/>
  <c r="Q70" i="10"/>
  <c r="P70" i="10"/>
  <c r="O70" i="10"/>
  <c r="N70" i="10"/>
  <c r="M70" i="10"/>
  <c r="L70" i="10"/>
  <c r="AD69" i="10"/>
  <c r="AC69" i="10"/>
  <c r="AB69" i="10"/>
  <c r="AA69" i="10"/>
  <c r="Z69" i="10"/>
  <c r="Y69" i="10"/>
  <c r="X69" i="10"/>
  <c r="W69" i="10"/>
  <c r="V69" i="10"/>
  <c r="T69" i="10"/>
  <c r="S69" i="10"/>
  <c r="R69" i="10"/>
  <c r="Q69" i="10"/>
  <c r="P69" i="10"/>
  <c r="O69" i="10"/>
  <c r="N69" i="10"/>
  <c r="M69" i="10"/>
  <c r="L69" i="10"/>
  <c r="AD68" i="10"/>
  <c r="AC68" i="10"/>
  <c r="AB68" i="10"/>
  <c r="AA68" i="10"/>
  <c r="Z68" i="10"/>
  <c r="Y68" i="10"/>
  <c r="X68" i="10"/>
  <c r="W68" i="10"/>
  <c r="V68" i="10"/>
  <c r="T68" i="10"/>
  <c r="S68" i="10"/>
  <c r="R68" i="10"/>
  <c r="Q68" i="10"/>
  <c r="P68" i="10"/>
  <c r="O68" i="10"/>
  <c r="N68" i="10"/>
  <c r="M68" i="10"/>
  <c r="L68" i="10"/>
  <c r="AD67" i="10"/>
  <c r="AC67" i="10"/>
  <c r="AB67" i="10"/>
  <c r="AA67" i="10"/>
  <c r="Z67" i="10"/>
  <c r="Y67" i="10"/>
  <c r="X67" i="10"/>
  <c r="W67" i="10"/>
  <c r="V67" i="10"/>
  <c r="T67" i="10"/>
  <c r="S67" i="10"/>
  <c r="R67" i="10"/>
  <c r="Q67" i="10"/>
  <c r="P67" i="10"/>
  <c r="O67" i="10"/>
  <c r="N67" i="10"/>
  <c r="M67" i="10"/>
  <c r="L67" i="10"/>
  <c r="AD66" i="10"/>
  <c r="AC66" i="10"/>
  <c r="AB66" i="10"/>
  <c r="AA66" i="10"/>
  <c r="Z66" i="10"/>
  <c r="Y66" i="10"/>
  <c r="X66" i="10"/>
  <c r="W66" i="10"/>
  <c r="V66" i="10"/>
  <c r="T66" i="10"/>
  <c r="S66" i="10"/>
  <c r="R66" i="10"/>
  <c r="Q66" i="10"/>
  <c r="P66" i="10"/>
  <c r="O66" i="10"/>
  <c r="N66" i="10"/>
  <c r="M66" i="10"/>
  <c r="L66" i="10"/>
  <c r="AD65" i="10"/>
  <c r="AC65" i="10"/>
  <c r="AB65" i="10"/>
  <c r="AA65" i="10"/>
  <c r="Z65" i="10"/>
  <c r="Y65" i="10"/>
  <c r="X65" i="10"/>
  <c r="W65" i="10"/>
  <c r="V65" i="10"/>
  <c r="T65" i="10"/>
  <c r="S65" i="10"/>
  <c r="R65" i="10"/>
  <c r="Q65" i="10"/>
  <c r="P65" i="10"/>
  <c r="O65" i="10"/>
  <c r="N65" i="10"/>
  <c r="M65" i="10"/>
  <c r="L65" i="10"/>
  <c r="AD64" i="10"/>
  <c r="AC64" i="10"/>
  <c r="AB64" i="10"/>
  <c r="AA64" i="10"/>
  <c r="Z64" i="10"/>
  <c r="Y64" i="10"/>
  <c r="X64" i="10"/>
  <c r="W64" i="10"/>
  <c r="V64" i="10"/>
  <c r="T64" i="10"/>
  <c r="S64" i="10"/>
  <c r="R64" i="10"/>
  <c r="Q64" i="10"/>
  <c r="P64" i="10"/>
  <c r="O64" i="10"/>
  <c r="N64" i="10"/>
  <c r="M64" i="10"/>
  <c r="L64" i="10"/>
  <c r="AD63" i="10"/>
  <c r="AC63" i="10"/>
  <c r="AB63" i="10"/>
  <c r="AA63" i="10"/>
  <c r="Z63" i="10"/>
  <c r="Y63" i="10"/>
  <c r="X63" i="10"/>
  <c r="W63" i="10"/>
  <c r="V63" i="10"/>
  <c r="T63" i="10"/>
  <c r="S63" i="10"/>
  <c r="R63" i="10"/>
  <c r="Q63" i="10"/>
  <c r="P63" i="10"/>
  <c r="O63" i="10"/>
  <c r="N63" i="10"/>
  <c r="M63" i="10"/>
  <c r="L63" i="10"/>
  <c r="AD62" i="10"/>
  <c r="AC62" i="10"/>
  <c r="AB62" i="10"/>
  <c r="AA62" i="10"/>
  <c r="Z62" i="10"/>
  <c r="Y62" i="10"/>
  <c r="X62" i="10"/>
  <c r="W62" i="10"/>
  <c r="V62" i="10"/>
  <c r="T62" i="10"/>
  <c r="S62" i="10"/>
  <c r="R62" i="10"/>
  <c r="Q62" i="10"/>
  <c r="P62" i="10"/>
  <c r="O62" i="10"/>
  <c r="N62" i="10"/>
  <c r="M62" i="10"/>
  <c r="L62" i="10"/>
  <c r="AD61" i="10"/>
  <c r="AC61" i="10"/>
  <c r="AB61" i="10"/>
  <c r="AA61" i="10"/>
  <c r="Z61" i="10"/>
  <c r="Y61" i="10"/>
  <c r="X61" i="10"/>
  <c r="W61" i="10"/>
  <c r="V61" i="10"/>
  <c r="T61" i="10"/>
  <c r="S61" i="10"/>
  <c r="R61" i="10"/>
  <c r="Q61" i="10"/>
  <c r="P61" i="10"/>
  <c r="O61" i="10"/>
  <c r="N61" i="10"/>
  <c r="M61" i="10"/>
  <c r="L61" i="10"/>
  <c r="AD60" i="10"/>
  <c r="AC60" i="10"/>
  <c r="AB60" i="10"/>
  <c r="AA60" i="10"/>
  <c r="Z60" i="10"/>
  <c r="Y60" i="10"/>
  <c r="X60" i="10"/>
  <c r="W60" i="10"/>
  <c r="V60" i="10"/>
  <c r="T60" i="10"/>
  <c r="S60" i="10"/>
  <c r="R60" i="10"/>
  <c r="Q60" i="10"/>
  <c r="P60" i="10"/>
  <c r="O60" i="10"/>
  <c r="N60" i="10"/>
  <c r="M60" i="10"/>
  <c r="L60" i="10"/>
  <c r="AD59" i="10"/>
  <c r="AC59" i="10"/>
  <c r="AB59" i="10"/>
  <c r="AA59" i="10"/>
  <c r="Z59" i="10"/>
  <c r="Y59" i="10"/>
  <c r="X59" i="10"/>
  <c r="W59" i="10"/>
  <c r="V59" i="10"/>
  <c r="T59" i="10"/>
  <c r="S59" i="10"/>
  <c r="R59" i="10"/>
  <c r="Q59" i="10"/>
  <c r="P59" i="10"/>
  <c r="O59" i="10"/>
  <c r="N59" i="10"/>
  <c r="M59" i="10"/>
  <c r="L59" i="10"/>
  <c r="AD58" i="10"/>
  <c r="AC58" i="10"/>
  <c r="AB58" i="10"/>
  <c r="AA58" i="10"/>
  <c r="Z58" i="10"/>
  <c r="Y58" i="10"/>
  <c r="X58" i="10"/>
  <c r="W58" i="10"/>
  <c r="V58" i="10"/>
  <c r="T58" i="10"/>
  <c r="S58" i="10"/>
  <c r="R58" i="10"/>
  <c r="Q58" i="10"/>
  <c r="P58" i="10"/>
  <c r="O58" i="10"/>
  <c r="N58" i="10"/>
  <c r="M58" i="10"/>
  <c r="L58" i="10"/>
  <c r="AD57" i="10"/>
  <c r="AC57" i="10"/>
  <c r="AB57" i="10"/>
  <c r="AA57" i="10"/>
  <c r="Z57" i="10"/>
  <c r="Y57" i="10"/>
  <c r="X57" i="10"/>
  <c r="W57" i="10"/>
  <c r="V57" i="10"/>
  <c r="T57" i="10"/>
  <c r="S57" i="10"/>
  <c r="R57" i="10"/>
  <c r="Q57" i="10"/>
  <c r="P57" i="10"/>
  <c r="O57" i="10"/>
  <c r="N57" i="10"/>
  <c r="M57" i="10"/>
  <c r="L57" i="10"/>
  <c r="AD56" i="10"/>
  <c r="AC56" i="10"/>
  <c r="AB56" i="10"/>
  <c r="AA56" i="10"/>
  <c r="Z56" i="10"/>
  <c r="Y56" i="10"/>
  <c r="X56" i="10"/>
  <c r="W56" i="10"/>
  <c r="V56" i="10"/>
  <c r="T56" i="10"/>
  <c r="S56" i="10"/>
  <c r="R56" i="10"/>
  <c r="Q56" i="10"/>
  <c r="P56" i="10"/>
  <c r="O56" i="10"/>
  <c r="N56" i="10"/>
  <c r="M56" i="10"/>
  <c r="L56" i="10"/>
  <c r="AD55" i="10"/>
  <c r="AC55" i="10"/>
  <c r="AB55" i="10"/>
  <c r="AA55" i="10"/>
  <c r="Z55" i="10"/>
  <c r="Y55" i="10"/>
  <c r="X55" i="10"/>
  <c r="W55" i="10"/>
  <c r="V55" i="10"/>
  <c r="T55" i="10"/>
  <c r="S55" i="10"/>
  <c r="R55" i="10"/>
  <c r="Q55" i="10"/>
  <c r="P55" i="10"/>
  <c r="O55" i="10"/>
  <c r="N55" i="10"/>
  <c r="M55" i="10"/>
  <c r="L55" i="10"/>
  <c r="H111" i="9"/>
  <c r="H110" i="9"/>
  <c r="H108" i="9"/>
  <c r="K80" i="9"/>
  <c r="J80" i="9"/>
  <c r="I80" i="9"/>
  <c r="H80" i="9"/>
  <c r="G80" i="9"/>
  <c r="E80" i="9"/>
  <c r="D80" i="9"/>
  <c r="C80" i="9"/>
  <c r="N69" i="9"/>
  <c r="F60" i="9"/>
  <c r="F80" i="9" s="1"/>
  <c r="R47" i="9"/>
  <c r="Q47" i="9"/>
  <c r="P47" i="9"/>
  <c r="O47" i="9"/>
  <c r="N47" i="9"/>
  <c r="R46" i="9"/>
  <c r="Q46" i="9"/>
  <c r="P46" i="9"/>
  <c r="O46" i="9"/>
  <c r="N46" i="9"/>
  <c r="R45" i="9"/>
  <c r="Q45" i="9"/>
  <c r="P45" i="9"/>
  <c r="O45" i="9"/>
  <c r="N45" i="9"/>
  <c r="R44" i="9"/>
  <c r="Q44" i="9"/>
  <c r="P44" i="9"/>
  <c r="O44" i="9"/>
  <c r="N44" i="9"/>
  <c r="R43" i="9"/>
  <c r="Q43" i="9"/>
  <c r="P43" i="9"/>
  <c r="O43" i="9"/>
  <c r="N43" i="9"/>
  <c r="S39" i="9"/>
  <c r="S30" i="9"/>
  <c r="A26" i="9"/>
  <c r="A27" i="9" s="1"/>
  <c r="S25" i="9"/>
  <c r="A25" i="9"/>
  <c r="S24" i="9"/>
  <c r="T23" i="9"/>
  <c r="T24" i="9" s="1"/>
  <c r="T25" i="9" s="1"/>
  <c r="T33" i="9" s="1"/>
  <c r="T38" i="9" s="1"/>
  <c r="T40" i="9" s="1"/>
  <c r="R23" i="9"/>
  <c r="T19" i="9"/>
  <c r="T34" i="9" s="1"/>
  <c r="R18" i="9"/>
  <c r="R19" i="9" s="1"/>
  <c r="R34" i="9" s="1"/>
  <c r="AF16" i="9"/>
  <c r="AE16" i="9"/>
  <c r="AD16" i="9"/>
  <c r="AC16" i="9"/>
  <c r="AB16" i="9"/>
  <c r="AA16" i="9"/>
  <c r="Z16" i="9"/>
  <c r="Y16" i="9"/>
  <c r="X16" i="9"/>
  <c r="D16" i="9"/>
  <c r="C16" i="9"/>
  <c r="B10" i="9"/>
  <c r="R6" i="9"/>
  <c r="R5" i="9"/>
  <c r="R4" i="9"/>
  <c r="R3" i="9"/>
  <c r="R2" i="9"/>
  <c r="R1" i="9"/>
  <c r="AD139" i="8"/>
  <c r="AC139" i="8"/>
  <c r="AB139" i="8"/>
  <c r="AA139" i="8"/>
  <c r="AD138" i="8"/>
  <c r="AC138" i="8"/>
  <c r="AB138" i="8"/>
  <c r="AA138" i="8"/>
  <c r="AD137" i="8"/>
  <c r="AC137" i="8"/>
  <c r="AB137" i="8"/>
  <c r="AA137" i="8"/>
  <c r="AD136" i="8"/>
  <c r="AC136" i="8"/>
  <c r="AB136" i="8"/>
  <c r="AA136" i="8"/>
  <c r="AD135" i="8"/>
  <c r="AC135" i="8"/>
  <c r="AB135" i="8"/>
  <c r="AA135" i="8"/>
  <c r="AD134" i="8"/>
  <c r="AC134" i="8"/>
  <c r="AB134" i="8"/>
  <c r="AA134" i="8"/>
  <c r="Z134" i="8"/>
  <c r="Y134" i="8"/>
  <c r="X134" i="8"/>
  <c r="AD133" i="8"/>
  <c r="AC133" i="8"/>
  <c r="AB133" i="8"/>
  <c r="AA133" i="8"/>
  <c r="Z133" i="8"/>
  <c r="Y133" i="8"/>
  <c r="X133" i="8"/>
  <c r="AD132" i="8"/>
  <c r="AC132" i="8"/>
  <c r="AB132" i="8"/>
  <c r="AA132" i="8"/>
  <c r="Z132" i="8"/>
  <c r="Y132" i="8"/>
  <c r="X132" i="8"/>
  <c r="AD131" i="8"/>
  <c r="AC131" i="8"/>
  <c r="AB131" i="8"/>
  <c r="AA131" i="8"/>
  <c r="Z131" i="8"/>
  <c r="Y131" i="8"/>
  <c r="X131" i="8"/>
  <c r="AD130" i="8"/>
  <c r="AC130" i="8"/>
  <c r="AB130" i="8"/>
  <c r="AA130" i="8"/>
  <c r="Z130" i="8"/>
  <c r="Y130" i="8"/>
  <c r="X130" i="8"/>
  <c r="AD129" i="8"/>
  <c r="AC129" i="8"/>
  <c r="AB129" i="8"/>
  <c r="AA129" i="8"/>
  <c r="Z129" i="8"/>
  <c r="Y129" i="8"/>
  <c r="X129" i="8"/>
  <c r="W129" i="8"/>
  <c r="V129" i="8"/>
  <c r="AD128" i="8"/>
  <c r="AC128" i="8"/>
  <c r="AB128" i="8"/>
  <c r="AA128" i="8"/>
  <c r="Z128" i="8"/>
  <c r="Y128" i="8"/>
  <c r="X128" i="8"/>
  <c r="W128" i="8"/>
  <c r="V128" i="8"/>
  <c r="AD127" i="8"/>
  <c r="AC127" i="8"/>
  <c r="AB127" i="8"/>
  <c r="AA127" i="8"/>
  <c r="Z127" i="8"/>
  <c r="Y127" i="8"/>
  <c r="X127" i="8"/>
  <c r="W127" i="8"/>
  <c r="V127" i="8"/>
  <c r="AD126" i="8"/>
  <c r="AC126" i="8"/>
  <c r="AB126" i="8"/>
  <c r="AA126" i="8"/>
  <c r="Z126" i="8"/>
  <c r="Y126" i="8"/>
  <c r="X126" i="8"/>
  <c r="W126" i="8"/>
  <c r="V126" i="8"/>
  <c r="AD125" i="8"/>
  <c r="AC125" i="8"/>
  <c r="AB125" i="8"/>
  <c r="AA125" i="8"/>
  <c r="Z125" i="8"/>
  <c r="Y125" i="8"/>
  <c r="X125" i="8"/>
  <c r="W125" i="8"/>
  <c r="V125" i="8"/>
  <c r="AD124" i="8"/>
  <c r="AC124" i="8"/>
  <c r="AB124" i="8"/>
  <c r="AA124" i="8"/>
  <c r="Z124" i="8"/>
  <c r="Y124" i="8"/>
  <c r="X124" i="8"/>
  <c r="W124" i="8"/>
  <c r="V124" i="8"/>
  <c r="AD123" i="8"/>
  <c r="AC123" i="8"/>
  <c r="AB123" i="8"/>
  <c r="AA123" i="8"/>
  <c r="Z123" i="8"/>
  <c r="Y123" i="8"/>
  <c r="X123" i="8"/>
  <c r="W123" i="8"/>
  <c r="V123" i="8"/>
  <c r="AD122" i="8"/>
  <c r="AC122" i="8"/>
  <c r="AB122" i="8"/>
  <c r="AA122" i="8"/>
  <c r="Z122" i="8"/>
  <c r="Y122" i="8"/>
  <c r="X122" i="8"/>
  <c r="W122" i="8"/>
  <c r="V122" i="8"/>
  <c r="AD121" i="8"/>
  <c r="AC121" i="8"/>
  <c r="AB121" i="8"/>
  <c r="AA121" i="8"/>
  <c r="Z121" i="8"/>
  <c r="Y121" i="8"/>
  <c r="X121" i="8"/>
  <c r="W121" i="8"/>
  <c r="V121" i="8"/>
  <c r="AD120" i="8"/>
  <c r="AC120" i="8"/>
  <c r="AB120" i="8"/>
  <c r="AA120" i="8"/>
  <c r="Z120" i="8"/>
  <c r="Y120" i="8"/>
  <c r="X120" i="8"/>
  <c r="W120" i="8"/>
  <c r="V120" i="8"/>
  <c r="AD119" i="8"/>
  <c r="AC119" i="8"/>
  <c r="AB119" i="8"/>
  <c r="AA119" i="8"/>
  <c r="Z119" i="8"/>
  <c r="Y119" i="8"/>
  <c r="X119" i="8"/>
  <c r="W119" i="8"/>
  <c r="V119" i="8"/>
  <c r="AD118" i="8"/>
  <c r="AC118" i="8"/>
  <c r="AB118" i="8"/>
  <c r="AA118" i="8"/>
  <c r="Z118" i="8"/>
  <c r="Y118" i="8"/>
  <c r="X118" i="8"/>
  <c r="W118" i="8"/>
  <c r="V118" i="8"/>
  <c r="AD117" i="8"/>
  <c r="AC117" i="8"/>
  <c r="AB117" i="8"/>
  <c r="AA117" i="8"/>
  <c r="Z117" i="8"/>
  <c r="Y117" i="8"/>
  <c r="X117" i="8"/>
  <c r="W117" i="8"/>
  <c r="V117" i="8"/>
  <c r="AD116" i="8"/>
  <c r="AC116" i="8"/>
  <c r="AB116" i="8"/>
  <c r="AA116" i="8"/>
  <c r="Z116" i="8"/>
  <c r="Y116" i="8"/>
  <c r="X116" i="8"/>
  <c r="W116" i="8"/>
  <c r="V116" i="8"/>
  <c r="AD115" i="8"/>
  <c r="AC115" i="8"/>
  <c r="AB115" i="8"/>
  <c r="AA115" i="8"/>
  <c r="Z115" i="8"/>
  <c r="Y115" i="8"/>
  <c r="X115" i="8"/>
  <c r="W115" i="8"/>
  <c r="V115" i="8"/>
  <c r="AD110" i="8"/>
  <c r="AC110" i="8"/>
  <c r="AB110" i="8"/>
  <c r="AA110" i="8"/>
  <c r="T110" i="8"/>
  <c r="S110" i="8"/>
  <c r="R110" i="8"/>
  <c r="Q110" i="8"/>
  <c r="AD109" i="8"/>
  <c r="AC109" i="8"/>
  <c r="AB109" i="8"/>
  <c r="AA109" i="8"/>
  <c r="T109" i="8"/>
  <c r="S109" i="8"/>
  <c r="R109" i="8"/>
  <c r="Q109" i="8"/>
  <c r="AG108" i="8"/>
  <c r="AD108" i="8"/>
  <c r="AC108" i="8"/>
  <c r="AB108" i="8"/>
  <c r="AA108" i="8"/>
  <c r="T108" i="8"/>
  <c r="S108" i="8"/>
  <c r="R108" i="8"/>
  <c r="Q108" i="8"/>
  <c r="AG107" i="8"/>
  <c r="AD107" i="8"/>
  <c r="AC107" i="8"/>
  <c r="AB107" i="8"/>
  <c r="AA107" i="8"/>
  <c r="T107" i="8"/>
  <c r="S107" i="8"/>
  <c r="R107" i="8"/>
  <c r="Q107" i="8"/>
  <c r="AD106" i="8"/>
  <c r="AC106" i="8"/>
  <c r="AB106" i="8"/>
  <c r="AA106" i="8"/>
  <c r="T106" i="8"/>
  <c r="S106" i="8"/>
  <c r="R106" i="8"/>
  <c r="Q106" i="8"/>
  <c r="AD105" i="8"/>
  <c r="AC105" i="8"/>
  <c r="AB105" i="8"/>
  <c r="AA105" i="8"/>
  <c r="Z105" i="8"/>
  <c r="Y105" i="8"/>
  <c r="X105" i="8"/>
  <c r="T105" i="8"/>
  <c r="S105" i="8"/>
  <c r="R105" i="8"/>
  <c r="Q105" i="8"/>
  <c r="P105" i="8"/>
  <c r="O105" i="8"/>
  <c r="N105" i="8"/>
  <c r="AD104" i="8"/>
  <c r="AC104" i="8"/>
  <c r="AB104" i="8"/>
  <c r="AA104" i="8"/>
  <c r="Z104" i="8"/>
  <c r="Y104" i="8"/>
  <c r="X104" i="8"/>
  <c r="T104" i="8"/>
  <c r="S104" i="8"/>
  <c r="R104" i="8"/>
  <c r="Q104" i="8"/>
  <c r="P104" i="8"/>
  <c r="O104" i="8"/>
  <c r="N104" i="8"/>
  <c r="AD103" i="8"/>
  <c r="AC103" i="8"/>
  <c r="AB103" i="8"/>
  <c r="AA103" i="8"/>
  <c r="Z103" i="8"/>
  <c r="Y103" i="8"/>
  <c r="X103" i="8"/>
  <c r="T103" i="8"/>
  <c r="S103" i="8"/>
  <c r="R103" i="8"/>
  <c r="Q103" i="8"/>
  <c r="P103" i="8"/>
  <c r="O103" i="8"/>
  <c r="N103" i="8"/>
  <c r="AD102" i="8"/>
  <c r="AC102" i="8"/>
  <c r="AB102" i="8"/>
  <c r="AA102" i="8"/>
  <c r="Z102" i="8"/>
  <c r="Y102" i="8"/>
  <c r="X102" i="8"/>
  <c r="T102" i="8"/>
  <c r="S102" i="8"/>
  <c r="R102" i="8"/>
  <c r="Q102" i="8"/>
  <c r="P102" i="8"/>
  <c r="O102" i="8"/>
  <c r="N102" i="8"/>
  <c r="AD101" i="8"/>
  <c r="AC101" i="8"/>
  <c r="AB101" i="8"/>
  <c r="AA101" i="8"/>
  <c r="Z101" i="8"/>
  <c r="Y101" i="8"/>
  <c r="X101" i="8"/>
  <c r="T101" i="8"/>
  <c r="S101" i="8"/>
  <c r="R101" i="8"/>
  <c r="Q101" i="8"/>
  <c r="P101" i="8"/>
  <c r="O101" i="8"/>
  <c r="N101" i="8"/>
  <c r="AD100" i="8"/>
  <c r="AC100" i="8"/>
  <c r="AB100" i="8"/>
  <c r="AA100" i="8"/>
  <c r="Z100" i="8"/>
  <c r="Y100" i="8"/>
  <c r="X100" i="8"/>
  <c r="W100" i="8"/>
  <c r="V100" i="8"/>
  <c r="T100" i="8"/>
  <c r="S100" i="8"/>
  <c r="R100" i="8"/>
  <c r="Q100" i="8"/>
  <c r="P100" i="8"/>
  <c r="O100" i="8"/>
  <c r="N100" i="8"/>
  <c r="M100" i="8"/>
  <c r="L100" i="8"/>
  <c r="AD99" i="8"/>
  <c r="AC99" i="8"/>
  <c r="AB99" i="8"/>
  <c r="AA99" i="8"/>
  <c r="Z99" i="8"/>
  <c r="Y99" i="8"/>
  <c r="X99" i="8"/>
  <c r="W99" i="8"/>
  <c r="V99" i="8"/>
  <c r="T99" i="8"/>
  <c r="S99" i="8"/>
  <c r="R99" i="8"/>
  <c r="Q99" i="8"/>
  <c r="P99" i="8"/>
  <c r="O99" i="8"/>
  <c r="N99" i="8"/>
  <c r="M99" i="8"/>
  <c r="L99" i="8"/>
  <c r="AD98" i="8"/>
  <c r="AC98" i="8"/>
  <c r="AB98" i="8"/>
  <c r="AA98" i="8"/>
  <c r="Z98" i="8"/>
  <c r="Y98" i="8"/>
  <c r="X98" i="8"/>
  <c r="W98" i="8"/>
  <c r="V98" i="8"/>
  <c r="T98" i="8"/>
  <c r="S98" i="8"/>
  <c r="R98" i="8"/>
  <c r="Q98" i="8"/>
  <c r="P98" i="8"/>
  <c r="O98" i="8"/>
  <c r="N98" i="8"/>
  <c r="M98" i="8"/>
  <c r="L98" i="8"/>
  <c r="AD97" i="8"/>
  <c r="AC97" i="8"/>
  <c r="AB97" i="8"/>
  <c r="AA97" i="8"/>
  <c r="Z97" i="8"/>
  <c r="Y97" i="8"/>
  <c r="X97" i="8"/>
  <c r="W97" i="8"/>
  <c r="V97" i="8"/>
  <c r="T97" i="8"/>
  <c r="S97" i="8"/>
  <c r="R97" i="8"/>
  <c r="Q97" i="8"/>
  <c r="P97" i="8"/>
  <c r="O97" i="8"/>
  <c r="N97" i="8"/>
  <c r="M97" i="8"/>
  <c r="L97" i="8"/>
  <c r="AD96" i="8"/>
  <c r="AC96" i="8"/>
  <c r="AB96" i="8"/>
  <c r="AA96" i="8"/>
  <c r="Z96" i="8"/>
  <c r="Y96" i="8"/>
  <c r="X96" i="8"/>
  <c r="W96" i="8"/>
  <c r="V96" i="8"/>
  <c r="T96" i="8"/>
  <c r="S96" i="8"/>
  <c r="R96" i="8"/>
  <c r="Q96" i="8"/>
  <c r="P96" i="8"/>
  <c r="O96" i="8"/>
  <c r="N96" i="8"/>
  <c r="M96" i="8"/>
  <c r="L96" i="8"/>
  <c r="AD95" i="8"/>
  <c r="AC95" i="8"/>
  <c r="AB95" i="8"/>
  <c r="AA95" i="8"/>
  <c r="Z95" i="8"/>
  <c r="Y95" i="8"/>
  <c r="X95" i="8"/>
  <c r="W95" i="8"/>
  <c r="V95" i="8"/>
  <c r="T95" i="8"/>
  <c r="S95" i="8"/>
  <c r="R95" i="8"/>
  <c r="Q95" i="8"/>
  <c r="P95" i="8"/>
  <c r="O95" i="8"/>
  <c r="N95" i="8"/>
  <c r="M95" i="8"/>
  <c r="L95" i="8"/>
  <c r="AD94" i="8"/>
  <c r="AC94" i="8"/>
  <c r="AB94" i="8"/>
  <c r="AA94" i="8"/>
  <c r="Z94" i="8"/>
  <c r="Y94" i="8"/>
  <c r="X94" i="8"/>
  <c r="W94" i="8"/>
  <c r="V94" i="8"/>
  <c r="T94" i="8"/>
  <c r="S94" i="8"/>
  <c r="R94" i="8"/>
  <c r="Q94" i="8"/>
  <c r="P94" i="8"/>
  <c r="O94" i="8"/>
  <c r="N94" i="8"/>
  <c r="M94" i="8"/>
  <c r="L94" i="8"/>
  <c r="AD93" i="8"/>
  <c r="AC93" i="8"/>
  <c r="AB93" i="8"/>
  <c r="AA93" i="8"/>
  <c r="Z93" i="8"/>
  <c r="Y93" i="8"/>
  <c r="X93" i="8"/>
  <c r="W93" i="8"/>
  <c r="V93" i="8"/>
  <c r="T93" i="8"/>
  <c r="S93" i="8"/>
  <c r="R93" i="8"/>
  <c r="Q93" i="8"/>
  <c r="P93" i="8"/>
  <c r="O93" i="8"/>
  <c r="N93" i="8"/>
  <c r="M93" i="8"/>
  <c r="L93" i="8"/>
  <c r="AD92" i="8"/>
  <c r="AC92" i="8"/>
  <c r="AB92" i="8"/>
  <c r="AA92" i="8"/>
  <c r="Z92" i="8"/>
  <c r="Y92" i="8"/>
  <c r="X92" i="8"/>
  <c r="W92" i="8"/>
  <c r="V92" i="8"/>
  <c r="T92" i="8"/>
  <c r="S92" i="8"/>
  <c r="R92" i="8"/>
  <c r="Q92" i="8"/>
  <c r="P92" i="8"/>
  <c r="O92" i="8"/>
  <c r="N92" i="8"/>
  <c r="M92" i="8"/>
  <c r="L92" i="8"/>
  <c r="AD91" i="8"/>
  <c r="AC91" i="8"/>
  <c r="AB91" i="8"/>
  <c r="AA91" i="8"/>
  <c r="Z91" i="8"/>
  <c r="Y91" i="8"/>
  <c r="X91" i="8"/>
  <c r="W91" i="8"/>
  <c r="V91" i="8"/>
  <c r="T91" i="8"/>
  <c r="S91" i="8"/>
  <c r="R91" i="8"/>
  <c r="Q91" i="8"/>
  <c r="P91" i="8"/>
  <c r="O91" i="8"/>
  <c r="N91" i="8"/>
  <c r="M91" i="8"/>
  <c r="L91" i="8"/>
  <c r="AD90" i="8"/>
  <c r="AC90" i="8"/>
  <c r="AB90" i="8"/>
  <c r="AA90" i="8"/>
  <c r="Z90" i="8"/>
  <c r="Y90" i="8"/>
  <c r="X90" i="8"/>
  <c r="W90" i="8"/>
  <c r="V90" i="8"/>
  <c r="T90" i="8"/>
  <c r="S90" i="8"/>
  <c r="R90" i="8"/>
  <c r="Q90" i="8"/>
  <c r="P90" i="8"/>
  <c r="O90" i="8"/>
  <c r="N90" i="8"/>
  <c r="M90" i="8"/>
  <c r="L90" i="8"/>
  <c r="AD89" i="8"/>
  <c r="AC89" i="8"/>
  <c r="AB89" i="8"/>
  <c r="AA89" i="8"/>
  <c r="Z89" i="8"/>
  <c r="Y89" i="8"/>
  <c r="X89" i="8"/>
  <c r="W89" i="8"/>
  <c r="V89" i="8"/>
  <c r="T89" i="8"/>
  <c r="S89" i="8"/>
  <c r="R89" i="8"/>
  <c r="Q89" i="8"/>
  <c r="P89" i="8"/>
  <c r="O89" i="8"/>
  <c r="N89" i="8"/>
  <c r="M89" i="8"/>
  <c r="L89" i="8"/>
  <c r="AD88" i="8"/>
  <c r="AC88" i="8"/>
  <c r="AB88" i="8"/>
  <c r="AA88" i="8"/>
  <c r="Z88" i="8"/>
  <c r="Y88" i="8"/>
  <c r="X88" i="8"/>
  <c r="W88" i="8"/>
  <c r="V88" i="8"/>
  <c r="T88" i="8"/>
  <c r="S88" i="8"/>
  <c r="R88" i="8"/>
  <c r="Q88" i="8"/>
  <c r="P88" i="8"/>
  <c r="O88" i="8"/>
  <c r="N88" i="8"/>
  <c r="M88" i="8"/>
  <c r="L88" i="8"/>
  <c r="AD87" i="8"/>
  <c r="AC87" i="8"/>
  <c r="AB87" i="8"/>
  <c r="AA87" i="8"/>
  <c r="Z87" i="8"/>
  <c r="Y87" i="8"/>
  <c r="X87" i="8"/>
  <c r="W87" i="8"/>
  <c r="V87" i="8"/>
  <c r="T87" i="8"/>
  <c r="S87" i="8"/>
  <c r="R87" i="8"/>
  <c r="Q87" i="8"/>
  <c r="P87" i="8"/>
  <c r="O87" i="8"/>
  <c r="N87" i="8"/>
  <c r="M87" i="8"/>
  <c r="L87" i="8"/>
  <c r="AD86" i="8"/>
  <c r="AC86" i="8"/>
  <c r="AB86" i="8"/>
  <c r="AA86" i="8"/>
  <c r="Z86" i="8"/>
  <c r="Y86" i="8"/>
  <c r="X86" i="8"/>
  <c r="W86" i="8"/>
  <c r="V86" i="8"/>
  <c r="T86" i="8"/>
  <c r="S86" i="8"/>
  <c r="R86" i="8"/>
  <c r="Q86" i="8"/>
  <c r="P86" i="8"/>
  <c r="O86" i="8"/>
  <c r="N86" i="8"/>
  <c r="M86" i="8"/>
  <c r="L86" i="8"/>
  <c r="AD85" i="8"/>
  <c r="AC85" i="8"/>
  <c r="AB85" i="8"/>
  <c r="AA85" i="8"/>
  <c r="Z85" i="8"/>
  <c r="Y85" i="8"/>
  <c r="X85" i="8"/>
  <c r="W85" i="8"/>
  <c r="V85" i="8"/>
  <c r="T85" i="8"/>
  <c r="S85" i="8"/>
  <c r="R85" i="8"/>
  <c r="Q85" i="8"/>
  <c r="P85" i="8"/>
  <c r="O85" i="8"/>
  <c r="N85" i="8"/>
  <c r="M85" i="8"/>
  <c r="L85" i="8"/>
  <c r="AD80" i="8"/>
  <c r="AC80" i="8"/>
  <c r="AB80" i="8"/>
  <c r="AA80" i="8"/>
  <c r="T80" i="8"/>
  <c r="S80" i="8"/>
  <c r="R80" i="8"/>
  <c r="Q80" i="8"/>
  <c r="AD79" i="8"/>
  <c r="AC79" i="8"/>
  <c r="AB79" i="8"/>
  <c r="AA79" i="8"/>
  <c r="T79" i="8"/>
  <c r="S79" i="8"/>
  <c r="R79" i="8"/>
  <c r="Q79" i="8"/>
  <c r="AD78" i="8"/>
  <c r="AC78" i="8"/>
  <c r="AB78" i="8"/>
  <c r="AA78" i="8"/>
  <c r="T78" i="8"/>
  <c r="S78" i="8"/>
  <c r="R78" i="8"/>
  <c r="Q78" i="8"/>
  <c r="AD77" i="8"/>
  <c r="AC77" i="8"/>
  <c r="AB77" i="8"/>
  <c r="AA77" i="8"/>
  <c r="T77" i="8"/>
  <c r="S77" i="8"/>
  <c r="R77" i="8"/>
  <c r="Q77" i="8"/>
  <c r="AD76" i="8"/>
  <c r="AC76" i="8"/>
  <c r="AB76" i="8"/>
  <c r="AA76" i="8"/>
  <c r="T76" i="8"/>
  <c r="S76" i="8"/>
  <c r="R76" i="8"/>
  <c r="Q76" i="8"/>
  <c r="AD75" i="8"/>
  <c r="AC75" i="8"/>
  <c r="AB75" i="8"/>
  <c r="AA75" i="8"/>
  <c r="Z75" i="8"/>
  <c r="Y75" i="8"/>
  <c r="X75" i="8"/>
  <c r="T75" i="8"/>
  <c r="S75" i="8"/>
  <c r="R75" i="8"/>
  <c r="Q75" i="8"/>
  <c r="P75" i="8"/>
  <c r="O75" i="8"/>
  <c r="N75" i="8"/>
  <c r="AD74" i="8"/>
  <c r="AC74" i="8"/>
  <c r="AB74" i="8"/>
  <c r="AA74" i="8"/>
  <c r="Z74" i="8"/>
  <c r="Y74" i="8"/>
  <c r="X74" i="8"/>
  <c r="T74" i="8"/>
  <c r="S74" i="8"/>
  <c r="R74" i="8"/>
  <c r="Q74" i="8"/>
  <c r="P74" i="8"/>
  <c r="O74" i="8"/>
  <c r="N74" i="8"/>
  <c r="AD73" i="8"/>
  <c r="AC73" i="8"/>
  <c r="AB73" i="8"/>
  <c r="AA73" i="8"/>
  <c r="Z73" i="8"/>
  <c r="Y73" i="8"/>
  <c r="X73" i="8"/>
  <c r="T73" i="8"/>
  <c r="S73" i="8"/>
  <c r="R73" i="8"/>
  <c r="Q73" i="8"/>
  <c r="P73" i="8"/>
  <c r="O73" i="8"/>
  <c r="N73" i="8"/>
  <c r="AD72" i="8"/>
  <c r="AC72" i="8"/>
  <c r="AB72" i="8"/>
  <c r="AA72" i="8"/>
  <c r="Z72" i="8"/>
  <c r="Y72" i="8"/>
  <c r="X72" i="8"/>
  <c r="T72" i="8"/>
  <c r="S72" i="8"/>
  <c r="R72" i="8"/>
  <c r="Q72" i="8"/>
  <c r="P72" i="8"/>
  <c r="O72" i="8"/>
  <c r="N72" i="8"/>
  <c r="AD71" i="8"/>
  <c r="AC71" i="8"/>
  <c r="AB71" i="8"/>
  <c r="AA71" i="8"/>
  <c r="Z71" i="8"/>
  <c r="Y71" i="8"/>
  <c r="X71" i="8"/>
  <c r="T71" i="8"/>
  <c r="S71" i="8"/>
  <c r="R71" i="8"/>
  <c r="Q71" i="8"/>
  <c r="P71" i="8"/>
  <c r="O71" i="8"/>
  <c r="N71" i="8"/>
  <c r="AD70" i="8"/>
  <c r="AC70" i="8"/>
  <c r="AB70" i="8"/>
  <c r="AA70" i="8"/>
  <c r="Z70" i="8"/>
  <c r="Y70" i="8"/>
  <c r="X70" i="8"/>
  <c r="W70" i="8"/>
  <c r="V70" i="8"/>
  <c r="T70" i="8"/>
  <c r="S70" i="8"/>
  <c r="R70" i="8"/>
  <c r="Q70" i="8"/>
  <c r="P70" i="8"/>
  <c r="O70" i="8"/>
  <c r="N70" i="8"/>
  <c r="M70" i="8"/>
  <c r="L70" i="8"/>
  <c r="AD69" i="8"/>
  <c r="AC69" i="8"/>
  <c r="AB69" i="8"/>
  <c r="AA69" i="8"/>
  <c r="Z69" i="8"/>
  <c r="Y69" i="8"/>
  <c r="X69" i="8"/>
  <c r="W69" i="8"/>
  <c r="V69" i="8"/>
  <c r="T69" i="8"/>
  <c r="S69" i="8"/>
  <c r="R69" i="8"/>
  <c r="Q69" i="8"/>
  <c r="P69" i="8"/>
  <c r="O69" i="8"/>
  <c r="N69" i="8"/>
  <c r="M69" i="8"/>
  <c r="L69" i="8"/>
  <c r="AD68" i="8"/>
  <c r="AC68" i="8"/>
  <c r="AB68" i="8"/>
  <c r="AA68" i="8"/>
  <c r="Z68" i="8"/>
  <c r="Y68" i="8"/>
  <c r="X68" i="8"/>
  <c r="W68" i="8"/>
  <c r="V68" i="8"/>
  <c r="T68" i="8"/>
  <c r="S68" i="8"/>
  <c r="R68" i="8"/>
  <c r="Q68" i="8"/>
  <c r="P68" i="8"/>
  <c r="O68" i="8"/>
  <c r="N68" i="8"/>
  <c r="M68" i="8"/>
  <c r="L68" i="8"/>
  <c r="AD67" i="8"/>
  <c r="AC67" i="8"/>
  <c r="AB67" i="8"/>
  <c r="AA67" i="8"/>
  <c r="Z67" i="8"/>
  <c r="Y67" i="8"/>
  <c r="X67" i="8"/>
  <c r="W67" i="8"/>
  <c r="V67" i="8"/>
  <c r="T67" i="8"/>
  <c r="S67" i="8"/>
  <c r="R67" i="8"/>
  <c r="Q67" i="8"/>
  <c r="P67" i="8"/>
  <c r="O67" i="8"/>
  <c r="N67" i="8"/>
  <c r="M67" i="8"/>
  <c r="L67" i="8"/>
  <c r="AD66" i="8"/>
  <c r="AC66" i="8"/>
  <c r="AB66" i="8"/>
  <c r="AA66" i="8"/>
  <c r="Z66" i="8"/>
  <c r="Y66" i="8"/>
  <c r="X66" i="8"/>
  <c r="W66" i="8"/>
  <c r="V66" i="8"/>
  <c r="T66" i="8"/>
  <c r="S66" i="8"/>
  <c r="R66" i="8"/>
  <c r="Q66" i="8"/>
  <c r="P66" i="8"/>
  <c r="O66" i="8"/>
  <c r="N66" i="8"/>
  <c r="M66" i="8"/>
  <c r="L66" i="8"/>
  <c r="AD65" i="8"/>
  <c r="AC65" i="8"/>
  <c r="AB65" i="8"/>
  <c r="AA65" i="8"/>
  <c r="Z65" i="8"/>
  <c r="Y65" i="8"/>
  <c r="X65" i="8"/>
  <c r="W65" i="8"/>
  <c r="V65" i="8"/>
  <c r="T65" i="8"/>
  <c r="S65" i="8"/>
  <c r="R65" i="8"/>
  <c r="Q65" i="8"/>
  <c r="P65" i="8"/>
  <c r="O65" i="8"/>
  <c r="N65" i="8"/>
  <c r="M65" i="8"/>
  <c r="L65" i="8"/>
  <c r="AD64" i="8"/>
  <c r="AC64" i="8"/>
  <c r="AB64" i="8"/>
  <c r="AA64" i="8"/>
  <c r="Z64" i="8"/>
  <c r="Y64" i="8"/>
  <c r="X64" i="8"/>
  <c r="W64" i="8"/>
  <c r="V64" i="8"/>
  <c r="T64" i="8"/>
  <c r="S64" i="8"/>
  <c r="R64" i="8"/>
  <c r="Q64" i="8"/>
  <c r="P64" i="8"/>
  <c r="O64" i="8"/>
  <c r="N64" i="8"/>
  <c r="M64" i="8"/>
  <c r="L64" i="8"/>
  <c r="AD63" i="8"/>
  <c r="AC63" i="8"/>
  <c r="AB63" i="8"/>
  <c r="AA63" i="8"/>
  <c r="Z63" i="8"/>
  <c r="Y63" i="8"/>
  <c r="X63" i="8"/>
  <c r="W63" i="8"/>
  <c r="V63" i="8"/>
  <c r="T63" i="8"/>
  <c r="S63" i="8"/>
  <c r="R63" i="8"/>
  <c r="Q63" i="8"/>
  <c r="P63" i="8"/>
  <c r="O63" i="8"/>
  <c r="N63" i="8"/>
  <c r="M63" i="8"/>
  <c r="L63" i="8"/>
  <c r="AD62" i="8"/>
  <c r="AC62" i="8"/>
  <c r="AB62" i="8"/>
  <c r="AA62" i="8"/>
  <c r="Z62" i="8"/>
  <c r="Y62" i="8"/>
  <c r="X62" i="8"/>
  <c r="W62" i="8"/>
  <c r="V62" i="8"/>
  <c r="T62" i="8"/>
  <c r="S62" i="8"/>
  <c r="R62" i="8"/>
  <c r="Q62" i="8"/>
  <c r="P62" i="8"/>
  <c r="O62" i="8"/>
  <c r="N62" i="8"/>
  <c r="M62" i="8"/>
  <c r="L62" i="8"/>
  <c r="AD61" i="8"/>
  <c r="AC61" i="8"/>
  <c r="AB61" i="8"/>
  <c r="AA61" i="8"/>
  <c r="Z61" i="8"/>
  <c r="Y61" i="8"/>
  <c r="X61" i="8"/>
  <c r="W61" i="8"/>
  <c r="V61" i="8"/>
  <c r="T61" i="8"/>
  <c r="S61" i="8"/>
  <c r="R61" i="8"/>
  <c r="Q61" i="8"/>
  <c r="P61" i="8"/>
  <c r="O61" i="8"/>
  <c r="N61" i="8"/>
  <c r="M61" i="8"/>
  <c r="L61" i="8"/>
  <c r="AD60" i="8"/>
  <c r="AC60" i="8"/>
  <c r="AB60" i="8"/>
  <c r="AA60" i="8"/>
  <c r="Z60" i="8"/>
  <c r="Y60" i="8"/>
  <c r="X60" i="8"/>
  <c r="W60" i="8"/>
  <c r="V60" i="8"/>
  <c r="T60" i="8"/>
  <c r="S60" i="8"/>
  <c r="R60" i="8"/>
  <c r="Q60" i="8"/>
  <c r="P60" i="8"/>
  <c r="O60" i="8"/>
  <c r="N60" i="8"/>
  <c r="M60" i="8"/>
  <c r="L60" i="8"/>
  <c r="AD59" i="8"/>
  <c r="AC59" i="8"/>
  <c r="AB59" i="8"/>
  <c r="AA59" i="8"/>
  <c r="Z59" i="8"/>
  <c r="Y59" i="8"/>
  <c r="X59" i="8"/>
  <c r="W59" i="8"/>
  <c r="V59" i="8"/>
  <c r="T59" i="8"/>
  <c r="S59" i="8"/>
  <c r="R59" i="8"/>
  <c r="Q59" i="8"/>
  <c r="P59" i="8"/>
  <c r="O59" i="8"/>
  <c r="N59" i="8"/>
  <c r="M59" i="8"/>
  <c r="L59" i="8"/>
  <c r="AD58" i="8"/>
  <c r="AC58" i="8"/>
  <c r="AB58" i="8"/>
  <c r="AA58" i="8"/>
  <c r="Z58" i="8"/>
  <c r="Y58" i="8"/>
  <c r="X58" i="8"/>
  <c r="W58" i="8"/>
  <c r="V58" i="8"/>
  <c r="T58" i="8"/>
  <c r="S58" i="8"/>
  <c r="R58" i="8"/>
  <c r="Q58" i="8"/>
  <c r="P58" i="8"/>
  <c r="O58" i="8"/>
  <c r="N58" i="8"/>
  <c r="M58" i="8"/>
  <c r="L58" i="8"/>
  <c r="AD57" i="8"/>
  <c r="AC57" i="8"/>
  <c r="AB57" i="8"/>
  <c r="AA57" i="8"/>
  <c r="Z57" i="8"/>
  <c r="Y57" i="8"/>
  <c r="X57" i="8"/>
  <c r="W57" i="8"/>
  <c r="V57" i="8"/>
  <c r="T57" i="8"/>
  <c r="S57" i="8"/>
  <c r="R57" i="8"/>
  <c r="Q57" i="8"/>
  <c r="P57" i="8"/>
  <c r="O57" i="8"/>
  <c r="N57" i="8"/>
  <c r="M57" i="8"/>
  <c r="L57" i="8"/>
  <c r="AD56" i="8"/>
  <c r="AC56" i="8"/>
  <c r="AB56" i="8"/>
  <c r="AA56" i="8"/>
  <c r="Z56" i="8"/>
  <c r="Y56" i="8"/>
  <c r="X56" i="8"/>
  <c r="W56" i="8"/>
  <c r="V56" i="8"/>
  <c r="T56" i="8"/>
  <c r="S56" i="8"/>
  <c r="R56" i="8"/>
  <c r="Q56" i="8"/>
  <c r="P56" i="8"/>
  <c r="O56" i="8"/>
  <c r="N56" i="8"/>
  <c r="M56" i="8"/>
  <c r="L56" i="8"/>
  <c r="AD55" i="8"/>
  <c r="AC55" i="8"/>
  <c r="AB55" i="8"/>
  <c r="AA55" i="8"/>
  <c r="Z55" i="8"/>
  <c r="Y55" i="8"/>
  <c r="X55" i="8"/>
  <c r="W55" i="8"/>
  <c r="V55" i="8"/>
  <c r="T55" i="8"/>
  <c r="S55" i="8"/>
  <c r="R55" i="8"/>
  <c r="Q55" i="8"/>
  <c r="P55" i="8"/>
  <c r="O55" i="8"/>
  <c r="N55" i="8"/>
  <c r="M55" i="8"/>
  <c r="L55" i="8"/>
  <c r="B27" i="8"/>
  <c r="H111" i="7"/>
  <c r="H112" i="7" s="1"/>
  <c r="H110" i="7"/>
  <c r="H108" i="7"/>
  <c r="K80" i="7"/>
  <c r="J80" i="7"/>
  <c r="I80" i="7"/>
  <c r="H80" i="7"/>
  <c r="G80" i="7"/>
  <c r="E80" i="7"/>
  <c r="D80" i="7"/>
  <c r="C80" i="7"/>
  <c r="N69" i="7"/>
  <c r="F60" i="7"/>
  <c r="F80" i="7" s="1"/>
  <c r="R47" i="7"/>
  <c r="Q47" i="7"/>
  <c r="P47" i="7"/>
  <c r="O47" i="7"/>
  <c r="N47" i="7"/>
  <c r="R46" i="7"/>
  <c r="Q46" i="7"/>
  <c r="P46" i="7"/>
  <c r="O46" i="7"/>
  <c r="N46" i="7"/>
  <c r="R45" i="7"/>
  <c r="Q45" i="7"/>
  <c r="P45" i="7"/>
  <c r="O45" i="7"/>
  <c r="N45" i="7"/>
  <c r="R44" i="7"/>
  <c r="Q44" i="7"/>
  <c r="P44" i="7"/>
  <c r="O44" i="7"/>
  <c r="N44" i="7"/>
  <c r="R43" i="7"/>
  <c r="Q43" i="7"/>
  <c r="P43" i="7"/>
  <c r="O43" i="7"/>
  <c r="N43" i="7"/>
  <c r="S33" i="7"/>
  <c r="S30" i="7"/>
  <c r="S39" i="7" s="1"/>
  <c r="A26" i="7"/>
  <c r="A27" i="7" s="1"/>
  <c r="A25" i="7"/>
  <c r="T24" i="7"/>
  <c r="T25" i="7" s="1"/>
  <c r="S24" i="7"/>
  <c r="S25" i="7" s="1"/>
  <c r="T23" i="7"/>
  <c r="R23" i="7"/>
  <c r="T19" i="7"/>
  <c r="T34" i="7" s="1"/>
  <c r="R18" i="7"/>
  <c r="R19" i="7" s="1"/>
  <c r="R34" i="7" s="1"/>
  <c r="AF16" i="7"/>
  <c r="AE16" i="7"/>
  <c r="AD16" i="7"/>
  <c r="AC16" i="7"/>
  <c r="AB16" i="7"/>
  <c r="AA16" i="7"/>
  <c r="Z16" i="7"/>
  <c r="Y16" i="7"/>
  <c r="X16" i="7"/>
  <c r="C16" i="7"/>
  <c r="B10" i="7"/>
  <c r="R6" i="7"/>
  <c r="R5" i="7"/>
  <c r="R4" i="7"/>
  <c r="R3" i="7"/>
  <c r="R2" i="7"/>
  <c r="R1" i="7"/>
  <c r="AD139" i="6"/>
  <c r="AC139" i="6"/>
  <c r="AB139" i="6"/>
  <c r="AA139" i="6"/>
  <c r="AD138" i="6"/>
  <c r="AC138" i="6"/>
  <c r="AB138" i="6"/>
  <c r="AA138" i="6"/>
  <c r="AD137" i="6"/>
  <c r="AC137" i="6"/>
  <c r="AB137" i="6"/>
  <c r="AA137" i="6"/>
  <c r="AD136" i="6"/>
  <c r="AC136" i="6"/>
  <c r="AB136" i="6"/>
  <c r="AA136" i="6"/>
  <c r="AD135" i="6"/>
  <c r="AC135" i="6"/>
  <c r="AB135" i="6"/>
  <c r="AA135" i="6"/>
  <c r="AD134" i="6"/>
  <c r="AC134" i="6"/>
  <c r="AB134" i="6"/>
  <c r="AA134" i="6"/>
  <c r="Z134" i="6"/>
  <c r="Y134" i="6"/>
  <c r="X134" i="6"/>
  <c r="AD133" i="6"/>
  <c r="AC133" i="6"/>
  <c r="AB133" i="6"/>
  <c r="AA133" i="6"/>
  <c r="Z133" i="6"/>
  <c r="Y133" i="6"/>
  <c r="X133" i="6"/>
  <c r="AD132" i="6"/>
  <c r="AC132" i="6"/>
  <c r="AB132" i="6"/>
  <c r="AA132" i="6"/>
  <c r="Z132" i="6"/>
  <c r="Y132" i="6"/>
  <c r="X132" i="6"/>
  <c r="AD131" i="6"/>
  <c r="AC131" i="6"/>
  <c r="AB131" i="6"/>
  <c r="AA131" i="6"/>
  <c r="Z131" i="6"/>
  <c r="Y131" i="6"/>
  <c r="X131" i="6"/>
  <c r="AD130" i="6"/>
  <c r="AC130" i="6"/>
  <c r="AB130" i="6"/>
  <c r="AA130" i="6"/>
  <c r="Z130" i="6"/>
  <c r="Y130" i="6"/>
  <c r="X130" i="6"/>
  <c r="AD129" i="6"/>
  <c r="AC129" i="6"/>
  <c r="AB129" i="6"/>
  <c r="AA129" i="6"/>
  <c r="Z129" i="6"/>
  <c r="Y129" i="6"/>
  <c r="X129" i="6"/>
  <c r="W129" i="6"/>
  <c r="V129" i="6"/>
  <c r="AD128" i="6"/>
  <c r="AC128" i="6"/>
  <c r="AB128" i="6"/>
  <c r="AA128" i="6"/>
  <c r="Z128" i="6"/>
  <c r="Y128" i="6"/>
  <c r="X128" i="6"/>
  <c r="W128" i="6"/>
  <c r="V128" i="6"/>
  <c r="AD127" i="6"/>
  <c r="AC127" i="6"/>
  <c r="AB127" i="6"/>
  <c r="AA127" i="6"/>
  <c r="Z127" i="6"/>
  <c r="Y127" i="6"/>
  <c r="X127" i="6"/>
  <c r="W127" i="6"/>
  <c r="V127" i="6"/>
  <c r="AD126" i="6"/>
  <c r="AC126" i="6"/>
  <c r="AB126" i="6"/>
  <c r="AA126" i="6"/>
  <c r="Z126" i="6"/>
  <c r="Y126" i="6"/>
  <c r="X126" i="6"/>
  <c r="W126" i="6"/>
  <c r="V126" i="6"/>
  <c r="AD125" i="6"/>
  <c r="AC125" i="6"/>
  <c r="AB125" i="6"/>
  <c r="AA125" i="6"/>
  <c r="Z125" i="6"/>
  <c r="Y125" i="6"/>
  <c r="X125" i="6"/>
  <c r="W125" i="6"/>
  <c r="V125" i="6"/>
  <c r="AD124" i="6"/>
  <c r="AC124" i="6"/>
  <c r="AB124" i="6"/>
  <c r="AA124" i="6"/>
  <c r="Z124" i="6"/>
  <c r="Y124" i="6"/>
  <c r="X124" i="6"/>
  <c r="W124" i="6"/>
  <c r="V124" i="6"/>
  <c r="AD123" i="6"/>
  <c r="AC123" i="6"/>
  <c r="AB123" i="6"/>
  <c r="AA123" i="6"/>
  <c r="Z123" i="6"/>
  <c r="Y123" i="6"/>
  <c r="X123" i="6"/>
  <c r="W123" i="6"/>
  <c r="V123" i="6"/>
  <c r="AD122" i="6"/>
  <c r="AC122" i="6"/>
  <c r="AB122" i="6"/>
  <c r="AA122" i="6"/>
  <c r="Z122" i="6"/>
  <c r="Y122" i="6"/>
  <c r="X122" i="6"/>
  <c r="W122" i="6"/>
  <c r="V122" i="6"/>
  <c r="AD121" i="6"/>
  <c r="AC121" i="6"/>
  <c r="AB121" i="6"/>
  <c r="AA121" i="6"/>
  <c r="Z121" i="6"/>
  <c r="Y121" i="6"/>
  <c r="X121" i="6"/>
  <c r="W121" i="6"/>
  <c r="V121" i="6"/>
  <c r="AD120" i="6"/>
  <c r="AC120" i="6"/>
  <c r="AB120" i="6"/>
  <c r="AA120" i="6"/>
  <c r="Z120" i="6"/>
  <c r="Y120" i="6"/>
  <c r="X120" i="6"/>
  <c r="W120" i="6"/>
  <c r="V120" i="6"/>
  <c r="AD119" i="6"/>
  <c r="AC119" i="6"/>
  <c r="AB119" i="6"/>
  <c r="AA119" i="6"/>
  <c r="Z119" i="6"/>
  <c r="Y119" i="6"/>
  <c r="X119" i="6"/>
  <c r="W119" i="6"/>
  <c r="V119" i="6"/>
  <c r="AD118" i="6"/>
  <c r="AC118" i="6"/>
  <c r="AB118" i="6"/>
  <c r="AA118" i="6"/>
  <c r="Z118" i="6"/>
  <c r="Y118" i="6"/>
  <c r="X118" i="6"/>
  <c r="W118" i="6"/>
  <c r="V118" i="6"/>
  <c r="AD117" i="6"/>
  <c r="AC117" i="6"/>
  <c r="AB117" i="6"/>
  <c r="AA117" i="6"/>
  <c r="Z117" i="6"/>
  <c r="Y117" i="6"/>
  <c r="X117" i="6"/>
  <c r="W117" i="6"/>
  <c r="V117" i="6"/>
  <c r="AD116" i="6"/>
  <c r="AC116" i="6"/>
  <c r="AB116" i="6"/>
  <c r="AA116" i="6"/>
  <c r="Z116" i="6"/>
  <c r="Y116" i="6"/>
  <c r="X116" i="6"/>
  <c r="W116" i="6"/>
  <c r="V116" i="6"/>
  <c r="AD115" i="6"/>
  <c r="AC115" i="6"/>
  <c r="AB115" i="6"/>
  <c r="AA115" i="6"/>
  <c r="Z115" i="6"/>
  <c r="Y115" i="6"/>
  <c r="X115" i="6"/>
  <c r="W115" i="6"/>
  <c r="V115" i="6"/>
  <c r="AD110" i="6"/>
  <c r="AC110" i="6"/>
  <c r="AB110" i="6"/>
  <c r="AA110" i="6"/>
  <c r="T110" i="6"/>
  <c r="S110" i="6"/>
  <c r="R110" i="6"/>
  <c r="Q110" i="6"/>
  <c r="AG109" i="6"/>
  <c r="AD109" i="6"/>
  <c r="AC109" i="6"/>
  <c r="AB109" i="6"/>
  <c r="AA109" i="6"/>
  <c r="T109" i="6"/>
  <c r="S109" i="6"/>
  <c r="R109" i="6"/>
  <c r="Q109" i="6"/>
  <c r="AG108" i="6"/>
  <c r="AD108" i="6"/>
  <c r="AC108" i="6"/>
  <c r="AB108" i="6"/>
  <c r="AA108" i="6"/>
  <c r="T108" i="6"/>
  <c r="S108" i="6"/>
  <c r="R108" i="6"/>
  <c r="Q108" i="6"/>
  <c r="AG107" i="6"/>
  <c r="AD107" i="6"/>
  <c r="AC107" i="6"/>
  <c r="AB107" i="6"/>
  <c r="AA107" i="6"/>
  <c r="T107" i="6"/>
  <c r="S107" i="6"/>
  <c r="R107" i="6"/>
  <c r="Q107" i="6"/>
  <c r="AD106" i="6"/>
  <c r="AC106" i="6"/>
  <c r="AB106" i="6"/>
  <c r="AA106" i="6"/>
  <c r="T106" i="6"/>
  <c r="S106" i="6"/>
  <c r="R106" i="6"/>
  <c r="Q106" i="6"/>
  <c r="AD105" i="6"/>
  <c r="AC105" i="6"/>
  <c r="AB105" i="6"/>
  <c r="AA105" i="6"/>
  <c r="Z105" i="6"/>
  <c r="Y105" i="6"/>
  <c r="X105" i="6"/>
  <c r="T105" i="6"/>
  <c r="S105" i="6"/>
  <c r="R105" i="6"/>
  <c r="Q105" i="6"/>
  <c r="P105" i="6"/>
  <c r="O105" i="6"/>
  <c r="N105" i="6"/>
  <c r="AD104" i="6"/>
  <c r="AC104" i="6"/>
  <c r="AB104" i="6"/>
  <c r="AA104" i="6"/>
  <c r="Z104" i="6"/>
  <c r="Y104" i="6"/>
  <c r="X104" i="6"/>
  <c r="T104" i="6"/>
  <c r="S104" i="6"/>
  <c r="R104" i="6"/>
  <c r="Q104" i="6"/>
  <c r="P104" i="6"/>
  <c r="O104" i="6"/>
  <c r="N104" i="6"/>
  <c r="AD103" i="6"/>
  <c r="AC103" i="6"/>
  <c r="AB103" i="6"/>
  <c r="AA103" i="6"/>
  <c r="Z103" i="6"/>
  <c r="Y103" i="6"/>
  <c r="X103" i="6"/>
  <c r="T103" i="6"/>
  <c r="S103" i="6"/>
  <c r="R103" i="6"/>
  <c r="Q103" i="6"/>
  <c r="P103" i="6"/>
  <c r="O103" i="6"/>
  <c r="N103" i="6"/>
  <c r="AD102" i="6"/>
  <c r="AC102" i="6"/>
  <c r="AB102" i="6"/>
  <c r="AA102" i="6"/>
  <c r="Z102" i="6"/>
  <c r="Y102" i="6"/>
  <c r="X102" i="6"/>
  <c r="T102" i="6"/>
  <c r="S102" i="6"/>
  <c r="R102" i="6"/>
  <c r="Q102" i="6"/>
  <c r="P102" i="6"/>
  <c r="O102" i="6"/>
  <c r="N102" i="6"/>
  <c r="AD101" i="6"/>
  <c r="AC101" i="6"/>
  <c r="AB101" i="6"/>
  <c r="AA101" i="6"/>
  <c r="Z101" i="6"/>
  <c r="Y101" i="6"/>
  <c r="X101" i="6"/>
  <c r="T101" i="6"/>
  <c r="S101" i="6"/>
  <c r="R101" i="6"/>
  <c r="Q101" i="6"/>
  <c r="P101" i="6"/>
  <c r="O101" i="6"/>
  <c r="N101" i="6"/>
  <c r="AD100" i="6"/>
  <c r="AC100" i="6"/>
  <c r="AB100" i="6"/>
  <c r="AA100" i="6"/>
  <c r="Z100" i="6"/>
  <c r="Y100" i="6"/>
  <c r="X100" i="6"/>
  <c r="W100" i="6"/>
  <c r="V100" i="6"/>
  <c r="T100" i="6"/>
  <c r="S100" i="6"/>
  <c r="R100" i="6"/>
  <c r="Q100" i="6"/>
  <c r="P100" i="6"/>
  <c r="O100" i="6"/>
  <c r="N100" i="6"/>
  <c r="M100" i="6"/>
  <c r="L100" i="6"/>
  <c r="AD99" i="6"/>
  <c r="AC99" i="6"/>
  <c r="AB99" i="6"/>
  <c r="AA99" i="6"/>
  <c r="Z99" i="6"/>
  <c r="Y99" i="6"/>
  <c r="X99" i="6"/>
  <c r="W99" i="6"/>
  <c r="V99" i="6"/>
  <c r="T99" i="6"/>
  <c r="S99" i="6"/>
  <c r="R99" i="6"/>
  <c r="Q99" i="6"/>
  <c r="P99" i="6"/>
  <c r="O99" i="6"/>
  <c r="N99" i="6"/>
  <c r="M99" i="6"/>
  <c r="L99" i="6"/>
  <c r="AD98" i="6"/>
  <c r="AC98" i="6"/>
  <c r="AB98" i="6"/>
  <c r="AA98" i="6"/>
  <c r="Z98" i="6"/>
  <c r="Y98" i="6"/>
  <c r="X98" i="6"/>
  <c r="W98" i="6"/>
  <c r="V98" i="6"/>
  <c r="T98" i="6"/>
  <c r="S98" i="6"/>
  <c r="R98" i="6"/>
  <c r="Q98" i="6"/>
  <c r="P98" i="6"/>
  <c r="O98" i="6"/>
  <c r="N98" i="6"/>
  <c r="M98" i="6"/>
  <c r="L98" i="6"/>
  <c r="AD97" i="6"/>
  <c r="AC97" i="6"/>
  <c r="AB97" i="6"/>
  <c r="AA97" i="6"/>
  <c r="Z97" i="6"/>
  <c r="Y97" i="6"/>
  <c r="X97" i="6"/>
  <c r="W97" i="6"/>
  <c r="V97" i="6"/>
  <c r="T97" i="6"/>
  <c r="S97" i="6"/>
  <c r="R97" i="6"/>
  <c r="Q97" i="6"/>
  <c r="P97" i="6"/>
  <c r="O97" i="6"/>
  <c r="N97" i="6"/>
  <c r="M97" i="6"/>
  <c r="L97" i="6"/>
  <c r="AD96" i="6"/>
  <c r="AC96" i="6"/>
  <c r="AB96" i="6"/>
  <c r="AA96" i="6"/>
  <c r="Z96" i="6"/>
  <c r="Y96" i="6"/>
  <c r="X96" i="6"/>
  <c r="W96" i="6"/>
  <c r="V96" i="6"/>
  <c r="T96" i="6"/>
  <c r="S96" i="6"/>
  <c r="R96" i="6"/>
  <c r="Q96" i="6"/>
  <c r="P96" i="6"/>
  <c r="O96" i="6"/>
  <c r="N96" i="6"/>
  <c r="M96" i="6"/>
  <c r="L96" i="6"/>
  <c r="AD95" i="6"/>
  <c r="AC95" i="6"/>
  <c r="AB95" i="6"/>
  <c r="AA95" i="6"/>
  <c r="Z95" i="6"/>
  <c r="Y95" i="6"/>
  <c r="X95" i="6"/>
  <c r="W95" i="6"/>
  <c r="V95" i="6"/>
  <c r="T95" i="6"/>
  <c r="S95" i="6"/>
  <c r="R95" i="6"/>
  <c r="Q95" i="6"/>
  <c r="P95" i="6"/>
  <c r="O95" i="6"/>
  <c r="N95" i="6"/>
  <c r="M95" i="6"/>
  <c r="L95" i="6"/>
  <c r="AD94" i="6"/>
  <c r="AC94" i="6"/>
  <c r="AB94" i="6"/>
  <c r="AA94" i="6"/>
  <c r="Z94" i="6"/>
  <c r="Y94" i="6"/>
  <c r="X94" i="6"/>
  <c r="W94" i="6"/>
  <c r="V94" i="6"/>
  <c r="T94" i="6"/>
  <c r="S94" i="6"/>
  <c r="R94" i="6"/>
  <c r="Q94" i="6"/>
  <c r="P94" i="6"/>
  <c r="O94" i="6"/>
  <c r="N94" i="6"/>
  <c r="M94" i="6"/>
  <c r="L94" i="6"/>
  <c r="AD93" i="6"/>
  <c r="AC93" i="6"/>
  <c r="AB93" i="6"/>
  <c r="AA93" i="6"/>
  <c r="Z93" i="6"/>
  <c r="Y93" i="6"/>
  <c r="X93" i="6"/>
  <c r="W93" i="6"/>
  <c r="V93" i="6"/>
  <c r="T93" i="6"/>
  <c r="S93" i="6"/>
  <c r="R93" i="6"/>
  <c r="Q93" i="6"/>
  <c r="P93" i="6"/>
  <c r="O93" i="6"/>
  <c r="N93" i="6"/>
  <c r="M93" i="6"/>
  <c r="L93" i="6"/>
  <c r="AD92" i="6"/>
  <c r="AC92" i="6"/>
  <c r="AB92" i="6"/>
  <c r="AA92" i="6"/>
  <c r="Z92" i="6"/>
  <c r="Y92" i="6"/>
  <c r="X92" i="6"/>
  <c r="W92" i="6"/>
  <c r="V92" i="6"/>
  <c r="T92" i="6"/>
  <c r="S92" i="6"/>
  <c r="R92" i="6"/>
  <c r="Q92" i="6"/>
  <c r="P92" i="6"/>
  <c r="O92" i="6"/>
  <c r="N92" i="6"/>
  <c r="M92" i="6"/>
  <c r="L92" i="6"/>
  <c r="AD91" i="6"/>
  <c r="AC91" i="6"/>
  <c r="AB91" i="6"/>
  <c r="AA91" i="6"/>
  <c r="Z91" i="6"/>
  <c r="Y91" i="6"/>
  <c r="X91" i="6"/>
  <c r="W91" i="6"/>
  <c r="V91" i="6"/>
  <c r="T91" i="6"/>
  <c r="S91" i="6"/>
  <c r="R91" i="6"/>
  <c r="Q91" i="6"/>
  <c r="P91" i="6"/>
  <c r="O91" i="6"/>
  <c r="N91" i="6"/>
  <c r="M91" i="6"/>
  <c r="L91" i="6"/>
  <c r="AD90" i="6"/>
  <c r="AC90" i="6"/>
  <c r="AB90" i="6"/>
  <c r="AA90" i="6"/>
  <c r="Z90" i="6"/>
  <c r="Y90" i="6"/>
  <c r="X90" i="6"/>
  <c r="W90" i="6"/>
  <c r="V90" i="6"/>
  <c r="T90" i="6"/>
  <c r="S90" i="6"/>
  <c r="R90" i="6"/>
  <c r="Q90" i="6"/>
  <c r="P90" i="6"/>
  <c r="O90" i="6"/>
  <c r="N90" i="6"/>
  <c r="M90" i="6"/>
  <c r="L90" i="6"/>
  <c r="AD89" i="6"/>
  <c r="AC89" i="6"/>
  <c r="AB89" i="6"/>
  <c r="AA89" i="6"/>
  <c r="Z89" i="6"/>
  <c r="Y89" i="6"/>
  <c r="X89" i="6"/>
  <c r="W89" i="6"/>
  <c r="V89" i="6"/>
  <c r="T89" i="6"/>
  <c r="S89" i="6"/>
  <c r="R89" i="6"/>
  <c r="Q89" i="6"/>
  <c r="P89" i="6"/>
  <c r="O89" i="6"/>
  <c r="N89" i="6"/>
  <c r="M89" i="6"/>
  <c r="L89" i="6"/>
  <c r="AD88" i="6"/>
  <c r="AC88" i="6"/>
  <c r="AB88" i="6"/>
  <c r="AA88" i="6"/>
  <c r="Z88" i="6"/>
  <c r="Y88" i="6"/>
  <c r="X88" i="6"/>
  <c r="W88" i="6"/>
  <c r="V88" i="6"/>
  <c r="T88" i="6"/>
  <c r="S88" i="6"/>
  <c r="R88" i="6"/>
  <c r="Q88" i="6"/>
  <c r="P88" i="6"/>
  <c r="O88" i="6"/>
  <c r="N88" i="6"/>
  <c r="M88" i="6"/>
  <c r="L88" i="6"/>
  <c r="AD87" i="6"/>
  <c r="AC87" i="6"/>
  <c r="AB87" i="6"/>
  <c r="AA87" i="6"/>
  <c r="Z87" i="6"/>
  <c r="Y87" i="6"/>
  <c r="X87" i="6"/>
  <c r="W87" i="6"/>
  <c r="V87" i="6"/>
  <c r="T87" i="6"/>
  <c r="S87" i="6"/>
  <c r="R87" i="6"/>
  <c r="Q87" i="6"/>
  <c r="P87" i="6"/>
  <c r="O87" i="6"/>
  <c r="N87" i="6"/>
  <c r="M87" i="6"/>
  <c r="L87" i="6"/>
  <c r="AD86" i="6"/>
  <c r="AC86" i="6"/>
  <c r="AB86" i="6"/>
  <c r="AA86" i="6"/>
  <c r="Z86" i="6"/>
  <c r="Y86" i="6"/>
  <c r="X86" i="6"/>
  <c r="W86" i="6"/>
  <c r="V86" i="6"/>
  <c r="T86" i="6"/>
  <c r="S86" i="6"/>
  <c r="R86" i="6"/>
  <c r="Q86" i="6"/>
  <c r="P86" i="6"/>
  <c r="O86" i="6"/>
  <c r="N86" i="6"/>
  <c r="M86" i="6"/>
  <c r="L86" i="6"/>
  <c r="AD85" i="6"/>
  <c r="AC85" i="6"/>
  <c r="AB85" i="6"/>
  <c r="AA85" i="6"/>
  <c r="Z85" i="6"/>
  <c r="Y85" i="6"/>
  <c r="X85" i="6"/>
  <c r="W85" i="6"/>
  <c r="V85" i="6"/>
  <c r="T85" i="6"/>
  <c r="S85" i="6"/>
  <c r="R85" i="6"/>
  <c r="Q85" i="6"/>
  <c r="P85" i="6"/>
  <c r="O85" i="6"/>
  <c r="N85" i="6"/>
  <c r="M85" i="6"/>
  <c r="L85" i="6"/>
  <c r="AD80" i="6"/>
  <c r="AC80" i="6"/>
  <c r="AB80" i="6"/>
  <c r="AA80" i="6"/>
  <c r="T80" i="6"/>
  <c r="S80" i="6"/>
  <c r="R80" i="6"/>
  <c r="Q80" i="6"/>
  <c r="AD79" i="6"/>
  <c r="AC79" i="6"/>
  <c r="AB79" i="6"/>
  <c r="AA79" i="6"/>
  <c r="T79" i="6"/>
  <c r="S79" i="6"/>
  <c r="R79" i="6"/>
  <c r="Q79" i="6"/>
  <c r="AD78" i="6"/>
  <c r="AC78" i="6"/>
  <c r="AB78" i="6"/>
  <c r="AA78" i="6"/>
  <c r="T78" i="6"/>
  <c r="S78" i="6"/>
  <c r="R78" i="6"/>
  <c r="Q78" i="6"/>
  <c r="AD77" i="6"/>
  <c r="AC77" i="6"/>
  <c r="AB77" i="6"/>
  <c r="AA77" i="6"/>
  <c r="T77" i="6"/>
  <c r="S77" i="6"/>
  <c r="R77" i="6"/>
  <c r="Q77" i="6"/>
  <c r="AD76" i="6"/>
  <c r="AC76" i="6"/>
  <c r="AB76" i="6"/>
  <c r="AA76" i="6"/>
  <c r="T76" i="6"/>
  <c r="S76" i="6"/>
  <c r="R76" i="6"/>
  <c r="Q76" i="6"/>
  <c r="AD75" i="6"/>
  <c r="AC75" i="6"/>
  <c r="AB75" i="6"/>
  <c r="AA75" i="6"/>
  <c r="Z75" i="6"/>
  <c r="Y75" i="6"/>
  <c r="X75" i="6"/>
  <c r="T75" i="6"/>
  <c r="S75" i="6"/>
  <c r="R75" i="6"/>
  <c r="Q75" i="6"/>
  <c r="P75" i="6"/>
  <c r="O75" i="6"/>
  <c r="N75" i="6"/>
  <c r="AD74" i="6"/>
  <c r="AC74" i="6"/>
  <c r="AB74" i="6"/>
  <c r="AA74" i="6"/>
  <c r="Z74" i="6"/>
  <c r="Y74" i="6"/>
  <c r="X74" i="6"/>
  <c r="T74" i="6"/>
  <c r="S74" i="6"/>
  <c r="R74" i="6"/>
  <c r="Q74" i="6"/>
  <c r="P74" i="6"/>
  <c r="O74" i="6"/>
  <c r="N74" i="6"/>
  <c r="AD73" i="6"/>
  <c r="AC73" i="6"/>
  <c r="AB73" i="6"/>
  <c r="AA73" i="6"/>
  <c r="Z73" i="6"/>
  <c r="Y73" i="6"/>
  <c r="X73" i="6"/>
  <c r="T73" i="6"/>
  <c r="S73" i="6"/>
  <c r="R73" i="6"/>
  <c r="Q73" i="6"/>
  <c r="P73" i="6"/>
  <c r="O73" i="6"/>
  <c r="N73" i="6"/>
  <c r="AD72" i="6"/>
  <c r="AC72" i="6"/>
  <c r="AB72" i="6"/>
  <c r="AA72" i="6"/>
  <c r="Z72" i="6"/>
  <c r="Y72" i="6"/>
  <c r="X72" i="6"/>
  <c r="T72" i="6"/>
  <c r="S72" i="6"/>
  <c r="R72" i="6"/>
  <c r="Q72" i="6"/>
  <c r="P72" i="6"/>
  <c r="O72" i="6"/>
  <c r="N72" i="6"/>
  <c r="AD71" i="6"/>
  <c r="AC71" i="6"/>
  <c r="AB71" i="6"/>
  <c r="AA71" i="6"/>
  <c r="Z71" i="6"/>
  <c r="Y71" i="6"/>
  <c r="X71" i="6"/>
  <c r="T71" i="6"/>
  <c r="S71" i="6"/>
  <c r="R71" i="6"/>
  <c r="Q71" i="6"/>
  <c r="P71" i="6"/>
  <c r="O71" i="6"/>
  <c r="N71" i="6"/>
  <c r="AD70" i="6"/>
  <c r="AC70" i="6"/>
  <c r="AB70" i="6"/>
  <c r="AA70" i="6"/>
  <c r="Z70" i="6"/>
  <c r="Y70" i="6"/>
  <c r="X70" i="6"/>
  <c r="W70" i="6"/>
  <c r="V70" i="6"/>
  <c r="T70" i="6"/>
  <c r="S70" i="6"/>
  <c r="R70" i="6"/>
  <c r="Q70" i="6"/>
  <c r="P70" i="6"/>
  <c r="O70" i="6"/>
  <c r="N70" i="6"/>
  <c r="M70" i="6"/>
  <c r="L70" i="6"/>
  <c r="AD69" i="6"/>
  <c r="AC69" i="6"/>
  <c r="AB69" i="6"/>
  <c r="AA69" i="6"/>
  <c r="Z69" i="6"/>
  <c r="Y69" i="6"/>
  <c r="X69" i="6"/>
  <c r="W69" i="6"/>
  <c r="V69" i="6"/>
  <c r="T69" i="6"/>
  <c r="S69" i="6"/>
  <c r="R69" i="6"/>
  <c r="Q69" i="6"/>
  <c r="P69" i="6"/>
  <c r="O69" i="6"/>
  <c r="N69" i="6"/>
  <c r="M69" i="6"/>
  <c r="L69" i="6"/>
  <c r="AD68" i="6"/>
  <c r="AC68" i="6"/>
  <c r="AB68" i="6"/>
  <c r="AA68" i="6"/>
  <c r="Z68" i="6"/>
  <c r="Y68" i="6"/>
  <c r="X68" i="6"/>
  <c r="W68" i="6"/>
  <c r="V68" i="6"/>
  <c r="T68" i="6"/>
  <c r="S68" i="6"/>
  <c r="R68" i="6"/>
  <c r="Q68" i="6"/>
  <c r="P68" i="6"/>
  <c r="O68" i="6"/>
  <c r="N68" i="6"/>
  <c r="M68" i="6"/>
  <c r="L68" i="6"/>
  <c r="AD67" i="6"/>
  <c r="AC67" i="6"/>
  <c r="AB67" i="6"/>
  <c r="AA67" i="6"/>
  <c r="Z67" i="6"/>
  <c r="Y67" i="6"/>
  <c r="X67" i="6"/>
  <c r="W67" i="6"/>
  <c r="V67" i="6"/>
  <c r="T67" i="6"/>
  <c r="S67" i="6"/>
  <c r="R67" i="6"/>
  <c r="Q67" i="6"/>
  <c r="P67" i="6"/>
  <c r="O67" i="6"/>
  <c r="N67" i="6"/>
  <c r="M67" i="6"/>
  <c r="L67" i="6"/>
  <c r="AD66" i="6"/>
  <c r="AC66" i="6"/>
  <c r="AB66" i="6"/>
  <c r="AA66" i="6"/>
  <c r="Z66" i="6"/>
  <c r="Y66" i="6"/>
  <c r="X66" i="6"/>
  <c r="W66" i="6"/>
  <c r="V66" i="6"/>
  <c r="T66" i="6"/>
  <c r="S66" i="6"/>
  <c r="R66" i="6"/>
  <c r="Q66" i="6"/>
  <c r="P66" i="6"/>
  <c r="O66" i="6"/>
  <c r="N66" i="6"/>
  <c r="M66" i="6"/>
  <c r="L66" i="6"/>
  <c r="AD65" i="6"/>
  <c r="AC65" i="6"/>
  <c r="AB65" i="6"/>
  <c r="AA65" i="6"/>
  <c r="Z65" i="6"/>
  <c r="Y65" i="6"/>
  <c r="X65" i="6"/>
  <c r="W65" i="6"/>
  <c r="V65" i="6"/>
  <c r="T65" i="6"/>
  <c r="S65" i="6"/>
  <c r="R65" i="6"/>
  <c r="Q65" i="6"/>
  <c r="P65" i="6"/>
  <c r="O65" i="6"/>
  <c r="N65" i="6"/>
  <c r="M65" i="6"/>
  <c r="L65" i="6"/>
  <c r="AD64" i="6"/>
  <c r="AC64" i="6"/>
  <c r="AB64" i="6"/>
  <c r="AA64" i="6"/>
  <c r="Z64" i="6"/>
  <c r="Y64" i="6"/>
  <c r="X64" i="6"/>
  <c r="W64" i="6"/>
  <c r="V64" i="6"/>
  <c r="T64" i="6"/>
  <c r="S64" i="6"/>
  <c r="R64" i="6"/>
  <c r="Q64" i="6"/>
  <c r="P64" i="6"/>
  <c r="O64" i="6"/>
  <c r="N64" i="6"/>
  <c r="M64" i="6"/>
  <c r="L64" i="6"/>
  <c r="AD63" i="6"/>
  <c r="AC63" i="6"/>
  <c r="AB63" i="6"/>
  <c r="AA63" i="6"/>
  <c r="Z63" i="6"/>
  <c r="Y63" i="6"/>
  <c r="X63" i="6"/>
  <c r="W63" i="6"/>
  <c r="V63" i="6"/>
  <c r="T63" i="6"/>
  <c r="S63" i="6"/>
  <c r="R63" i="6"/>
  <c r="Q63" i="6"/>
  <c r="P63" i="6"/>
  <c r="O63" i="6"/>
  <c r="N63" i="6"/>
  <c r="M63" i="6"/>
  <c r="L63" i="6"/>
  <c r="AD62" i="6"/>
  <c r="AC62" i="6"/>
  <c r="AB62" i="6"/>
  <c r="AA62" i="6"/>
  <c r="Z62" i="6"/>
  <c r="Y62" i="6"/>
  <c r="X62" i="6"/>
  <c r="W62" i="6"/>
  <c r="V62" i="6"/>
  <c r="T62" i="6"/>
  <c r="S62" i="6"/>
  <c r="R62" i="6"/>
  <c r="Q62" i="6"/>
  <c r="P62" i="6"/>
  <c r="O62" i="6"/>
  <c r="N62" i="6"/>
  <c r="M62" i="6"/>
  <c r="L62" i="6"/>
  <c r="AD61" i="6"/>
  <c r="AC61" i="6"/>
  <c r="AB61" i="6"/>
  <c r="AA61" i="6"/>
  <c r="Z61" i="6"/>
  <c r="Y61" i="6"/>
  <c r="X61" i="6"/>
  <c r="W61" i="6"/>
  <c r="V61" i="6"/>
  <c r="T61" i="6"/>
  <c r="S61" i="6"/>
  <c r="R61" i="6"/>
  <c r="Q61" i="6"/>
  <c r="P61" i="6"/>
  <c r="O61" i="6"/>
  <c r="N61" i="6"/>
  <c r="M61" i="6"/>
  <c r="L61" i="6"/>
  <c r="AD60" i="6"/>
  <c r="AC60" i="6"/>
  <c r="AB60" i="6"/>
  <c r="AA60" i="6"/>
  <c r="Z60" i="6"/>
  <c r="Y60" i="6"/>
  <c r="X60" i="6"/>
  <c r="W60" i="6"/>
  <c r="V60" i="6"/>
  <c r="T60" i="6"/>
  <c r="S60" i="6"/>
  <c r="R60" i="6"/>
  <c r="Q60" i="6"/>
  <c r="P60" i="6"/>
  <c r="O60" i="6"/>
  <c r="N60" i="6"/>
  <c r="M60" i="6"/>
  <c r="L60" i="6"/>
  <c r="AD59" i="6"/>
  <c r="AC59" i="6"/>
  <c r="AB59" i="6"/>
  <c r="AA59" i="6"/>
  <c r="Z59" i="6"/>
  <c r="Y59" i="6"/>
  <c r="X59" i="6"/>
  <c r="W59" i="6"/>
  <c r="V59" i="6"/>
  <c r="T59" i="6"/>
  <c r="S59" i="6"/>
  <c r="R59" i="6"/>
  <c r="Q59" i="6"/>
  <c r="P59" i="6"/>
  <c r="O59" i="6"/>
  <c r="N59" i="6"/>
  <c r="M59" i="6"/>
  <c r="L59" i="6"/>
  <c r="AD58" i="6"/>
  <c r="AC58" i="6"/>
  <c r="AB58" i="6"/>
  <c r="AA58" i="6"/>
  <c r="Z58" i="6"/>
  <c r="Y58" i="6"/>
  <c r="X58" i="6"/>
  <c r="W58" i="6"/>
  <c r="V58" i="6"/>
  <c r="T58" i="6"/>
  <c r="S58" i="6"/>
  <c r="R58" i="6"/>
  <c r="Q58" i="6"/>
  <c r="P58" i="6"/>
  <c r="O58" i="6"/>
  <c r="N58" i="6"/>
  <c r="M58" i="6"/>
  <c r="L58" i="6"/>
  <c r="AD57" i="6"/>
  <c r="AC57" i="6"/>
  <c r="AB57" i="6"/>
  <c r="AA57" i="6"/>
  <c r="Z57" i="6"/>
  <c r="Y57" i="6"/>
  <c r="X57" i="6"/>
  <c r="W57" i="6"/>
  <c r="V57" i="6"/>
  <c r="T57" i="6"/>
  <c r="S57" i="6"/>
  <c r="R57" i="6"/>
  <c r="Q57" i="6"/>
  <c r="P57" i="6"/>
  <c r="O57" i="6"/>
  <c r="N57" i="6"/>
  <c r="M57" i="6"/>
  <c r="L57" i="6"/>
  <c r="AD56" i="6"/>
  <c r="AC56" i="6"/>
  <c r="AB56" i="6"/>
  <c r="AA56" i="6"/>
  <c r="Z56" i="6"/>
  <c r="Y56" i="6"/>
  <c r="X56" i="6"/>
  <c r="W56" i="6"/>
  <c r="V56" i="6"/>
  <c r="T56" i="6"/>
  <c r="S56" i="6"/>
  <c r="R56" i="6"/>
  <c r="Q56" i="6"/>
  <c r="P56" i="6"/>
  <c r="O56" i="6"/>
  <c r="N56" i="6"/>
  <c r="M56" i="6"/>
  <c r="L56" i="6"/>
  <c r="AD55" i="6"/>
  <c r="AC55" i="6"/>
  <c r="AB55" i="6"/>
  <c r="AA55" i="6"/>
  <c r="Z55" i="6"/>
  <c r="Y55" i="6"/>
  <c r="X55" i="6"/>
  <c r="W55" i="6"/>
  <c r="V55" i="6"/>
  <c r="T55" i="6"/>
  <c r="S55" i="6"/>
  <c r="R55" i="6"/>
  <c r="Q55" i="6"/>
  <c r="P55" i="6"/>
  <c r="O55" i="6"/>
  <c r="N55" i="6"/>
  <c r="M55" i="6"/>
  <c r="L55" i="6"/>
  <c r="H111" i="5"/>
  <c r="H112" i="5" s="1"/>
  <c r="H110" i="5"/>
  <c r="H108" i="5"/>
  <c r="K80" i="5"/>
  <c r="J80" i="5"/>
  <c r="I80" i="5"/>
  <c r="H80" i="5"/>
  <c r="G80" i="5"/>
  <c r="E80" i="5"/>
  <c r="D80" i="5"/>
  <c r="C80" i="5"/>
  <c r="N69" i="5"/>
  <c r="F60" i="5"/>
  <c r="F80" i="5" s="1"/>
  <c r="R47" i="5"/>
  <c r="Q47" i="5"/>
  <c r="P47" i="5"/>
  <c r="O47" i="5"/>
  <c r="N47" i="5"/>
  <c r="R46" i="5"/>
  <c r="Q46" i="5"/>
  <c r="P46" i="5"/>
  <c r="O46" i="5"/>
  <c r="N46" i="5"/>
  <c r="R45" i="5"/>
  <c r="Q45" i="5"/>
  <c r="P45" i="5"/>
  <c r="O45" i="5"/>
  <c r="N45" i="5"/>
  <c r="R44" i="5"/>
  <c r="Q44" i="5"/>
  <c r="P44" i="5"/>
  <c r="O44" i="5"/>
  <c r="N44" i="5"/>
  <c r="R43" i="5"/>
  <c r="Q43" i="5"/>
  <c r="P43" i="5"/>
  <c r="O43" i="5"/>
  <c r="N43" i="5"/>
  <c r="S33" i="5"/>
  <c r="S30" i="5"/>
  <c r="S39" i="5" s="1"/>
  <c r="A26" i="5"/>
  <c r="A27" i="5" s="1"/>
  <c r="A25" i="5"/>
  <c r="S24" i="5"/>
  <c r="S25" i="5" s="1"/>
  <c r="T23" i="5"/>
  <c r="T24" i="5" s="1"/>
  <c r="T25" i="5" s="1"/>
  <c r="R23" i="5"/>
  <c r="T19" i="5"/>
  <c r="T34" i="5" s="1"/>
  <c r="AF16" i="5"/>
  <c r="AE16" i="5"/>
  <c r="AD16" i="5"/>
  <c r="AC16" i="5"/>
  <c r="AB16" i="5"/>
  <c r="AA16" i="5"/>
  <c r="Z16" i="5"/>
  <c r="Y16" i="5"/>
  <c r="X16" i="5"/>
  <c r="C16" i="5"/>
  <c r="B10" i="5"/>
  <c r="R2" i="5" s="1"/>
  <c r="R6" i="5"/>
  <c r="R5" i="5"/>
  <c r="R4" i="5"/>
  <c r="R3" i="5"/>
  <c r="R1" i="5"/>
  <c r="H111" i="4"/>
  <c r="H110" i="4"/>
  <c r="H108" i="4"/>
  <c r="H112" i="4" s="1"/>
  <c r="K80" i="4"/>
  <c r="J80" i="4"/>
  <c r="I80" i="4"/>
  <c r="H80" i="4"/>
  <c r="G80" i="4"/>
  <c r="E80" i="4"/>
  <c r="D80" i="4"/>
  <c r="C80" i="4"/>
  <c r="N69" i="4"/>
  <c r="F60" i="4"/>
  <c r="R47" i="4"/>
  <c r="Q47" i="4"/>
  <c r="P47" i="4"/>
  <c r="O47" i="4"/>
  <c r="N47" i="4"/>
  <c r="R46" i="4"/>
  <c r="Q46" i="4"/>
  <c r="P46" i="4"/>
  <c r="O46" i="4"/>
  <c r="N46" i="4"/>
  <c r="R45" i="4"/>
  <c r="Q45" i="4"/>
  <c r="P45" i="4"/>
  <c r="O45" i="4"/>
  <c r="N45" i="4"/>
  <c r="R44" i="4"/>
  <c r="Q44" i="4"/>
  <c r="P44" i="4"/>
  <c r="O44" i="4"/>
  <c r="N44" i="4"/>
  <c r="R43" i="4"/>
  <c r="Q43" i="4"/>
  <c r="P43" i="4"/>
  <c r="O43" i="4"/>
  <c r="N43" i="4"/>
  <c r="S30" i="4"/>
  <c r="S39" i="4" s="1"/>
  <c r="A27" i="4"/>
  <c r="A26" i="4"/>
  <c r="A25" i="4"/>
  <c r="S24" i="4"/>
  <c r="S25" i="4" s="1"/>
  <c r="T23" i="4"/>
  <c r="T24" i="4" s="1"/>
  <c r="T25" i="4" s="1"/>
  <c r="R23" i="4"/>
  <c r="T19" i="4"/>
  <c r="T34" i="4" s="1"/>
  <c r="C17" i="4"/>
  <c r="C18" i="4" s="1"/>
  <c r="BA16" i="4"/>
  <c r="AR16" i="4"/>
  <c r="AF16" i="4"/>
  <c r="AE16" i="4"/>
  <c r="AD16" i="4"/>
  <c r="AC16" i="4"/>
  <c r="AB16" i="4"/>
  <c r="AA16" i="4"/>
  <c r="Z16" i="4"/>
  <c r="Y16" i="4"/>
  <c r="X16" i="4"/>
  <c r="E16" i="4"/>
  <c r="D16" i="4"/>
  <c r="C16" i="4"/>
  <c r="R6" i="4"/>
  <c r="R5" i="4"/>
  <c r="R4" i="4"/>
  <c r="R3" i="4"/>
  <c r="R2" i="4"/>
  <c r="R1" i="4"/>
  <c r="H93" i="3"/>
  <c r="H92" i="3"/>
  <c r="H90" i="3"/>
  <c r="K62" i="3"/>
  <c r="J62" i="3"/>
  <c r="I62" i="3"/>
  <c r="H62" i="3"/>
  <c r="G62" i="3"/>
  <c r="E62" i="3"/>
  <c r="D62" i="3"/>
  <c r="C62" i="3"/>
  <c r="N51" i="3"/>
  <c r="F42" i="3"/>
  <c r="F62" i="3" s="1"/>
  <c r="L62" i="3" s="1"/>
  <c r="S29" i="3"/>
  <c r="S31" i="3" s="1"/>
  <c r="A18" i="3"/>
  <c r="A17" i="3"/>
  <c r="A16" i="3"/>
  <c r="S14" i="3"/>
  <c r="S15" i="3" s="1"/>
  <c r="S16" i="3" s="1"/>
  <c r="AE7" i="3"/>
  <c r="AD7" i="3"/>
  <c r="AC7" i="3"/>
  <c r="AB7" i="3"/>
  <c r="AA7" i="3"/>
  <c r="Z7" i="3"/>
  <c r="Y7" i="3"/>
  <c r="X7" i="3"/>
  <c r="W7" i="3"/>
  <c r="C7" i="3"/>
  <c r="J76" i="2"/>
  <c r="G76" i="2"/>
  <c r="J75" i="2"/>
  <c r="I75" i="2"/>
  <c r="H75" i="2"/>
  <c r="G75" i="2"/>
  <c r="F75" i="2"/>
  <c r="E75" i="2"/>
  <c r="D75" i="2"/>
  <c r="J74" i="2"/>
  <c r="I74" i="2"/>
  <c r="H74" i="2"/>
  <c r="G74" i="2"/>
  <c r="F74" i="2"/>
  <c r="E74" i="2"/>
  <c r="D74" i="2"/>
  <c r="J73" i="2"/>
  <c r="I73" i="2"/>
  <c r="H73" i="2"/>
  <c r="G73" i="2"/>
  <c r="F73" i="2"/>
  <c r="E73" i="2"/>
  <c r="D73" i="2"/>
  <c r="J72" i="2"/>
  <c r="I72" i="2"/>
  <c r="H72" i="2"/>
  <c r="G72" i="2"/>
  <c r="F72" i="2"/>
  <c r="E72" i="2"/>
  <c r="D72" i="2"/>
  <c r="J71" i="2"/>
  <c r="I71" i="2"/>
  <c r="H71" i="2"/>
  <c r="G71" i="2"/>
  <c r="F71" i="2"/>
  <c r="E71" i="2"/>
  <c r="D71" i="2"/>
  <c r="J70" i="2"/>
  <c r="I70" i="2"/>
  <c r="H70" i="2"/>
  <c r="G70" i="2"/>
  <c r="F70" i="2"/>
  <c r="E70" i="2"/>
  <c r="D70" i="2"/>
  <c r="C70" i="2"/>
  <c r="B70" i="2"/>
  <c r="J69" i="2"/>
  <c r="I69" i="2"/>
  <c r="H69" i="2"/>
  <c r="G69" i="2"/>
  <c r="F69" i="2"/>
  <c r="E69" i="2"/>
  <c r="D69" i="2"/>
  <c r="C69" i="2"/>
  <c r="B69" i="2"/>
  <c r="J68" i="2"/>
  <c r="I68" i="2"/>
  <c r="H68" i="2"/>
  <c r="G68" i="2"/>
  <c r="F68" i="2"/>
  <c r="E68" i="2"/>
  <c r="D68" i="2"/>
  <c r="C68" i="2"/>
  <c r="B68" i="2"/>
  <c r="J67" i="2"/>
  <c r="I67" i="2"/>
  <c r="H67" i="2"/>
  <c r="G67" i="2"/>
  <c r="F67" i="2"/>
  <c r="E67" i="2"/>
  <c r="D67" i="2"/>
  <c r="C67" i="2"/>
  <c r="B67" i="2"/>
  <c r="J66" i="2"/>
  <c r="I66" i="2"/>
  <c r="H66" i="2"/>
  <c r="G66" i="2"/>
  <c r="F66" i="2"/>
  <c r="F76" i="2" s="1"/>
  <c r="E66" i="2"/>
  <c r="D66" i="2"/>
  <c r="C66" i="2"/>
  <c r="B66" i="2"/>
  <c r="J65" i="2"/>
  <c r="I65" i="2"/>
  <c r="H65" i="2"/>
  <c r="G65" i="2"/>
  <c r="F65" i="2"/>
  <c r="E65" i="2"/>
  <c r="D65" i="2"/>
  <c r="C65" i="2"/>
  <c r="B65" i="2"/>
  <c r="J64" i="2"/>
  <c r="I64" i="2"/>
  <c r="H64" i="2"/>
  <c r="G64" i="2"/>
  <c r="F64" i="2"/>
  <c r="E64" i="2"/>
  <c r="D64" i="2"/>
  <c r="C64" i="2"/>
  <c r="B64" i="2"/>
  <c r="J63" i="2"/>
  <c r="I63" i="2"/>
  <c r="H63" i="2"/>
  <c r="G63" i="2"/>
  <c r="F63" i="2"/>
  <c r="E63" i="2"/>
  <c r="D63" i="2"/>
  <c r="C63" i="2"/>
  <c r="B63" i="2"/>
  <c r="J62" i="2"/>
  <c r="I62" i="2"/>
  <c r="H62" i="2"/>
  <c r="G62" i="2"/>
  <c r="F62" i="2"/>
  <c r="E62" i="2"/>
  <c r="D62" i="2"/>
  <c r="C62" i="2"/>
  <c r="B62" i="2"/>
  <c r="J61" i="2"/>
  <c r="I61" i="2"/>
  <c r="H61" i="2"/>
  <c r="G61" i="2"/>
  <c r="F61" i="2"/>
  <c r="D61" i="2"/>
  <c r="C61" i="2"/>
  <c r="B61" i="2"/>
  <c r="J60" i="2"/>
  <c r="I60" i="2"/>
  <c r="H60" i="2"/>
  <c r="G60" i="2"/>
  <c r="F60" i="2"/>
  <c r="E60" i="2"/>
  <c r="D60" i="2"/>
  <c r="C60" i="2"/>
  <c r="B60" i="2"/>
  <c r="J59" i="2"/>
  <c r="I59" i="2"/>
  <c r="H59" i="2"/>
  <c r="G59" i="2"/>
  <c r="F59" i="2"/>
  <c r="E59" i="2"/>
  <c r="D59" i="2"/>
  <c r="C59" i="2"/>
  <c r="B59" i="2"/>
  <c r="J58" i="2"/>
  <c r="I58" i="2"/>
  <c r="H58" i="2"/>
  <c r="G58" i="2"/>
  <c r="F58" i="2"/>
  <c r="E58" i="2"/>
  <c r="D58" i="2"/>
  <c r="C58" i="2"/>
  <c r="B58" i="2"/>
  <c r="J57" i="2"/>
  <c r="I57" i="2"/>
  <c r="H57" i="2"/>
  <c r="G57" i="2"/>
  <c r="F57" i="2"/>
  <c r="E57" i="2"/>
  <c r="D57" i="2"/>
  <c r="C57" i="2"/>
  <c r="B57" i="2"/>
  <c r="J56" i="2"/>
  <c r="I56" i="2"/>
  <c r="H56" i="2"/>
  <c r="G56" i="2"/>
  <c r="F56" i="2"/>
  <c r="E56" i="2"/>
  <c r="D56" i="2"/>
  <c r="C56" i="2"/>
  <c r="B56" i="2"/>
  <c r="J55" i="2"/>
  <c r="I55" i="2"/>
  <c r="H55" i="2"/>
  <c r="H76" i="2" s="1"/>
  <c r="G55" i="2"/>
  <c r="F55" i="2"/>
  <c r="E55" i="2"/>
  <c r="E76" i="2" s="1"/>
  <c r="D55" i="2"/>
  <c r="C55" i="2"/>
  <c r="B55" i="2"/>
  <c r="B76" i="2" s="1"/>
  <c r="J52" i="2"/>
  <c r="I52" i="2"/>
  <c r="H52" i="2"/>
  <c r="G52" i="2"/>
  <c r="F52" i="2"/>
  <c r="D52" i="2"/>
  <c r="C52" i="2"/>
  <c r="B52" i="2"/>
  <c r="E37" i="2"/>
  <c r="E61" i="2" s="1"/>
  <c r="D28" i="17" l="1"/>
  <c r="H24" i="17"/>
  <c r="G25" i="17"/>
  <c r="I23" i="17"/>
  <c r="E28" i="17"/>
  <c r="F26" i="17"/>
  <c r="C29" i="17"/>
  <c r="B29" i="16"/>
  <c r="B68" i="16" s="1"/>
  <c r="B105" i="16" s="1"/>
  <c r="J88" i="21"/>
  <c r="J90" i="21" s="1"/>
  <c r="P27" i="15"/>
  <c r="AQ27" i="15"/>
  <c r="G88" i="21"/>
  <c r="G90" i="21" s="1"/>
  <c r="B66" i="15"/>
  <c r="B103" i="15" s="1"/>
  <c r="H88" i="21"/>
  <c r="H90" i="21" s="1"/>
  <c r="C17" i="18"/>
  <c r="C93" i="18" s="1"/>
  <c r="C17" i="21"/>
  <c r="N89" i="21"/>
  <c r="N89" i="18"/>
  <c r="N95" i="17"/>
  <c r="N95" i="16"/>
  <c r="C88" i="21"/>
  <c r="K88" i="21"/>
  <c r="K90" i="21" s="1"/>
  <c r="D88" i="21"/>
  <c r="D90" i="21" s="1"/>
  <c r="L88" i="21"/>
  <c r="L90" i="21" s="1"/>
  <c r="M88" i="21"/>
  <c r="E88" i="21"/>
  <c r="E90" i="21" s="1"/>
  <c r="F88" i="21"/>
  <c r="F90" i="21" s="1"/>
  <c r="N88" i="21"/>
  <c r="I88" i="21"/>
  <c r="I90" i="21" s="1"/>
  <c r="M89" i="21"/>
  <c r="M89" i="18"/>
  <c r="M95" i="17"/>
  <c r="M95" i="16"/>
  <c r="B61" i="18"/>
  <c r="B98" i="18" s="1"/>
  <c r="AQ22" i="18"/>
  <c r="P22" i="18"/>
  <c r="B61" i="21"/>
  <c r="B98" i="21" s="1"/>
  <c r="AQ22" i="21"/>
  <c r="P22" i="21"/>
  <c r="B28" i="15"/>
  <c r="AQ28" i="15" s="1"/>
  <c r="B23" i="21"/>
  <c r="B23" i="18"/>
  <c r="E17" i="18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0" i="18" s="1"/>
  <c r="E31" i="18" s="1"/>
  <c r="E32" i="18" s="1"/>
  <c r="E33" i="18" s="1"/>
  <c r="E34" i="18" s="1"/>
  <c r="E35" i="18" s="1"/>
  <c r="E36" i="18" s="1"/>
  <c r="E37" i="18" s="1"/>
  <c r="E38" i="18" s="1"/>
  <c r="E39" i="18" s="1"/>
  <c r="E40" i="18" s="1"/>
  <c r="E41" i="18" s="1"/>
  <c r="E42" i="18" s="1"/>
  <c r="E43" i="18" s="1"/>
  <c r="E44" i="18" s="1"/>
  <c r="E45" i="18" s="1"/>
  <c r="E46" i="18" s="1"/>
  <c r="E47" i="18" s="1"/>
  <c r="E17" i="21"/>
  <c r="F17" i="18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F43" i="18" s="1"/>
  <c r="F44" i="18" s="1"/>
  <c r="F45" i="18" s="1"/>
  <c r="F46" i="18" s="1"/>
  <c r="F47" i="18" s="1"/>
  <c r="F17" i="21"/>
  <c r="G17" i="18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17" i="21"/>
  <c r="D17" i="18"/>
  <c r="D18" i="18" s="1"/>
  <c r="D19" i="18" s="1"/>
  <c r="D20" i="18" s="1"/>
  <c r="D21" i="18" s="1"/>
  <c r="D22" i="18" s="1"/>
  <c r="D23" i="18" s="1"/>
  <c r="D24" i="18" s="1"/>
  <c r="D25" i="18" s="1"/>
  <c r="D26" i="18" s="1"/>
  <c r="D27" i="18" s="1"/>
  <c r="D28" i="18" s="1"/>
  <c r="D29" i="18" s="1"/>
  <c r="D30" i="18" s="1"/>
  <c r="D31" i="18" s="1"/>
  <c r="D32" i="18" s="1"/>
  <c r="D33" i="18" s="1"/>
  <c r="D34" i="18" s="1"/>
  <c r="D35" i="18" s="1"/>
  <c r="D36" i="18" s="1"/>
  <c r="D37" i="18" s="1"/>
  <c r="D38" i="18" s="1"/>
  <c r="D39" i="18" s="1"/>
  <c r="D40" i="18" s="1"/>
  <c r="D41" i="18" s="1"/>
  <c r="D42" i="18" s="1"/>
  <c r="D43" i="18" s="1"/>
  <c r="D44" i="18" s="1"/>
  <c r="D45" i="18" s="1"/>
  <c r="D46" i="18" s="1"/>
  <c r="D47" i="18" s="1"/>
  <c r="D17" i="21"/>
  <c r="P8" i="20"/>
  <c r="K17" i="17"/>
  <c r="K16" i="17"/>
  <c r="F95" i="19"/>
  <c r="AT19" i="19"/>
  <c r="T19" i="19"/>
  <c r="AG19" i="19"/>
  <c r="BF19" i="19"/>
  <c r="E96" i="19"/>
  <c r="AF20" i="19"/>
  <c r="S20" i="19"/>
  <c r="AS20" i="19"/>
  <c r="BE20" i="19"/>
  <c r="G94" i="19"/>
  <c r="BG18" i="19"/>
  <c r="AU18" i="19"/>
  <c r="U18" i="19"/>
  <c r="AH18" i="19"/>
  <c r="H93" i="19"/>
  <c r="H51" i="19"/>
  <c r="I17" i="19"/>
  <c r="AV17" i="19"/>
  <c r="BH17" i="19"/>
  <c r="B61" i="19"/>
  <c r="B98" i="19" s="1"/>
  <c r="P22" i="19"/>
  <c r="B23" i="19"/>
  <c r="AQ22" i="19"/>
  <c r="D97" i="19"/>
  <c r="AR21" i="19"/>
  <c r="AE21" i="19"/>
  <c r="BD21" i="19"/>
  <c r="R21" i="19"/>
  <c r="C99" i="19"/>
  <c r="AD23" i="19"/>
  <c r="Q23" i="19"/>
  <c r="J89" i="18"/>
  <c r="J95" i="17"/>
  <c r="J95" i="16"/>
  <c r="C89" i="18"/>
  <c r="C95" i="16"/>
  <c r="C95" i="17"/>
  <c r="D89" i="18"/>
  <c r="D95" i="17"/>
  <c r="D95" i="16"/>
  <c r="E89" i="18"/>
  <c r="E95" i="17"/>
  <c r="E95" i="16"/>
  <c r="F89" i="18"/>
  <c r="F95" i="17"/>
  <c r="F95" i="16"/>
  <c r="G89" i="18"/>
  <c r="G95" i="16"/>
  <c r="G95" i="17"/>
  <c r="H89" i="18"/>
  <c r="H95" i="17"/>
  <c r="H95" i="16"/>
  <c r="I89" i="18"/>
  <c r="I95" i="17"/>
  <c r="I95" i="16"/>
  <c r="L89" i="18"/>
  <c r="L95" i="16"/>
  <c r="L95" i="17"/>
  <c r="K89" i="18"/>
  <c r="K95" i="17"/>
  <c r="K95" i="16"/>
  <c r="AT22" i="15"/>
  <c r="C99" i="15"/>
  <c r="S22" i="15"/>
  <c r="AF22" i="15"/>
  <c r="AU21" i="15"/>
  <c r="AS22" i="15"/>
  <c r="AG22" i="15"/>
  <c r="T22" i="15"/>
  <c r="E24" i="16"/>
  <c r="E100" i="16" s="1"/>
  <c r="BE22" i="15"/>
  <c r="G97" i="15"/>
  <c r="BG21" i="15"/>
  <c r="BF22" i="15"/>
  <c r="E98" i="15"/>
  <c r="AE22" i="15"/>
  <c r="R22" i="15"/>
  <c r="AD23" i="15"/>
  <c r="Q23" i="15"/>
  <c r="M59" i="18"/>
  <c r="M65" i="17"/>
  <c r="E63" i="18"/>
  <c r="E69" i="17"/>
  <c r="E67" i="18"/>
  <c r="E73" i="17"/>
  <c r="E71" i="18"/>
  <c r="E77" i="17"/>
  <c r="I72" i="18"/>
  <c r="I78" i="17"/>
  <c r="I76" i="18"/>
  <c r="I82" i="17"/>
  <c r="I78" i="18"/>
  <c r="I84" i="17"/>
  <c r="M81" i="18"/>
  <c r="M87" i="17"/>
  <c r="M83" i="18"/>
  <c r="M89" i="17"/>
  <c r="M85" i="18"/>
  <c r="M91" i="17"/>
  <c r="F63" i="17"/>
  <c r="F57" i="18"/>
  <c r="N63" i="17"/>
  <c r="N57" i="18"/>
  <c r="J64" i="17"/>
  <c r="J58" i="18"/>
  <c r="F65" i="17"/>
  <c r="F59" i="18"/>
  <c r="N65" i="17"/>
  <c r="N59" i="18"/>
  <c r="J66" i="17"/>
  <c r="J60" i="18"/>
  <c r="F61" i="18"/>
  <c r="F67" i="17"/>
  <c r="N61" i="18"/>
  <c r="N67" i="17"/>
  <c r="J68" i="17"/>
  <c r="J62" i="18"/>
  <c r="F63" i="18"/>
  <c r="F69" i="17"/>
  <c r="N63" i="18"/>
  <c r="N69" i="17"/>
  <c r="J64" i="18"/>
  <c r="J70" i="17"/>
  <c r="F65" i="18"/>
  <c r="F71" i="17"/>
  <c r="N65" i="18"/>
  <c r="N71" i="17"/>
  <c r="J66" i="18"/>
  <c r="J72" i="17"/>
  <c r="F67" i="18"/>
  <c r="F73" i="17"/>
  <c r="N67" i="18"/>
  <c r="N73" i="17"/>
  <c r="J68" i="18"/>
  <c r="J74" i="17"/>
  <c r="F69" i="18"/>
  <c r="F75" i="17"/>
  <c r="N69" i="18"/>
  <c r="N75" i="17"/>
  <c r="J70" i="18"/>
  <c r="J76" i="17"/>
  <c r="F71" i="18"/>
  <c r="F77" i="17"/>
  <c r="N71" i="18"/>
  <c r="N77" i="17"/>
  <c r="J72" i="18"/>
  <c r="J78" i="17"/>
  <c r="F73" i="18"/>
  <c r="F79" i="17"/>
  <c r="N73" i="18"/>
  <c r="N79" i="17"/>
  <c r="J74" i="18"/>
  <c r="J80" i="17"/>
  <c r="F75" i="18"/>
  <c r="F81" i="17"/>
  <c r="N75" i="18"/>
  <c r="N81" i="17"/>
  <c r="J76" i="18"/>
  <c r="J82" i="17"/>
  <c r="F77" i="18"/>
  <c r="F83" i="17"/>
  <c r="N77" i="18"/>
  <c r="N83" i="17"/>
  <c r="J78" i="18"/>
  <c r="J84" i="17"/>
  <c r="F79" i="18"/>
  <c r="F85" i="17"/>
  <c r="N85" i="17"/>
  <c r="N79" i="18"/>
  <c r="J80" i="18"/>
  <c r="J86" i="17"/>
  <c r="F81" i="18"/>
  <c r="F87" i="17"/>
  <c r="N81" i="18"/>
  <c r="N87" i="17"/>
  <c r="J82" i="18"/>
  <c r="J88" i="17"/>
  <c r="F89" i="17"/>
  <c r="F83" i="18"/>
  <c r="N83" i="18"/>
  <c r="N89" i="17"/>
  <c r="J84" i="18"/>
  <c r="J90" i="17"/>
  <c r="F85" i="18"/>
  <c r="F91" i="17"/>
  <c r="N85" i="18"/>
  <c r="N91" i="17"/>
  <c r="I58" i="18"/>
  <c r="I64" i="17"/>
  <c r="M61" i="18"/>
  <c r="M67" i="17"/>
  <c r="I66" i="18"/>
  <c r="I72" i="17"/>
  <c r="E69" i="18"/>
  <c r="E75" i="17"/>
  <c r="M71" i="18"/>
  <c r="M77" i="17"/>
  <c r="E77" i="18"/>
  <c r="E83" i="17"/>
  <c r="E81" i="18"/>
  <c r="E87" i="17"/>
  <c r="G63" i="17"/>
  <c r="G57" i="18"/>
  <c r="C64" i="17"/>
  <c r="C58" i="18"/>
  <c r="K64" i="17"/>
  <c r="K58" i="18"/>
  <c r="G65" i="17"/>
  <c r="G59" i="18"/>
  <c r="C66" i="17"/>
  <c r="C60" i="18"/>
  <c r="K66" i="17"/>
  <c r="K60" i="18"/>
  <c r="G67" i="17"/>
  <c r="G61" i="18"/>
  <c r="C62" i="18"/>
  <c r="C68" i="17"/>
  <c r="K68" i="17"/>
  <c r="K62" i="18"/>
  <c r="G63" i="18"/>
  <c r="G69" i="17"/>
  <c r="C70" i="17"/>
  <c r="C64" i="18"/>
  <c r="K64" i="18"/>
  <c r="K70" i="17"/>
  <c r="G65" i="18"/>
  <c r="G71" i="17"/>
  <c r="C72" i="17"/>
  <c r="C66" i="18"/>
  <c r="K66" i="18"/>
  <c r="K72" i="17"/>
  <c r="G73" i="17"/>
  <c r="G67" i="18"/>
  <c r="C68" i="18"/>
  <c r="C74" i="17"/>
  <c r="K68" i="18"/>
  <c r="K74" i="17"/>
  <c r="G75" i="17"/>
  <c r="G69" i="18"/>
  <c r="C70" i="18"/>
  <c r="C76" i="17"/>
  <c r="K70" i="18"/>
  <c r="K76" i="17"/>
  <c r="G77" i="17"/>
  <c r="G71" i="18"/>
  <c r="C72" i="18"/>
  <c r="C78" i="17"/>
  <c r="K78" i="17"/>
  <c r="K72" i="18"/>
  <c r="G73" i="18"/>
  <c r="G79" i="17"/>
  <c r="C74" i="18"/>
  <c r="C80" i="17"/>
  <c r="K80" i="17"/>
  <c r="K74" i="18"/>
  <c r="G75" i="18"/>
  <c r="G81" i="17"/>
  <c r="C76" i="18"/>
  <c r="C82" i="17"/>
  <c r="K82" i="17"/>
  <c r="K76" i="18"/>
  <c r="G77" i="18"/>
  <c r="G83" i="17"/>
  <c r="C84" i="17"/>
  <c r="C78" i="18"/>
  <c r="K78" i="18"/>
  <c r="K84" i="17"/>
  <c r="G79" i="18"/>
  <c r="G85" i="17"/>
  <c r="C86" i="17"/>
  <c r="C80" i="18"/>
  <c r="K80" i="18"/>
  <c r="K86" i="17"/>
  <c r="G87" i="17"/>
  <c r="G81" i="18"/>
  <c r="C82" i="18"/>
  <c r="C88" i="17"/>
  <c r="K82" i="18"/>
  <c r="K88" i="17"/>
  <c r="G89" i="17"/>
  <c r="G83" i="18"/>
  <c r="C84" i="18"/>
  <c r="C90" i="17"/>
  <c r="K84" i="18"/>
  <c r="K90" i="17"/>
  <c r="G91" i="17"/>
  <c r="G85" i="18"/>
  <c r="I64" i="18"/>
  <c r="I70" i="17"/>
  <c r="M75" i="18"/>
  <c r="M81" i="17"/>
  <c r="H63" i="17"/>
  <c r="H57" i="18"/>
  <c r="D64" i="17"/>
  <c r="D58" i="18"/>
  <c r="L64" i="17"/>
  <c r="L58" i="18"/>
  <c r="H65" i="17"/>
  <c r="H59" i="18"/>
  <c r="D66" i="17"/>
  <c r="D60" i="18"/>
  <c r="L66" i="17"/>
  <c r="L60" i="18"/>
  <c r="H67" i="17"/>
  <c r="H61" i="18"/>
  <c r="D62" i="18"/>
  <c r="D68" i="17"/>
  <c r="L68" i="17"/>
  <c r="L62" i="18"/>
  <c r="H63" i="18"/>
  <c r="H69" i="17"/>
  <c r="D70" i="17"/>
  <c r="D64" i="18"/>
  <c r="L64" i="18"/>
  <c r="L70" i="17"/>
  <c r="H71" i="17"/>
  <c r="H65" i="18"/>
  <c r="D72" i="17"/>
  <c r="D66" i="18"/>
  <c r="L66" i="18"/>
  <c r="L72" i="17"/>
  <c r="H73" i="17"/>
  <c r="H67" i="18"/>
  <c r="D68" i="18"/>
  <c r="D74" i="17"/>
  <c r="L68" i="18"/>
  <c r="L74" i="17"/>
  <c r="H75" i="17"/>
  <c r="H69" i="18"/>
  <c r="D70" i="18"/>
  <c r="D76" i="17"/>
  <c r="L76" i="17"/>
  <c r="L70" i="18"/>
  <c r="H77" i="17"/>
  <c r="H71" i="18"/>
  <c r="D72" i="18"/>
  <c r="D78" i="17"/>
  <c r="L78" i="17"/>
  <c r="L72" i="18"/>
  <c r="H73" i="18"/>
  <c r="H79" i="17"/>
  <c r="D74" i="18"/>
  <c r="D80" i="17"/>
  <c r="L80" i="17"/>
  <c r="L74" i="18"/>
  <c r="H75" i="18"/>
  <c r="H81" i="17"/>
  <c r="D82" i="17"/>
  <c r="D76" i="18"/>
  <c r="L82" i="17"/>
  <c r="L76" i="18"/>
  <c r="H77" i="18"/>
  <c r="H83" i="17"/>
  <c r="D84" i="17"/>
  <c r="D78" i="18"/>
  <c r="L78" i="18"/>
  <c r="L84" i="17"/>
  <c r="H85" i="17"/>
  <c r="H79" i="18"/>
  <c r="D86" i="17"/>
  <c r="D80" i="18"/>
  <c r="L80" i="18"/>
  <c r="L86" i="17"/>
  <c r="H87" i="17"/>
  <c r="H81" i="18"/>
  <c r="D82" i="18"/>
  <c r="D88" i="17"/>
  <c r="L82" i="18"/>
  <c r="L88" i="17"/>
  <c r="H89" i="17"/>
  <c r="H83" i="18"/>
  <c r="D84" i="18"/>
  <c r="D90" i="17"/>
  <c r="L90" i="17"/>
  <c r="L84" i="18"/>
  <c r="H91" i="17"/>
  <c r="H85" i="18"/>
  <c r="E59" i="18"/>
  <c r="E65" i="17"/>
  <c r="M63" i="18"/>
  <c r="M69" i="17"/>
  <c r="I68" i="18"/>
  <c r="I74" i="17"/>
  <c r="E73" i="18"/>
  <c r="E79" i="17"/>
  <c r="M77" i="18"/>
  <c r="M83" i="17"/>
  <c r="I82" i="18"/>
  <c r="I88" i="17"/>
  <c r="I63" i="17"/>
  <c r="I57" i="18"/>
  <c r="E64" i="17"/>
  <c r="E58" i="18"/>
  <c r="M64" i="17"/>
  <c r="M58" i="18"/>
  <c r="I65" i="17"/>
  <c r="I59" i="18"/>
  <c r="E66" i="17"/>
  <c r="E60" i="18"/>
  <c r="M66" i="17"/>
  <c r="M60" i="18"/>
  <c r="I67" i="17"/>
  <c r="I61" i="18"/>
  <c r="E68" i="17"/>
  <c r="E62" i="18"/>
  <c r="M68" i="17"/>
  <c r="M62" i="18"/>
  <c r="I69" i="17"/>
  <c r="I63" i="18"/>
  <c r="E70" i="17"/>
  <c r="E64" i="18"/>
  <c r="M64" i="18"/>
  <c r="M70" i="17"/>
  <c r="I71" i="17"/>
  <c r="I65" i="18"/>
  <c r="E72" i="17"/>
  <c r="E66" i="18"/>
  <c r="M66" i="18"/>
  <c r="M72" i="17"/>
  <c r="I73" i="17"/>
  <c r="I67" i="18"/>
  <c r="E68" i="18"/>
  <c r="E74" i="17"/>
  <c r="M74" i="17"/>
  <c r="M68" i="18"/>
  <c r="I75" i="17"/>
  <c r="I69" i="18"/>
  <c r="E70" i="18"/>
  <c r="E76" i="17"/>
  <c r="M76" i="17"/>
  <c r="M70" i="18"/>
  <c r="I77" i="17"/>
  <c r="I71" i="18"/>
  <c r="E72" i="18"/>
  <c r="E78" i="17"/>
  <c r="M78" i="17"/>
  <c r="M72" i="18"/>
  <c r="I73" i="18"/>
  <c r="I79" i="17"/>
  <c r="E80" i="17"/>
  <c r="E74" i="18"/>
  <c r="M80" i="17"/>
  <c r="M74" i="18"/>
  <c r="I75" i="18"/>
  <c r="I81" i="17"/>
  <c r="E82" i="17"/>
  <c r="E76" i="18"/>
  <c r="M82" i="17"/>
  <c r="M76" i="18"/>
  <c r="I77" i="18"/>
  <c r="I83" i="17"/>
  <c r="E84" i="17"/>
  <c r="E78" i="18"/>
  <c r="M78" i="18"/>
  <c r="M84" i="17"/>
  <c r="I79" i="18"/>
  <c r="I85" i="17"/>
  <c r="E80" i="18"/>
  <c r="E86" i="17"/>
  <c r="M80" i="18"/>
  <c r="M86" i="17"/>
  <c r="I81" i="18"/>
  <c r="I87" i="17"/>
  <c r="E82" i="18"/>
  <c r="E88" i="17"/>
  <c r="M82" i="18"/>
  <c r="M88" i="17"/>
  <c r="I83" i="18"/>
  <c r="I89" i="17"/>
  <c r="E84" i="18"/>
  <c r="E90" i="17"/>
  <c r="M84" i="18"/>
  <c r="M90" i="17"/>
  <c r="I85" i="18"/>
  <c r="I91" i="17"/>
  <c r="E57" i="18"/>
  <c r="E63" i="17"/>
  <c r="E61" i="18"/>
  <c r="E67" i="17"/>
  <c r="M65" i="18"/>
  <c r="M71" i="17"/>
  <c r="I70" i="18"/>
  <c r="I76" i="17"/>
  <c r="E75" i="18"/>
  <c r="E81" i="17"/>
  <c r="I80" i="18"/>
  <c r="I86" i="17"/>
  <c r="E85" i="18"/>
  <c r="E91" i="17"/>
  <c r="J63" i="17"/>
  <c r="J57" i="18"/>
  <c r="F64" i="17"/>
  <c r="F58" i="18"/>
  <c r="N64" i="17"/>
  <c r="N58" i="18"/>
  <c r="J65" i="17"/>
  <c r="J59" i="18"/>
  <c r="F66" i="17"/>
  <c r="F60" i="18"/>
  <c r="N66" i="17"/>
  <c r="N60" i="18"/>
  <c r="J67" i="17"/>
  <c r="J61" i="18"/>
  <c r="F62" i="18"/>
  <c r="F68" i="17"/>
  <c r="N62" i="18"/>
  <c r="N68" i="17"/>
  <c r="J63" i="18"/>
  <c r="J69" i="17"/>
  <c r="F64" i="18"/>
  <c r="F70" i="17"/>
  <c r="N64" i="18"/>
  <c r="N70" i="17"/>
  <c r="J65" i="18"/>
  <c r="J71" i="17"/>
  <c r="F66" i="18"/>
  <c r="F72" i="17"/>
  <c r="N66" i="18"/>
  <c r="N72" i="17"/>
  <c r="J67" i="18"/>
  <c r="J73" i="17"/>
  <c r="F68" i="18"/>
  <c r="F74" i="17"/>
  <c r="N68" i="18"/>
  <c r="N74" i="17"/>
  <c r="J69" i="18"/>
  <c r="J75" i="17"/>
  <c r="F70" i="18"/>
  <c r="F76" i="17"/>
  <c r="N70" i="18"/>
  <c r="N76" i="17"/>
  <c r="J71" i="18"/>
  <c r="J77" i="17"/>
  <c r="F72" i="18"/>
  <c r="F78" i="17"/>
  <c r="N72" i="18"/>
  <c r="N78" i="17"/>
  <c r="J73" i="18"/>
  <c r="J79" i="17"/>
  <c r="F74" i="18"/>
  <c r="F80" i="17"/>
  <c r="N74" i="18"/>
  <c r="N80" i="17"/>
  <c r="J75" i="18"/>
  <c r="J81" i="17"/>
  <c r="F76" i="18"/>
  <c r="F82" i="17"/>
  <c r="N76" i="18"/>
  <c r="N82" i="17"/>
  <c r="J77" i="18"/>
  <c r="J83" i="17"/>
  <c r="F78" i="18"/>
  <c r="F84" i="17"/>
  <c r="N78" i="18"/>
  <c r="N84" i="17"/>
  <c r="J79" i="18"/>
  <c r="J85" i="17"/>
  <c r="F80" i="18"/>
  <c r="F86" i="17"/>
  <c r="N80" i="18"/>
  <c r="N86" i="17"/>
  <c r="J81" i="18"/>
  <c r="J87" i="17"/>
  <c r="F82" i="18"/>
  <c r="F88" i="17"/>
  <c r="N82" i="18"/>
  <c r="N88" i="17"/>
  <c r="J83" i="18"/>
  <c r="J89" i="17"/>
  <c r="F84" i="18"/>
  <c r="F90" i="17"/>
  <c r="N84" i="18"/>
  <c r="N90" i="17"/>
  <c r="J85" i="18"/>
  <c r="J91" i="17"/>
  <c r="I60" i="18"/>
  <c r="I66" i="17"/>
  <c r="E65" i="18"/>
  <c r="E71" i="17"/>
  <c r="M69" i="18"/>
  <c r="M75" i="17"/>
  <c r="I74" i="18"/>
  <c r="I80" i="17"/>
  <c r="M79" i="18"/>
  <c r="M85" i="17"/>
  <c r="I84" i="18"/>
  <c r="I90" i="17"/>
  <c r="C63" i="17"/>
  <c r="C57" i="18"/>
  <c r="K63" i="17"/>
  <c r="K57" i="18"/>
  <c r="G64" i="17"/>
  <c r="G58" i="18"/>
  <c r="C65" i="17"/>
  <c r="C59" i="18"/>
  <c r="K65" i="17"/>
  <c r="K59" i="18"/>
  <c r="G66" i="17"/>
  <c r="G60" i="18"/>
  <c r="C67" i="17"/>
  <c r="C61" i="18"/>
  <c r="K67" i="17"/>
  <c r="K61" i="18"/>
  <c r="G62" i="18"/>
  <c r="G68" i="17"/>
  <c r="C63" i="18"/>
  <c r="C69" i="17"/>
  <c r="K63" i="18"/>
  <c r="K69" i="17"/>
  <c r="G64" i="18"/>
  <c r="G70" i="17"/>
  <c r="C65" i="18"/>
  <c r="C71" i="17"/>
  <c r="K65" i="18"/>
  <c r="K71" i="17"/>
  <c r="G66" i="18"/>
  <c r="G72" i="17"/>
  <c r="C67" i="18"/>
  <c r="C73" i="17"/>
  <c r="K67" i="18"/>
  <c r="K73" i="17"/>
  <c r="G68" i="18"/>
  <c r="G74" i="17"/>
  <c r="C69" i="18"/>
  <c r="C75" i="17"/>
  <c r="K69" i="18"/>
  <c r="K75" i="17"/>
  <c r="G70" i="18"/>
  <c r="G76" i="17"/>
  <c r="C71" i="18"/>
  <c r="C77" i="17"/>
  <c r="K71" i="18"/>
  <c r="K77" i="17"/>
  <c r="G72" i="18"/>
  <c r="G78" i="17"/>
  <c r="C73" i="18"/>
  <c r="C79" i="17"/>
  <c r="K73" i="18"/>
  <c r="K79" i="17"/>
  <c r="G74" i="18"/>
  <c r="G80" i="17"/>
  <c r="C75" i="18"/>
  <c r="C81" i="17"/>
  <c r="K75" i="18"/>
  <c r="K81" i="17"/>
  <c r="G76" i="18"/>
  <c r="G82" i="17"/>
  <c r="C77" i="18"/>
  <c r="C83" i="17"/>
  <c r="K77" i="18"/>
  <c r="K83" i="17"/>
  <c r="G78" i="18"/>
  <c r="G84" i="17"/>
  <c r="C79" i="18"/>
  <c r="C85" i="17"/>
  <c r="K79" i="18"/>
  <c r="K85" i="17"/>
  <c r="G80" i="18"/>
  <c r="G86" i="17"/>
  <c r="C81" i="18"/>
  <c r="C87" i="17"/>
  <c r="K81" i="18"/>
  <c r="K87" i="17"/>
  <c r="G82" i="18"/>
  <c r="G88" i="17"/>
  <c r="C83" i="18"/>
  <c r="C89" i="17"/>
  <c r="K83" i="18"/>
  <c r="K89" i="17"/>
  <c r="G84" i="18"/>
  <c r="G90" i="17"/>
  <c r="C85" i="18"/>
  <c r="C91" i="17"/>
  <c r="K85" i="18"/>
  <c r="K91" i="17"/>
  <c r="M57" i="18"/>
  <c r="M63" i="17"/>
  <c r="I62" i="18"/>
  <c r="I68" i="17"/>
  <c r="M67" i="18"/>
  <c r="M73" i="17"/>
  <c r="M73" i="18"/>
  <c r="M79" i="17"/>
  <c r="E79" i="18"/>
  <c r="E85" i="17"/>
  <c r="E83" i="18"/>
  <c r="E89" i="17"/>
  <c r="D57" i="18"/>
  <c r="D63" i="17"/>
  <c r="L57" i="18"/>
  <c r="L63" i="17"/>
  <c r="H58" i="18"/>
  <c r="H64" i="17"/>
  <c r="D59" i="18"/>
  <c r="D65" i="17"/>
  <c r="L59" i="18"/>
  <c r="L65" i="17"/>
  <c r="H60" i="18"/>
  <c r="H66" i="17"/>
  <c r="D61" i="18"/>
  <c r="D67" i="17"/>
  <c r="L61" i="18"/>
  <c r="L67" i="17"/>
  <c r="H62" i="18"/>
  <c r="H68" i="17"/>
  <c r="D63" i="18"/>
  <c r="D69" i="17"/>
  <c r="L63" i="18"/>
  <c r="L69" i="17"/>
  <c r="H64" i="18"/>
  <c r="H70" i="17"/>
  <c r="D65" i="18"/>
  <c r="D71" i="17"/>
  <c r="L65" i="18"/>
  <c r="L71" i="17"/>
  <c r="H66" i="18"/>
  <c r="H72" i="17"/>
  <c r="D67" i="18"/>
  <c r="D73" i="17"/>
  <c r="L67" i="18"/>
  <c r="L73" i="17"/>
  <c r="H68" i="18"/>
  <c r="H74" i="17"/>
  <c r="D69" i="18"/>
  <c r="D75" i="17"/>
  <c r="L69" i="18"/>
  <c r="L75" i="17"/>
  <c r="H70" i="18"/>
  <c r="H76" i="17"/>
  <c r="D71" i="18"/>
  <c r="D77" i="17"/>
  <c r="L71" i="18"/>
  <c r="L77" i="17"/>
  <c r="H72" i="18"/>
  <c r="H78" i="17"/>
  <c r="D73" i="18"/>
  <c r="D79" i="17"/>
  <c r="L73" i="18"/>
  <c r="L79" i="17"/>
  <c r="H74" i="18"/>
  <c r="H80" i="17"/>
  <c r="D75" i="18"/>
  <c r="D81" i="17"/>
  <c r="L75" i="18"/>
  <c r="L81" i="17"/>
  <c r="H76" i="18"/>
  <c r="H82" i="17"/>
  <c r="D77" i="18"/>
  <c r="D83" i="17"/>
  <c r="L77" i="18"/>
  <c r="L83" i="17"/>
  <c r="H78" i="18"/>
  <c r="H84" i="17"/>
  <c r="D79" i="18"/>
  <c r="D85" i="17"/>
  <c r="L79" i="18"/>
  <c r="L85" i="17"/>
  <c r="H80" i="18"/>
  <c r="H86" i="17"/>
  <c r="D81" i="18"/>
  <c r="D87" i="17"/>
  <c r="L81" i="18"/>
  <c r="L87" i="17"/>
  <c r="H82" i="18"/>
  <c r="H88" i="17"/>
  <c r="D83" i="18"/>
  <c r="D89" i="17"/>
  <c r="L83" i="18"/>
  <c r="L89" i="17"/>
  <c r="H84" i="18"/>
  <c r="H90" i="17"/>
  <c r="D85" i="18"/>
  <c r="D91" i="17"/>
  <c r="L85" i="18"/>
  <c r="L91" i="17"/>
  <c r="T24" i="16"/>
  <c r="AG24" i="16"/>
  <c r="AD25" i="16"/>
  <c r="Q25" i="16"/>
  <c r="C100" i="16"/>
  <c r="Q24" i="16"/>
  <c r="AD24" i="16"/>
  <c r="AR24" i="16"/>
  <c r="AE24" i="16"/>
  <c r="R24" i="16"/>
  <c r="S22" i="17"/>
  <c r="AQ26" i="17"/>
  <c r="P26" i="16"/>
  <c r="AZ22" i="16"/>
  <c r="BK22" i="17"/>
  <c r="BJ22" i="16"/>
  <c r="X22" i="16"/>
  <c r="Y22" i="16"/>
  <c r="BA22" i="16"/>
  <c r="Z22" i="17"/>
  <c r="Z22" i="16"/>
  <c r="BE22" i="16"/>
  <c r="AA22" i="17"/>
  <c r="P29" i="17"/>
  <c r="AA22" i="16"/>
  <c r="BH22" i="16"/>
  <c r="P24" i="16"/>
  <c r="AQ26" i="16"/>
  <c r="AS22" i="17"/>
  <c r="AQ29" i="17"/>
  <c r="AR22" i="16"/>
  <c r="AQ24" i="16"/>
  <c r="AT22" i="17"/>
  <c r="Q22" i="16"/>
  <c r="AS22" i="16"/>
  <c r="AQ23" i="16"/>
  <c r="B67" i="16"/>
  <c r="B104" i="16" s="1"/>
  <c r="BA22" i="17"/>
  <c r="P26" i="17"/>
  <c r="R22" i="16"/>
  <c r="BM22" i="16"/>
  <c r="BB22" i="17"/>
  <c r="K61" i="17"/>
  <c r="S22" i="16"/>
  <c r="AY22" i="16"/>
  <c r="R22" i="17"/>
  <c r="BJ22" i="17"/>
  <c r="L61" i="17"/>
  <c r="G99" i="16"/>
  <c r="AU23" i="16"/>
  <c r="BE23" i="16"/>
  <c r="T27" i="4"/>
  <c r="T33" i="4"/>
  <c r="T38" i="4" s="1"/>
  <c r="T40" i="4" s="1"/>
  <c r="C119" i="4"/>
  <c r="B29" i="6"/>
  <c r="C85" i="4"/>
  <c r="N85" i="4" s="1"/>
  <c r="N56" i="4" s="1"/>
  <c r="X18" i="4"/>
  <c r="AH18" i="4"/>
  <c r="C19" i="4"/>
  <c r="S33" i="4"/>
  <c r="T27" i="7"/>
  <c r="T33" i="7"/>
  <c r="T38" i="7" s="1"/>
  <c r="T40" i="7" s="1"/>
  <c r="H94" i="3"/>
  <c r="I76" i="2"/>
  <c r="C83" i="5"/>
  <c r="C17" i="5"/>
  <c r="C117" i="5"/>
  <c r="D16" i="5"/>
  <c r="C118" i="4"/>
  <c r="B28" i="6"/>
  <c r="C84" i="4"/>
  <c r="N84" i="4" s="1"/>
  <c r="N55" i="4" s="1"/>
  <c r="AH17" i="4"/>
  <c r="X17" i="4"/>
  <c r="C76" i="2"/>
  <c r="F78" i="2" s="1"/>
  <c r="C65" i="3"/>
  <c r="C99" i="3"/>
  <c r="C8" i="3"/>
  <c r="D76" i="2"/>
  <c r="D7" i="3"/>
  <c r="D83" i="4"/>
  <c r="D117" i="4"/>
  <c r="C27" i="6"/>
  <c r="D17" i="4"/>
  <c r="E117" i="4"/>
  <c r="D27" i="6"/>
  <c r="E83" i="4"/>
  <c r="E17" i="4"/>
  <c r="BB16" i="4"/>
  <c r="AS16" i="4"/>
  <c r="F16" i="4"/>
  <c r="F80" i="11"/>
  <c r="E52" i="2"/>
  <c r="K52" i="2" s="1"/>
  <c r="L80" i="7"/>
  <c r="F80" i="4"/>
  <c r="L80" i="4" s="1"/>
  <c r="C83" i="7"/>
  <c r="C17" i="7"/>
  <c r="C117" i="7"/>
  <c r="D16" i="7"/>
  <c r="T27" i="5"/>
  <c r="T33" i="5"/>
  <c r="T38" i="5" s="1"/>
  <c r="T40" i="5" s="1"/>
  <c r="T27" i="9"/>
  <c r="L80" i="5"/>
  <c r="B85" i="8"/>
  <c r="B55" i="8"/>
  <c r="L80" i="11"/>
  <c r="C83" i="4"/>
  <c r="C117" i="4"/>
  <c r="B27" i="6"/>
  <c r="L80" i="9"/>
  <c r="AG109" i="8"/>
  <c r="T38" i="11"/>
  <c r="T40" i="11" s="1"/>
  <c r="C117" i="9"/>
  <c r="B27" i="10"/>
  <c r="S33" i="9"/>
  <c r="H112" i="9"/>
  <c r="T27" i="11"/>
  <c r="D117" i="9"/>
  <c r="C27" i="10"/>
  <c r="E16" i="9"/>
  <c r="AR16" i="9"/>
  <c r="BA16" i="9"/>
  <c r="C17" i="9"/>
  <c r="D17" i="9"/>
  <c r="C83" i="9"/>
  <c r="D83" i="9"/>
  <c r="C83" i="11"/>
  <c r="C117" i="11"/>
  <c r="B27" i="12"/>
  <c r="S33" i="11"/>
  <c r="D117" i="11"/>
  <c r="C27" i="12"/>
  <c r="E16" i="11"/>
  <c r="AR16" i="11"/>
  <c r="BA16" i="11"/>
  <c r="C17" i="11"/>
  <c r="D83" i="11"/>
  <c r="D17" i="11"/>
  <c r="W36" i="13"/>
  <c r="B100" i="13"/>
  <c r="B67" i="13"/>
  <c r="C99" i="16"/>
  <c r="B101" i="13"/>
  <c r="B68" i="13"/>
  <c r="B102" i="13"/>
  <c r="O92" i="15"/>
  <c r="BD23" i="16"/>
  <c r="M35" i="13"/>
  <c r="W35" i="13"/>
  <c r="C123" i="14"/>
  <c r="C20" i="14"/>
  <c r="AI19" i="14"/>
  <c r="Y19" i="14"/>
  <c r="C88" i="14"/>
  <c r="N88" i="14" s="1"/>
  <c r="N58" i="14" s="1"/>
  <c r="N94" i="16"/>
  <c r="BF22" i="16"/>
  <c r="T22" i="16"/>
  <c r="AT22" i="16"/>
  <c r="BN22" i="16"/>
  <c r="AB22" i="16"/>
  <c r="BB22" i="16"/>
  <c r="AG22" i="16"/>
  <c r="D99" i="16"/>
  <c r="AR23" i="16"/>
  <c r="C87" i="14"/>
  <c r="N87" i="14" s="1"/>
  <c r="N57" i="14" s="1"/>
  <c r="AI18" i="14"/>
  <c r="Y18" i="14"/>
  <c r="C122" i="14"/>
  <c r="L82" i="14"/>
  <c r="BG22" i="16"/>
  <c r="U22" i="16"/>
  <c r="AU22" i="16"/>
  <c r="AH22" i="16"/>
  <c r="J94" i="16"/>
  <c r="AO22" i="16"/>
  <c r="N86" i="14"/>
  <c r="P25" i="16"/>
  <c r="B64" i="16"/>
  <c r="B101" i="16" s="1"/>
  <c r="AQ25" i="16"/>
  <c r="AI22" i="16"/>
  <c r="E99" i="16"/>
  <c r="BF23" i="16"/>
  <c r="C94" i="16"/>
  <c r="K94" i="16"/>
  <c r="C121" i="14"/>
  <c r="AJ22" i="16"/>
  <c r="BK22" i="16"/>
  <c r="F99" i="16"/>
  <c r="BG23" i="16"/>
  <c r="D94" i="16"/>
  <c r="D100" i="16"/>
  <c r="L94" i="16"/>
  <c r="H94" i="16"/>
  <c r="D17" i="14"/>
  <c r="AK22" i="16"/>
  <c r="BD22" i="16"/>
  <c r="BL22" i="16"/>
  <c r="E94" i="16"/>
  <c r="M94" i="16"/>
  <c r="AD22" i="16"/>
  <c r="AL22" i="16"/>
  <c r="BD24" i="16"/>
  <c r="F100" i="16"/>
  <c r="V22" i="16"/>
  <c r="AE22" i="16"/>
  <c r="AM22" i="16"/>
  <c r="AW22" i="16"/>
  <c r="AS23" i="16"/>
  <c r="C101" i="16"/>
  <c r="F94" i="16"/>
  <c r="W22" i="16"/>
  <c r="AF22" i="16"/>
  <c r="AN22" i="16"/>
  <c r="AX22" i="16"/>
  <c r="AT23" i="16"/>
  <c r="P27" i="16"/>
  <c r="B66" i="16"/>
  <c r="B103" i="16" s="1"/>
  <c r="G94" i="16"/>
  <c r="H61" i="17"/>
  <c r="BH22" i="17"/>
  <c r="H98" i="17"/>
  <c r="V22" i="17"/>
  <c r="AV22" i="17"/>
  <c r="I94" i="16"/>
  <c r="BI22" i="17"/>
  <c r="I61" i="17"/>
  <c r="I98" i="17"/>
  <c r="W22" i="17"/>
  <c r="AW22" i="17"/>
  <c r="P28" i="16"/>
  <c r="AI22" i="17"/>
  <c r="AJ22" i="17"/>
  <c r="AQ27" i="17"/>
  <c r="P27" i="17"/>
  <c r="B63" i="17"/>
  <c r="B100" i="17" s="1"/>
  <c r="AQ24" i="17"/>
  <c r="P24" i="17"/>
  <c r="T22" i="17"/>
  <c r="AB22" i="17"/>
  <c r="AK22" i="17"/>
  <c r="AU22" i="17"/>
  <c r="BD22" i="17"/>
  <c r="BL22" i="17"/>
  <c r="AQ23" i="17"/>
  <c r="P28" i="17"/>
  <c r="C61" i="17"/>
  <c r="N61" i="17"/>
  <c r="U22" i="17"/>
  <c r="AD22" i="17"/>
  <c r="AL22" i="17"/>
  <c r="P25" i="17"/>
  <c r="AQ28" i="17"/>
  <c r="D61" i="17"/>
  <c r="F98" i="17"/>
  <c r="AE22" i="17"/>
  <c r="AM22" i="17"/>
  <c r="BF22" i="17"/>
  <c r="BN22" i="17"/>
  <c r="AQ25" i="17"/>
  <c r="F61" i="17"/>
  <c r="E98" i="17"/>
  <c r="E61" i="17"/>
  <c r="M98" i="17"/>
  <c r="M61" i="17"/>
  <c r="AF22" i="17"/>
  <c r="AN22" i="17"/>
  <c r="AX22" i="17"/>
  <c r="BG22" i="17"/>
  <c r="G61" i="17"/>
  <c r="X22" i="17"/>
  <c r="AO22" i="17"/>
  <c r="AY22" i="17"/>
  <c r="Q22" i="17"/>
  <c r="Y22" i="17"/>
  <c r="AH22" i="17"/>
  <c r="AR22" i="17"/>
  <c r="AZ22" i="17"/>
  <c r="J61" i="17"/>
  <c r="AQ29" i="16" l="1"/>
  <c r="Q30" i="17"/>
  <c r="AD30" i="17"/>
  <c r="G96" i="16"/>
  <c r="J23" i="17"/>
  <c r="R18" i="18"/>
  <c r="F27" i="17"/>
  <c r="G26" i="17"/>
  <c r="P29" i="16"/>
  <c r="AE21" i="18"/>
  <c r="H25" i="17"/>
  <c r="E29" i="17"/>
  <c r="I24" i="17"/>
  <c r="D29" i="17"/>
  <c r="D96" i="16"/>
  <c r="K96" i="16"/>
  <c r="AF24" i="18"/>
  <c r="C18" i="18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G93" i="18"/>
  <c r="AF21" i="18"/>
  <c r="E96" i="18"/>
  <c r="AF19" i="18"/>
  <c r="AF22" i="18"/>
  <c r="S19" i="18"/>
  <c r="BE17" i="18"/>
  <c r="S24" i="18"/>
  <c r="E95" i="18"/>
  <c r="E98" i="18"/>
  <c r="S21" i="18"/>
  <c r="S22" i="18"/>
  <c r="E99" i="18"/>
  <c r="N96" i="16"/>
  <c r="AS24" i="18"/>
  <c r="C100" i="18"/>
  <c r="C96" i="18"/>
  <c r="AD21" i="18"/>
  <c r="AT19" i="18"/>
  <c r="AD18" i="18"/>
  <c r="BF20" i="18"/>
  <c r="T23" i="18"/>
  <c r="AD19" i="18"/>
  <c r="Q19" i="18"/>
  <c r="AT17" i="18"/>
  <c r="E93" i="18"/>
  <c r="AD23" i="18"/>
  <c r="E96" i="16"/>
  <c r="S20" i="18"/>
  <c r="R20" i="18"/>
  <c r="AE19" i="18"/>
  <c r="R22" i="18"/>
  <c r="D96" i="18"/>
  <c r="AF23" i="18"/>
  <c r="AS19" i="18"/>
  <c r="AE23" i="18"/>
  <c r="D97" i="18"/>
  <c r="S23" i="18"/>
  <c r="M96" i="16"/>
  <c r="H96" i="16"/>
  <c r="S18" i="18"/>
  <c r="J96" i="16"/>
  <c r="BD19" i="18"/>
  <c r="BD22" i="18"/>
  <c r="AD22" i="18"/>
  <c r="Q22" i="18"/>
  <c r="BG17" i="18"/>
  <c r="O89" i="21"/>
  <c r="L96" i="16"/>
  <c r="C95" i="18"/>
  <c r="N90" i="21"/>
  <c r="C97" i="18"/>
  <c r="BF24" i="16"/>
  <c r="AU17" i="18"/>
  <c r="D99" i="18"/>
  <c r="R24" i="18"/>
  <c r="BD21" i="18"/>
  <c r="AS22" i="18"/>
  <c r="BE20" i="18"/>
  <c r="D93" i="18"/>
  <c r="D98" i="18"/>
  <c r="AR21" i="18"/>
  <c r="AR18" i="18"/>
  <c r="BD17" i="18"/>
  <c r="BE18" i="18"/>
  <c r="AR17" i="18"/>
  <c r="BE24" i="18"/>
  <c r="BE22" i="18"/>
  <c r="AE18" i="18"/>
  <c r="D95" i="18"/>
  <c r="AS20" i="18"/>
  <c r="AE22" i="18"/>
  <c r="D100" i="18"/>
  <c r="BE19" i="18"/>
  <c r="AS21" i="18"/>
  <c r="R23" i="18"/>
  <c r="AE20" i="18"/>
  <c r="AE24" i="18"/>
  <c r="R21" i="18"/>
  <c r="BE21" i="18"/>
  <c r="R19" i="18"/>
  <c r="C18" i="21"/>
  <c r="C93" i="21"/>
  <c r="C99" i="17"/>
  <c r="C90" i="21"/>
  <c r="O88" i="21"/>
  <c r="M90" i="21"/>
  <c r="B62" i="21"/>
  <c r="B99" i="21" s="1"/>
  <c r="AQ23" i="21"/>
  <c r="P23" i="21"/>
  <c r="B29" i="15"/>
  <c r="AQ29" i="15" s="1"/>
  <c r="B24" i="21"/>
  <c r="B24" i="18"/>
  <c r="P28" i="15"/>
  <c r="B30" i="16"/>
  <c r="AQ30" i="16" s="1"/>
  <c r="B30" i="17"/>
  <c r="B67" i="15"/>
  <c r="B104" i="15" s="1"/>
  <c r="B62" i="18"/>
  <c r="B99" i="18" s="1"/>
  <c r="AQ23" i="18"/>
  <c r="P23" i="18"/>
  <c r="AT24" i="16"/>
  <c r="AS24" i="16"/>
  <c r="T19" i="18"/>
  <c r="F97" i="18"/>
  <c r="F96" i="18"/>
  <c r="T21" i="18"/>
  <c r="F99" i="18"/>
  <c r="BF19" i="18"/>
  <c r="T22" i="18"/>
  <c r="BF17" i="18"/>
  <c r="AT23" i="18"/>
  <c r="BF22" i="18"/>
  <c r="AG19" i="18"/>
  <c r="AG22" i="18"/>
  <c r="F93" i="18"/>
  <c r="F98" i="18"/>
  <c r="BF23" i="18"/>
  <c r="AT22" i="18"/>
  <c r="AG23" i="18"/>
  <c r="F95" i="18"/>
  <c r="T20" i="18"/>
  <c r="AG20" i="18"/>
  <c r="BF21" i="18"/>
  <c r="BE24" i="16"/>
  <c r="AT18" i="18"/>
  <c r="AT24" i="17"/>
  <c r="T18" i="18"/>
  <c r="AF24" i="16"/>
  <c r="AG18" i="18"/>
  <c r="S24" i="16"/>
  <c r="AT20" i="18"/>
  <c r="AG21" i="18"/>
  <c r="D93" i="21"/>
  <c r="D18" i="21"/>
  <c r="BD17" i="21"/>
  <c r="AR17" i="21"/>
  <c r="E97" i="18"/>
  <c r="AS17" i="18"/>
  <c r="BE23" i="18"/>
  <c r="BF18" i="18"/>
  <c r="AF18" i="18"/>
  <c r="AS18" i="18"/>
  <c r="G18" i="21"/>
  <c r="G93" i="21"/>
  <c r="AU17" i="21"/>
  <c r="BG17" i="21"/>
  <c r="AS23" i="18"/>
  <c r="BF17" i="21"/>
  <c r="F18" i="21"/>
  <c r="AT17" i="21"/>
  <c r="F93" i="21"/>
  <c r="AF20" i="18"/>
  <c r="AT21" i="18"/>
  <c r="E100" i="18"/>
  <c r="BE17" i="21"/>
  <c r="E18" i="21"/>
  <c r="E93" i="21"/>
  <c r="AS17" i="21"/>
  <c r="P9" i="20"/>
  <c r="P10" i="20"/>
  <c r="N94" i="17"/>
  <c r="N96" i="17" s="1"/>
  <c r="AD20" i="18"/>
  <c r="Q20" i="18"/>
  <c r="I93" i="19"/>
  <c r="I51" i="19"/>
  <c r="AW17" i="19"/>
  <c r="BI17" i="19"/>
  <c r="J17" i="19"/>
  <c r="B62" i="19"/>
  <c r="B99" i="19" s="1"/>
  <c r="AQ23" i="19"/>
  <c r="P23" i="19"/>
  <c r="B24" i="19"/>
  <c r="D98" i="19"/>
  <c r="AE22" i="19"/>
  <c r="AR22" i="19"/>
  <c r="R22" i="19"/>
  <c r="BD22" i="19"/>
  <c r="F96" i="19"/>
  <c r="AT20" i="19"/>
  <c r="T20" i="19"/>
  <c r="AG20" i="19"/>
  <c r="BF20" i="19"/>
  <c r="E97" i="19"/>
  <c r="AS21" i="19"/>
  <c r="S21" i="19"/>
  <c r="AF21" i="19"/>
  <c r="BE21" i="19"/>
  <c r="G95" i="19"/>
  <c r="AH19" i="19"/>
  <c r="U19" i="19"/>
  <c r="BG19" i="19"/>
  <c r="AU19" i="19"/>
  <c r="C100" i="19"/>
  <c r="Q24" i="19"/>
  <c r="AD24" i="19"/>
  <c r="H94" i="19"/>
  <c r="AV18" i="19"/>
  <c r="V18" i="19"/>
  <c r="AI18" i="19"/>
  <c r="BH18" i="19"/>
  <c r="I96" i="16"/>
  <c r="F96" i="16"/>
  <c r="O95" i="16"/>
  <c r="O89" i="18"/>
  <c r="AG23" i="15"/>
  <c r="T23" i="15"/>
  <c r="BF23" i="15"/>
  <c r="F99" i="15"/>
  <c r="F25" i="16"/>
  <c r="AT23" i="15"/>
  <c r="G99" i="15"/>
  <c r="AH22" i="15"/>
  <c r="U22" i="15"/>
  <c r="AD24" i="15"/>
  <c r="Q24" i="15"/>
  <c r="C100" i="15"/>
  <c r="C26" i="16"/>
  <c r="AE23" i="15"/>
  <c r="R23" i="15"/>
  <c r="D25" i="16"/>
  <c r="D99" i="15"/>
  <c r="BD23" i="15"/>
  <c r="AR23" i="15"/>
  <c r="AF23" i="15"/>
  <c r="S23" i="15"/>
  <c r="BE23" i="15"/>
  <c r="E99" i="15"/>
  <c r="AS23" i="15"/>
  <c r="E25" i="16"/>
  <c r="K94" i="17"/>
  <c r="K96" i="17" s="1"/>
  <c r="C94" i="17"/>
  <c r="C96" i="17" s="1"/>
  <c r="F94" i="17"/>
  <c r="F96" i="17" s="1"/>
  <c r="J94" i="17"/>
  <c r="J96" i="17" s="1"/>
  <c r="E94" i="17"/>
  <c r="E96" i="17" s="1"/>
  <c r="M94" i="17"/>
  <c r="M96" i="17" s="1"/>
  <c r="H94" i="17"/>
  <c r="H96" i="17" s="1"/>
  <c r="L94" i="17"/>
  <c r="L96" i="17" s="1"/>
  <c r="D94" i="17"/>
  <c r="D96" i="17" s="1"/>
  <c r="G94" i="17"/>
  <c r="G96" i="17" s="1"/>
  <c r="I94" i="17"/>
  <c r="I96" i="17" s="1"/>
  <c r="L88" i="18"/>
  <c r="L90" i="18" s="1"/>
  <c r="D94" i="18"/>
  <c r="D88" i="18"/>
  <c r="D90" i="18" s="1"/>
  <c r="E88" i="18"/>
  <c r="E90" i="18" s="1"/>
  <c r="E94" i="18"/>
  <c r="K88" i="18"/>
  <c r="K90" i="18" s="1"/>
  <c r="G88" i="18"/>
  <c r="G90" i="18" s="1"/>
  <c r="F94" i="18"/>
  <c r="F88" i="18"/>
  <c r="F90" i="18" s="1"/>
  <c r="I88" i="18"/>
  <c r="I90" i="18" s="1"/>
  <c r="H88" i="18"/>
  <c r="H90" i="18" s="1"/>
  <c r="N88" i="18"/>
  <c r="N90" i="18" s="1"/>
  <c r="M88" i="18"/>
  <c r="M90" i="18" s="1"/>
  <c r="C94" i="18"/>
  <c r="C88" i="18"/>
  <c r="J88" i="18"/>
  <c r="J90" i="18" s="1"/>
  <c r="R25" i="18"/>
  <c r="D101" i="18"/>
  <c r="AE25" i="18"/>
  <c r="S25" i="18"/>
  <c r="BE25" i="18"/>
  <c r="E101" i="18"/>
  <c r="AS25" i="18"/>
  <c r="AF25" i="18"/>
  <c r="AG24" i="18"/>
  <c r="AT24" i="18"/>
  <c r="T24" i="18"/>
  <c r="BF24" i="18"/>
  <c r="F100" i="18"/>
  <c r="C102" i="18"/>
  <c r="Q26" i="18"/>
  <c r="AD26" i="18"/>
  <c r="D100" i="17"/>
  <c r="AE24" i="17"/>
  <c r="R24" i="17"/>
  <c r="F100" i="17"/>
  <c r="AG24" i="17"/>
  <c r="T24" i="17"/>
  <c r="C100" i="17"/>
  <c r="AD24" i="17"/>
  <c r="Q24" i="17"/>
  <c r="C101" i="17"/>
  <c r="AD25" i="17"/>
  <c r="Q25" i="17"/>
  <c r="AU22" i="15"/>
  <c r="G24" i="16"/>
  <c r="G98" i="15"/>
  <c r="BG22" i="15"/>
  <c r="AV21" i="15"/>
  <c r="H97" i="15"/>
  <c r="H23" i="16"/>
  <c r="BH21" i="15"/>
  <c r="G79" i="2"/>
  <c r="G78" i="2"/>
  <c r="N56" i="14"/>
  <c r="N77" i="14" s="1"/>
  <c r="C118" i="11"/>
  <c r="B28" i="12"/>
  <c r="AH17" i="11"/>
  <c r="X17" i="11"/>
  <c r="C18" i="11"/>
  <c r="C84" i="11"/>
  <c r="N84" i="11" s="1"/>
  <c r="N55" i="11" s="1"/>
  <c r="B85" i="10"/>
  <c r="B55" i="10"/>
  <c r="N83" i="11"/>
  <c r="E117" i="9"/>
  <c r="D27" i="10"/>
  <c r="E17" i="9"/>
  <c r="BB16" i="9"/>
  <c r="AS16" i="9"/>
  <c r="F16" i="9"/>
  <c r="E83" i="9"/>
  <c r="D85" i="6"/>
  <c r="D55" i="6"/>
  <c r="D65" i="3"/>
  <c r="D8" i="3"/>
  <c r="AZ7" i="3"/>
  <c r="AQ7" i="3"/>
  <c r="E7" i="3"/>
  <c r="D99" i="3"/>
  <c r="G99" i="17"/>
  <c r="AU23" i="17"/>
  <c r="BG23" i="17"/>
  <c r="E99" i="17"/>
  <c r="BE23" i="17"/>
  <c r="AS23" i="17"/>
  <c r="BD23" i="17"/>
  <c r="AR23" i="17"/>
  <c r="D99" i="17"/>
  <c r="AI20" i="14"/>
  <c r="C124" i="14"/>
  <c r="Y20" i="14"/>
  <c r="C89" i="14"/>
  <c r="N89" i="14" s="1"/>
  <c r="N59" i="14" s="1"/>
  <c r="C21" i="14"/>
  <c r="B37" i="13"/>
  <c r="O83" i="9"/>
  <c r="C84" i="7"/>
  <c r="N84" i="7" s="1"/>
  <c r="N55" i="7" s="1"/>
  <c r="C18" i="7"/>
  <c r="AH17" i="7"/>
  <c r="X17" i="7"/>
  <c r="C118" i="7"/>
  <c r="B28" i="8"/>
  <c r="B56" i="6"/>
  <c r="B86" i="6"/>
  <c r="D83" i="7"/>
  <c r="D17" i="7"/>
  <c r="D117" i="7"/>
  <c r="BA16" i="7"/>
  <c r="AR16" i="7"/>
  <c r="E16" i="7"/>
  <c r="C27" i="8"/>
  <c r="M68" i="13"/>
  <c r="W68" i="13"/>
  <c r="W69" i="13"/>
  <c r="E117" i="11"/>
  <c r="D27" i="12"/>
  <c r="E17" i="11"/>
  <c r="E83" i="11"/>
  <c r="BB16" i="11"/>
  <c r="AS16" i="11"/>
  <c r="F16" i="11"/>
  <c r="N83" i="9"/>
  <c r="C55" i="10"/>
  <c r="C85" i="10"/>
  <c r="N83" i="7"/>
  <c r="C66" i="3"/>
  <c r="N66" i="3" s="1"/>
  <c r="N37" i="3" s="1"/>
  <c r="C9" i="3"/>
  <c r="W8" i="3"/>
  <c r="AG8" i="3"/>
  <c r="C100" i="3"/>
  <c r="C120" i="4"/>
  <c r="B30" i="6"/>
  <c r="C86" i="4"/>
  <c r="N86" i="4" s="1"/>
  <c r="N57" i="4" s="1"/>
  <c r="C20" i="4"/>
  <c r="AH19" i="4"/>
  <c r="X19" i="4"/>
  <c r="W144" i="12"/>
  <c r="C55" i="12"/>
  <c r="C85" i="12"/>
  <c r="D118" i="9"/>
  <c r="C28" i="10"/>
  <c r="Y17" i="9"/>
  <c r="D18" i="9"/>
  <c r="BA17" i="9"/>
  <c r="D84" i="9"/>
  <c r="O84" i="9" s="1"/>
  <c r="O55" i="9" s="1"/>
  <c r="AR17" i="9"/>
  <c r="AI17" i="9"/>
  <c r="F117" i="4"/>
  <c r="E27" i="6"/>
  <c r="F83" i="4"/>
  <c r="BC16" i="4"/>
  <c r="AT16" i="4"/>
  <c r="G16" i="4"/>
  <c r="F14" i="4"/>
  <c r="F17" i="4"/>
  <c r="D118" i="4"/>
  <c r="C28" i="6"/>
  <c r="D18" i="4"/>
  <c r="Y17" i="4"/>
  <c r="AI17" i="4"/>
  <c r="BA17" i="4"/>
  <c r="D84" i="4"/>
  <c r="O84" i="4" s="1"/>
  <c r="O55" i="4" s="1"/>
  <c r="AR17" i="4"/>
  <c r="D83" i="5"/>
  <c r="D17" i="5"/>
  <c r="D117" i="5"/>
  <c r="BA16" i="5"/>
  <c r="AR16" i="5"/>
  <c r="E16" i="5"/>
  <c r="B57" i="6"/>
  <c r="B87" i="6"/>
  <c r="BD24" i="17"/>
  <c r="AR24" i="17"/>
  <c r="C96" i="16"/>
  <c r="O94" i="16"/>
  <c r="D118" i="11"/>
  <c r="C28" i="12"/>
  <c r="D84" i="11"/>
  <c r="O84" i="11" s="1"/>
  <c r="O55" i="11" s="1"/>
  <c r="Y17" i="11"/>
  <c r="D18" i="11"/>
  <c r="AI17" i="11"/>
  <c r="BA17" i="11"/>
  <c r="AR17" i="11"/>
  <c r="B85" i="6"/>
  <c r="B55" i="6"/>
  <c r="C85" i="6"/>
  <c r="C55" i="6"/>
  <c r="N65" i="3"/>
  <c r="I15" i="15"/>
  <c r="M69" i="13"/>
  <c r="C118" i="9"/>
  <c r="B28" i="10"/>
  <c r="AH17" i="9"/>
  <c r="X17" i="9"/>
  <c r="C18" i="9"/>
  <c r="C84" i="9"/>
  <c r="N84" i="9" s="1"/>
  <c r="N55" i="9" s="1"/>
  <c r="C84" i="5"/>
  <c r="N84" i="5" s="1"/>
  <c r="N55" i="5" s="1"/>
  <c r="C18" i="5"/>
  <c r="AH17" i="5"/>
  <c r="X17" i="5"/>
  <c r="C118" i="5"/>
  <c r="D86" i="14"/>
  <c r="D18" i="14"/>
  <c r="D121" i="14"/>
  <c r="E17" i="14"/>
  <c r="AS17" i="14"/>
  <c r="BB17" i="14"/>
  <c r="C34" i="13"/>
  <c r="P83" i="4"/>
  <c r="F99" i="17"/>
  <c r="AT23" i="17"/>
  <c r="BF23" i="17"/>
  <c r="O83" i="11"/>
  <c r="B85" i="12"/>
  <c r="V144" i="12"/>
  <c r="B55" i="12"/>
  <c r="N83" i="4"/>
  <c r="E118" i="4"/>
  <c r="D28" i="6"/>
  <c r="E84" i="4"/>
  <c r="P84" i="4" s="1"/>
  <c r="P55" i="4" s="1"/>
  <c r="E18" i="4"/>
  <c r="BB17" i="4"/>
  <c r="AS17" i="4"/>
  <c r="AJ17" i="4"/>
  <c r="Z17" i="4"/>
  <c r="O83" i="4"/>
  <c r="N83" i="5"/>
  <c r="I25" i="17" l="1"/>
  <c r="AR20" i="18"/>
  <c r="BD18" i="18"/>
  <c r="BD24" i="18"/>
  <c r="AR19" i="18"/>
  <c r="E30" i="17"/>
  <c r="F28" i="17"/>
  <c r="AR22" i="18"/>
  <c r="BD25" i="18"/>
  <c r="C101" i="18"/>
  <c r="G27" i="17"/>
  <c r="Q23" i="18"/>
  <c r="BD20" i="18"/>
  <c r="AR24" i="18"/>
  <c r="C99" i="18"/>
  <c r="H26" i="17"/>
  <c r="J24" i="17"/>
  <c r="K23" i="17"/>
  <c r="BD23" i="18"/>
  <c r="AR25" i="18"/>
  <c r="AR23" i="18"/>
  <c r="D30" i="17"/>
  <c r="AD25" i="18"/>
  <c r="Q24" i="18"/>
  <c r="C98" i="18"/>
  <c r="Q18" i="18"/>
  <c r="Q21" i="18"/>
  <c r="Q25" i="18"/>
  <c r="AD24" i="18"/>
  <c r="S24" i="17"/>
  <c r="BF24" i="17"/>
  <c r="AF24" i="17"/>
  <c r="AS24" i="17"/>
  <c r="BE24" i="17"/>
  <c r="E100" i="17"/>
  <c r="C19" i="21"/>
  <c r="Q18" i="21"/>
  <c r="AD18" i="21"/>
  <c r="C94" i="21"/>
  <c r="I10" i="18"/>
  <c r="I9" i="21"/>
  <c r="F7" i="20"/>
  <c r="F15" i="20" s="1"/>
  <c r="I11" i="19"/>
  <c r="O90" i="21"/>
  <c r="I10" i="21"/>
  <c r="AQ24" i="18"/>
  <c r="B63" i="18"/>
  <c r="B100" i="18" s="1"/>
  <c r="P24" i="18"/>
  <c r="B63" i="21"/>
  <c r="B100" i="21" s="1"/>
  <c r="P24" i="21"/>
  <c r="AQ24" i="21"/>
  <c r="B30" i="15"/>
  <c r="AQ30" i="15" s="1"/>
  <c r="B25" i="21"/>
  <c r="B25" i="18"/>
  <c r="P29" i="15"/>
  <c r="B31" i="16"/>
  <c r="AQ31" i="16" s="1"/>
  <c r="B31" i="17"/>
  <c r="B68" i="15"/>
  <c r="B105" i="15" s="1"/>
  <c r="B69" i="17"/>
  <c r="B106" i="17" s="1"/>
  <c r="P30" i="17"/>
  <c r="AQ30" i="17"/>
  <c r="B69" i="16"/>
  <c r="B106" i="16" s="1"/>
  <c r="P30" i="16"/>
  <c r="H17" i="18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H29" i="18" s="1"/>
  <c r="H30" i="18" s="1"/>
  <c r="H31" i="18" s="1"/>
  <c r="H32" i="18" s="1"/>
  <c r="H33" i="18" s="1"/>
  <c r="H34" i="18" s="1"/>
  <c r="H35" i="18" s="1"/>
  <c r="H36" i="18" s="1"/>
  <c r="H37" i="18" s="1"/>
  <c r="H38" i="18" s="1"/>
  <c r="H39" i="18" s="1"/>
  <c r="H40" i="18" s="1"/>
  <c r="H41" i="18" s="1"/>
  <c r="H42" i="18" s="1"/>
  <c r="H43" i="18" s="1"/>
  <c r="H44" i="18" s="1"/>
  <c r="H45" i="18" s="1"/>
  <c r="H46" i="18" s="1"/>
  <c r="H47" i="18" s="1"/>
  <c r="H17" i="21"/>
  <c r="G19" i="21"/>
  <c r="AU18" i="21"/>
  <c r="BG18" i="21"/>
  <c r="G94" i="21"/>
  <c r="AH18" i="21"/>
  <c r="U18" i="21"/>
  <c r="AT18" i="21"/>
  <c r="AS18" i="21"/>
  <c r="E19" i="21"/>
  <c r="BE18" i="21"/>
  <c r="AF18" i="21"/>
  <c r="S18" i="21"/>
  <c r="E94" i="21"/>
  <c r="F19" i="21"/>
  <c r="AG18" i="21"/>
  <c r="T18" i="21"/>
  <c r="BF18" i="21"/>
  <c r="F94" i="21"/>
  <c r="D19" i="21"/>
  <c r="AR18" i="21"/>
  <c r="BD18" i="21"/>
  <c r="D94" i="21"/>
  <c r="AE18" i="21"/>
  <c r="R18" i="21"/>
  <c r="O95" i="17"/>
  <c r="D99" i="19"/>
  <c r="BD23" i="19"/>
  <c r="AR23" i="19"/>
  <c r="R23" i="19"/>
  <c r="AE23" i="19"/>
  <c r="C101" i="19"/>
  <c r="Q25" i="19"/>
  <c r="AD25" i="19"/>
  <c r="AW18" i="19"/>
  <c r="I94" i="19"/>
  <c r="BI18" i="19"/>
  <c r="AJ18" i="19"/>
  <c r="W18" i="19"/>
  <c r="H95" i="19"/>
  <c r="AV19" i="19"/>
  <c r="V19" i="19"/>
  <c r="AI19" i="19"/>
  <c r="BH19" i="19"/>
  <c r="F97" i="19"/>
  <c r="AT21" i="19"/>
  <c r="T21" i="19"/>
  <c r="AG21" i="19"/>
  <c r="BF21" i="19"/>
  <c r="B63" i="19"/>
  <c r="B100" i="19" s="1"/>
  <c r="AQ24" i="19"/>
  <c r="B25" i="19"/>
  <c r="P24" i="19"/>
  <c r="E98" i="19"/>
  <c r="BE22" i="19"/>
  <c r="AS22" i="19"/>
  <c r="S22" i="19"/>
  <c r="AF22" i="19"/>
  <c r="G96" i="19"/>
  <c r="AU20" i="19"/>
  <c r="U20" i="19"/>
  <c r="BG20" i="19"/>
  <c r="AH20" i="19"/>
  <c r="J51" i="19"/>
  <c r="AY17" i="19"/>
  <c r="J93" i="19"/>
  <c r="BK17" i="19"/>
  <c r="BJ17" i="19"/>
  <c r="AX17" i="19"/>
  <c r="G25" i="16"/>
  <c r="U25" i="16" s="1"/>
  <c r="AU23" i="15"/>
  <c r="BG23" i="15"/>
  <c r="AI22" i="15"/>
  <c r="V22" i="15"/>
  <c r="AG25" i="16"/>
  <c r="AT25" i="16"/>
  <c r="F101" i="16"/>
  <c r="BF25" i="16"/>
  <c r="T25" i="16"/>
  <c r="AE25" i="16"/>
  <c r="R25" i="16"/>
  <c r="BD25" i="16"/>
  <c r="AR25" i="16"/>
  <c r="D101" i="16"/>
  <c r="AD25" i="15"/>
  <c r="Q25" i="15"/>
  <c r="C101" i="15"/>
  <c r="C27" i="16"/>
  <c r="AS25" i="16"/>
  <c r="AF25" i="16"/>
  <c r="S25" i="16"/>
  <c r="BE25" i="16"/>
  <c r="E101" i="16"/>
  <c r="AH24" i="15"/>
  <c r="U24" i="15"/>
  <c r="R24" i="15"/>
  <c r="AE24" i="15"/>
  <c r="D100" i="15"/>
  <c r="D26" i="16"/>
  <c r="BD24" i="15"/>
  <c r="AR24" i="15"/>
  <c r="S24" i="15"/>
  <c r="AF24" i="15"/>
  <c r="E100" i="15"/>
  <c r="E26" i="16"/>
  <c r="BE24" i="15"/>
  <c r="AS24" i="15"/>
  <c r="AD26" i="16"/>
  <c r="Q26" i="16"/>
  <c r="C102" i="16"/>
  <c r="U23" i="15"/>
  <c r="AH23" i="15"/>
  <c r="T24" i="15"/>
  <c r="AG24" i="15"/>
  <c r="F26" i="16"/>
  <c r="BF24" i="15"/>
  <c r="AT24" i="15"/>
  <c r="F100" i="15"/>
  <c r="O94" i="17"/>
  <c r="U19" i="18"/>
  <c r="AH19" i="18"/>
  <c r="AU19" i="18"/>
  <c r="BG19" i="18"/>
  <c r="BG18" i="18"/>
  <c r="AU18" i="18"/>
  <c r="U18" i="18"/>
  <c r="AH18" i="18"/>
  <c r="C90" i="18"/>
  <c r="O88" i="18"/>
  <c r="G95" i="18"/>
  <c r="G94" i="18"/>
  <c r="AF26" i="18"/>
  <c r="S26" i="18"/>
  <c r="AS26" i="18"/>
  <c r="E102" i="18"/>
  <c r="BE26" i="18"/>
  <c r="AE26" i="18"/>
  <c r="R26" i="18"/>
  <c r="D102" i="18"/>
  <c r="F101" i="18"/>
  <c r="AG25" i="18"/>
  <c r="AT25" i="18"/>
  <c r="T25" i="18"/>
  <c r="BF25" i="18"/>
  <c r="AR26" i="18"/>
  <c r="BD26" i="18"/>
  <c r="Q27" i="18"/>
  <c r="AR27" i="18"/>
  <c r="BD27" i="18"/>
  <c r="AD27" i="18"/>
  <c r="C103" i="18"/>
  <c r="U24" i="16"/>
  <c r="AH24" i="16"/>
  <c r="H25" i="16"/>
  <c r="H99" i="15"/>
  <c r="BH23" i="15"/>
  <c r="AV23" i="15"/>
  <c r="G26" i="16"/>
  <c r="G100" i="15"/>
  <c r="BG24" i="15"/>
  <c r="AU24" i="15"/>
  <c r="H99" i="16"/>
  <c r="AV23" i="16"/>
  <c r="BH23" i="16"/>
  <c r="AU24" i="16"/>
  <c r="BG24" i="16"/>
  <c r="G100" i="16"/>
  <c r="AV22" i="15"/>
  <c r="H24" i="16"/>
  <c r="BH22" i="15"/>
  <c r="H98" i="15"/>
  <c r="I97" i="15"/>
  <c r="BI21" i="15"/>
  <c r="AW21" i="15"/>
  <c r="I23" i="16"/>
  <c r="W145" i="12"/>
  <c r="C56" i="12"/>
  <c r="C86" i="12"/>
  <c r="C55" i="8"/>
  <c r="C85" i="8"/>
  <c r="C125" i="14"/>
  <c r="C90" i="14"/>
  <c r="N90" i="14" s="1"/>
  <c r="N60" i="14" s="1"/>
  <c r="C22" i="14"/>
  <c r="AI21" i="14"/>
  <c r="B38" i="13"/>
  <c r="Y21" i="14"/>
  <c r="E28" i="6"/>
  <c r="F84" i="4"/>
  <c r="Q84" i="4" s="1"/>
  <c r="Q55" i="4" s="1"/>
  <c r="F18" i="4"/>
  <c r="F118" i="4"/>
  <c r="BC17" i="4"/>
  <c r="AT17" i="4"/>
  <c r="AK17" i="4"/>
  <c r="AA17" i="4"/>
  <c r="B88" i="6"/>
  <c r="B58" i="6"/>
  <c r="E83" i="7"/>
  <c r="E17" i="7"/>
  <c r="E117" i="7"/>
  <c r="BB16" i="7"/>
  <c r="AS16" i="7"/>
  <c r="F16" i="7"/>
  <c r="D27" i="8"/>
  <c r="E65" i="3"/>
  <c r="E99" i="3"/>
  <c r="BA7" i="3"/>
  <c r="AR7" i="3"/>
  <c r="F7" i="3"/>
  <c r="E8" i="3"/>
  <c r="N54" i="4"/>
  <c r="N75" i="4" s="1"/>
  <c r="N54" i="7"/>
  <c r="C119" i="9"/>
  <c r="B29" i="10"/>
  <c r="C19" i="9"/>
  <c r="AH18" i="9"/>
  <c r="X18" i="9"/>
  <c r="C85" i="9"/>
  <c r="N85" i="9" s="1"/>
  <c r="N56" i="9" s="1"/>
  <c r="F117" i="9"/>
  <c r="E27" i="10"/>
  <c r="BC16" i="9"/>
  <c r="AT16" i="9"/>
  <c r="G16" i="9"/>
  <c r="F14" i="9"/>
  <c r="F83" i="9"/>
  <c r="F17" i="9"/>
  <c r="B56" i="10"/>
  <c r="B86" i="10"/>
  <c r="E83" i="5"/>
  <c r="E17" i="5"/>
  <c r="E117" i="5"/>
  <c r="BB16" i="5"/>
  <c r="AS16" i="5"/>
  <c r="F16" i="5"/>
  <c r="F27" i="6"/>
  <c r="G83" i="4"/>
  <c r="G117" i="4"/>
  <c r="G17" i="4"/>
  <c r="BD16" i="4"/>
  <c r="H16" i="4"/>
  <c r="AU16" i="4"/>
  <c r="P83" i="11"/>
  <c r="C119" i="11"/>
  <c r="B29" i="12"/>
  <c r="C19" i="11"/>
  <c r="AH18" i="11"/>
  <c r="C85" i="11"/>
  <c r="X18" i="11"/>
  <c r="F117" i="11"/>
  <c r="E27" i="12"/>
  <c r="F83" i="11"/>
  <c r="BC16" i="11"/>
  <c r="AT16" i="11"/>
  <c r="G16" i="11"/>
  <c r="F14" i="11"/>
  <c r="F17" i="11"/>
  <c r="C100" i="13"/>
  <c r="C67" i="13"/>
  <c r="AP34" i="13"/>
  <c r="AG34" i="13"/>
  <c r="E118" i="11"/>
  <c r="D28" i="12"/>
  <c r="E84" i="11"/>
  <c r="P84" i="11" s="1"/>
  <c r="P55" i="11" s="1"/>
  <c r="BB17" i="11"/>
  <c r="AS17" i="11"/>
  <c r="AJ17" i="11"/>
  <c r="E18" i="11"/>
  <c r="Z17" i="11"/>
  <c r="D9" i="3"/>
  <c r="D100" i="3"/>
  <c r="AZ8" i="3"/>
  <c r="AQ8" i="3"/>
  <c r="AH8" i="3"/>
  <c r="D66" i="3"/>
  <c r="O66" i="3" s="1"/>
  <c r="O37" i="3" s="1"/>
  <c r="X8" i="3"/>
  <c r="E118" i="9"/>
  <c r="D28" i="10"/>
  <c r="E84" i="9"/>
  <c r="P84" i="9" s="1"/>
  <c r="P55" i="9" s="1"/>
  <c r="E18" i="9"/>
  <c r="Z17" i="9"/>
  <c r="BB17" i="9"/>
  <c r="AS17" i="9"/>
  <c r="AJ17" i="9"/>
  <c r="D29" i="6"/>
  <c r="E85" i="4"/>
  <c r="P85" i="4" s="1"/>
  <c r="P56" i="4" s="1"/>
  <c r="E19" i="4"/>
  <c r="BB18" i="4"/>
  <c r="AS18" i="4"/>
  <c r="AJ18" i="4"/>
  <c r="Z18" i="4"/>
  <c r="E119" i="4"/>
  <c r="C119" i="5"/>
  <c r="C19" i="5"/>
  <c r="AH18" i="5"/>
  <c r="X18" i="5"/>
  <c r="C85" i="5"/>
  <c r="D119" i="11"/>
  <c r="C29" i="12"/>
  <c r="D85" i="11"/>
  <c r="D19" i="11"/>
  <c r="BA18" i="11"/>
  <c r="AR18" i="11"/>
  <c r="AI18" i="11"/>
  <c r="Y18" i="11"/>
  <c r="D119" i="9"/>
  <c r="C29" i="10"/>
  <c r="D19" i="9"/>
  <c r="BA18" i="9"/>
  <c r="AR18" i="9"/>
  <c r="AI18" i="9"/>
  <c r="Y18" i="9"/>
  <c r="D85" i="9"/>
  <c r="O85" i="9" s="1"/>
  <c r="O56" i="9" s="1"/>
  <c r="X144" i="12"/>
  <c r="D55" i="12"/>
  <c r="D85" i="12"/>
  <c r="D84" i="7"/>
  <c r="O84" i="7" s="1"/>
  <c r="O55" i="7" s="1"/>
  <c r="D18" i="7"/>
  <c r="BA17" i="7"/>
  <c r="AR17" i="7"/>
  <c r="AI17" i="7"/>
  <c r="Y17" i="7"/>
  <c r="D118" i="7"/>
  <c r="C28" i="8"/>
  <c r="O65" i="3"/>
  <c r="D55" i="10"/>
  <c r="D85" i="10"/>
  <c r="O83" i="5"/>
  <c r="P54" i="4"/>
  <c r="P75" i="4" s="1"/>
  <c r="O96" i="16"/>
  <c r="I16" i="16"/>
  <c r="F8" i="20" s="1"/>
  <c r="Z18" i="14"/>
  <c r="D122" i="14"/>
  <c r="BB18" i="14"/>
  <c r="AJ18" i="14"/>
  <c r="D87" i="14"/>
  <c r="O87" i="14" s="1"/>
  <c r="O57" i="14" s="1"/>
  <c r="AS18" i="14"/>
  <c r="D19" i="14"/>
  <c r="C35" i="13"/>
  <c r="I14" i="17"/>
  <c r="N7" i="20" s="1"/>
  <c r="I15" i="16"/>
  <c r="D119" i="4"/>
  <c r="C29" i="6"/>
  <c r="D85" i="4"/>
  <c r="D19" i="4"/>
  <c r="BA18" i="4"/>
  <c r="Y18" i="4"/>
  <c r="AR18" i="4"/>
  <c r="AI18" i="4"/>
  <c r="Q83" i="4"/>
  <c r="N54" i="9"/>
  <c r="N75" i="9" s="1"/>
  <c r="O83" i="7"/>
  <c r="O54" i="9"/>
  <c r="O75" i="9" s="1"/>
  <c r="V145" i="12"/>
  <c r="B56" i="12"/>
  <c r="B86" i="12"/>
  <c r="B56" i="8"/>
  <c r="B86" i="8"/>
  <c r="P83" i="9"/>
  <c r="E86" i="14"/>
  <c r="E18" i="14"/>
  <c r="BC17" i="14"/>
  <c r="AT17" i="14"/>
  <c r="F17" i="14"/>
  <c r="E121" i="14"/>
  <c r="D34" i="13"/>
  <c r="N36" i="3"/>
  <c r="C119" i="7"/>
  <c r="C19" i="7"/>
  <c r="AH18" i="7"/>
  <c r="C85" i="7"/>
  <c r="X18" i="7"/>
  <c r="B29" i="8"/>
  <c r="N54" i="5"/>
  <c r="O54" i="4"/>
  <c r="O75" i="4" s="1"/>
  <c r="D56" i="6"/>
  <c r="D86" i="6"/>
  <c r="O54" i="11"/>
  <c r="O75" i="11" s="1"/>
  <c r="O86" i="14"/>
  <c r="D84" i="5"/>
  <c r="O84" i="5" s="1"/>
  <c r="O55" i="5" s="1"/>
  <c r="D18" i="5"/>
  <c r="BA17" i="5"/>
  <c r="AR17" i="5"/>
  <c r="AI17" i="5"/>
  <c r="Y17" i="5"/>
  <c r="D118" i="5"/>
  <c r="C56" i="6"/>
  <c r="C86" i="6"/>
  <c r="E55" i="6"/>
  <c r="E85" i="6"/>
  <c r="C56" i="10"/>
  <c r="C86" i="10"/>
  <c r="C87" i="4"/>
  <c r="N87" i="4" s="1"/>
  <c r="N58" i="4" s="1"/>
  <c r="B31" i="6"/>
  <c r="C121" i="4"/>
  <c r="C21" i="4"/>
  <c r="X20" i="4"/>
  <c r="AH20" i="4"/>
  <c r="C101" i="3"/>
  <c r="C10" i="3"/>
  <c r="AG9" i="3"/>
  <c r="W9" i="3"/>
  <c r="C67" i="3"/>
  <c r="N67" i="3" s="1"/>
  <c r="N38" i="3" s="1"/>
  <c r="B70" i="13"/>
  <c r="B103" i="13"/>
  <c r="W37" i="13"/>
  <c r="M37" i="13"/>
  <c r="N54" i="11"/>
  <c r="S11" i="11"/>
  <c r="S11" i="7"/>
  <c r="S11" i="5"/>
  <c r="S11" i="9"/>
  <c r="S11" i="4"/>
  <c r="R2" i="3"/>
  <c r="S2" i="3" s="1"/>
  <c r="BD30" i="17" l="1"/>
  <c r="AR30" i="17"/>
  <c r="AE30" i="17"/>
  <c r="AS30" i="17"/>
  <c r="AF30" i="17"/>
  <c r="BE30" i="17"/>
  <c r="E31" i="17"/>
  <c r="D31" i="17"/>
  <c r="J25" i="17"/>
  <c r="G28" i="17"/>
  <c r="H27" i="17"/>
  <c r="L23" i="17"/>
  <c r="K24" i="17"/>
  <c r="F29" i="17"/>
  <c r="I26" i="17"/>
  <c r="BH17" i="18"/>
  <c r="C20" i="21"/>
  <c r="AD19" i="21"/>
  <c r="Q19" i="21"/>
  <c r="C95" i="21"/>
  <c r="I14" i="19"/>
  <c r="I13" i="19"/>
  <c r="N15" i="20"/>
  <c r="F18" i="20"/>
  <c r="F17" i="20"/>
  <c r="F10" i="20"/>
  <c r="F9" i="20"/>
  <c r="N16" i="20"/>
  <c r="I12" i="21"/>
  <c r="I11" i="21"/>
  <c r="B64" i="18"/>
  <c r="B101" i="18" s="1"/>
  <c r="P25" i="18"/>
  <c r="AQ25" i="18"/>
  <c r="B64" i="21"/>
  <c r="B101" i="21" s="1"/>
  <c r="AQ25" i="21"/>
  <c r="P25" i="21"/>
  <c r="B31" i="15"/>
  <c r="AQ31" i="15" s="1"/>
  <c r="B26" i="21"/>
  <c r="B26" i="18"/>
  <c r="B32" i="16"/>
  <c r="AQ32" i="16" s="1"/>
  <c r="B32" i="17"/>
  <c r="B69" i="15"/>
  <c r="B106" i="15" s="1"/>
  <c r="P30" i="15"/>
  <c r="B70" i="17"/>
  <c r="B107" i="17" s="1"/>
  <c r="P31" i="17"/>
  <c r="AQ31" i="17"/>
  <c r="B70" i="16"/>
  <c r="B107" i="16" s="1"/>
  <c r="P31" i="16"/>
  <c r="BG25" i="16"/>
  <c r="AV17" i="18"/>
  <c r="H93" i="18"/>
  <c r="AU25" i="16"/>
  <c r="AH25" i="16"/>
  <c r="F20" i="21"/>
  <c r="AG19" i="21"/>
  <c r="BF19" i="21"/>
  <c r="F95" i="21"/>
  <c r="T19" i="21"/>
  <c r="AT19" i="21"/>
  <c r="D20" i="21"/>
  <c r="BD19" i="21"/>
  <c r="AE19" i="21"/>
  <c r="AR19" i="21"/>
  <c r="D95" i="21"/>
  <c r="R19" i="21"/>
  <c r="BG25" i="17"/>
  <c r="G101" i="16"/>
  <c r="E20" i="21"/>
  <c r="E95" i="21"/>
  <c r="S19" i="21"/>
  <c r="BE19" i="21"/>
  <c r="AF19" i="21"/>
  <c r="AS19" i="21"/>
  <c r="G20" i="21"/>
  <c r="U19" i="21"/>
  <c r="AU19" i="21"/>
  <c r="G95" i="21"/>
  <c r="BG19" i="21"/>
  <c r="AH19" i="21"/>
  <c r="H18" i="21"/>
  <c r="H93" i="21"/>
  <c r="AV17" i="21"/>
  <c r="BH17" i="21"/>
  <c r="I17" i="18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I46" i="18" s="1"/>
  <c r="I47" i="18" s="1"/>
  <c r="I17" i="21"/>
  <c r="O96" i="17"/>
  <c r="I15" i="17"/>
  <c r="N8" i="20" s="1"/>
  <c r="J94" i="19"/>
  <c r="X18" i="19"/>
  <c r="AK18" i="19"/>
  <c r="BJ18" i="19"/>
  <c r="BK18" i="19"/>
  <c r="AY18" i="19"/>
  <c r="AX18" i="19"/>
  <c r="E99" i="19"/>
  <c r="AS23" i="19"/>
  <c r="AF23" i="19"/>
  <c r="BE23" i="19"/>
  <c r="S23" i="19"/>
  <c r="I95" i="19"/>
  <c r="AW19" i="19"/>
  <c r="BI19" i="19"/>
  <c r="W19" i="19"/>
  <c r="AJ19" i="19"/>
  <c r="D100" i="19"/>
  <c r="AR24" i="19"/>
  <c r="R24" i="19"/>
  <c r="BD24" i="19"/>
  <c r="AE24" i="19"/>
  <c r="H96" i="19"/>
  <c r="AI20" i="19"/>
  <c r="V20" i="19"/>
  <c r="BH20" i="19"/>
  <c r="AV20" i="19"/>
  <c r="G97" i="19"/>
  <c r="AH21" i="19"/>
  <c r="AU21" i="19"/>
  <c r="U21" i="19"/>
  <c r="BG21" i="19"/>
  <c r="F98" i="19"/>
  <c r="BF22" i="19"/>
  <c r="AT22" i="19"/>
  <c r="AG22" i="19"/>
  <c r="T22" i="19"/>
  <c r="C102" i="19"/>
  <c r="AD26" i="19"/>
  <c r="Q26" i="19"/>
  <c r="B64" i="19"/>
  <c r="B101" i="19" s="1"/>
  <c r="AQ25" i="19"/>
  <c r="B26" i="19"/>
  <c r="P25" i="19"/>
  <c r="E101" i="17"/>
  <c r="S25" i="17"/>
  <c r="AS25" i="17"/>
  <c r="BE25" i="17"/>
  <c r="AF25" i="17"/>
  <c r="D101" i="17"/>
  <c r="BD25" i="17"/>
  <c r="AE25" i="17"/>
  <c r="R25" i="17"/>
  <c r="AR25" i="17"/>
  <c r="AH25" i="15"/>
  <c r="U25" i="15"/>
  <c r="AG25" i="15"/>
  <c r="T25" i="15"/>
  <c r="AT25" i="15"/>
  <c r="BF25" i="15"/>
  <c r="F101" i="15"/>
  <c r="F27" i="16"/>
  <c r="C103" i="16"/>
  <c r="AD27" i="16"/>
  <c r="Q27" i="16"/>
  <c r="C102" i="17"/>
  <c r="Q26" i="17"/>
  <c r="AD26" i="17"/>
  <c r="F101" i="17"/>
  <c r="T25" i="17"/>
  <c r="AG25" i="17"/>
  <c r="AT25" i="17"/>
  <c r="BF25" i="17"/>
  <c r="AI24" i="15"/>
  <c r="V24" i="15"/>
  <c r="BD26" i="16"/>
  <c r="D102" i="16"/>
  <c r="AE26" i="16"/>
  <c r="AR26" i="16"/>
  <c r="R26" i="16"/>
  <c r="AF25" i="15"/>
  <c r="S25" i="15"/>
  <c r="BE25" i="15"/>
  <c r="E101" i="15"/>
  <c r="E27" i="16"/>
  <c r="AS25" i="15"/>
  <c r="I25" i="16"/>
  <c r="AJ22" i="15"/>
  <c r="W22" i="15"/>
  <c r="BE26" i="16"/>
  <c r="AF26" i="16"/>
  <c r="AS26" i="16"/>
  <c r="S26" i="16"/>
  <c r="E102" i="16"/>
  <c r="BF26" i="16"/>
  <c r="F102" i="16"/>
  <c r="AG26" i="16"/>
  <c r="AT26" i="16"/>
  <c r="T26" i="16"/>
  <c r="AE25" i="15"/>
  <c r="R25" i="15"/>
  <c r="BD25" i="15"/>
  <c r="D101" i="15"/>
  <c r="D27" i="16"/>
  <c r="AR25" i="15"/>
  <c r="AD26" i="15"/>
  <c r="Q26" i="15"/>
  <c r="C28" i="16"/>
  <c r="C102" i="15"/>
  <c r="AI23" i="15"/>
  <c r="V23" i="15"/>
  <c r="AU20" i="18"/>
  <c r="U20" i="18"/>
  <c r="BG20" i="18"/>
  <c r="AH20" i="18"/>
  <c r="G96" i="18"/>
  <c r="AI19" i="18"/>
  <c r="BH19" i="18"/>
  <c r="V19" i="18"/>
  <c r="AV19" i="18"/>
  <c r="H95" i="18"/>
  <c r="AV18" i="18"/>
  <c r="V18" i="18"/>
  <c r="AI18" i="18"/>
  <c r="BH18" i="18"/>
  <c r="H94" i="18"/>
  <c r="O90" i="18"/>
  <c r="I9" i="18"/>
  <c r="AT26" i="18"/>
  <c r="AG26" i="18"/>
  <c r="BF26" i="18"/>
  <c r="T26" i="18"/>
  <c r="F102" i="18"/>
  <c r="D103" i="18"/>
  <c r="R27" i="18"/>
  <c r="AE27" i="18"/>
  <c r="BE27" i="18"/>
  <c r="S27" i="18"/>
  <c r="AS27" i="18"/>
  <c r="AF27" i="18"/>
  <c r="E103" i="18"/>
  <c r="BD28" i="18"/>
  <c r="Q28" i="18"/>
  <c r="C104" i="18"/>
  <c r="AD28" i="18"/>
  <c r="AR28" i="18"/>
  <c r="AH26" i="16"/>
  <c r="U26" i="16"/>
  <c r="AI25" i="16"/>
  <c r="V25" i="16"/>
  <c r="AI24" i="16"/>
  <c r="V24" i="16"/>
  <c r="AH24" i="17"/>
  <c r="U24" i="17"/>
  <c r="BG26" i="16"/>
  <c r="G102" i="16"/>
  <c r="AU26" i="16"/>
  <c r="G27" i="16"/>
  <c r="G101" i="15"/>
  <c r="BG25" i="15"/>
  <c r="AU25" i="15"/>
  <c r="BH25" i="16"/>
  <c r="H101" i="16"/>
  <c r="AV25" i="16"/>
  <c r="H26" i="16"/>
  <c r="H100" i="15"/>
  <c r="BH24" i="15"/>
  <c r="AV24" i="15"/>
  <c r="H99" i="17"/>
  <c r="AV23" i="17"/>
  <c r="BH23" i="17"/>
  <c r="J97" i="15"/>
  <c r="BJ21" i="15"/>
  <c r="J23" i="16"/>
  <c r="J17" i="21" s="1"/>
  <c r="AX21" i="15"/>
  <c r="H100" i="16"/>
  <c r="BH24" i="16"/>
  <c r="AV24" i="16"/>
  <c r="I24" i="16"/>
  <c r="BI22" i="15"/>
  <c r="I98" i="15"/>
  <c r="AW22" i="15"/>
  <c r="G100" i="17"/>
  <c r="BG24" i="17"/>
  <c r="AU24" i="17"/>
  <c r="I99" i="16"/>
  <c r="AW23" i="16"/>
  <c r="BI23" i="16"/>
  <c r="T11" i="4"/>
  <c r="S14" i="4"/>
  <c r="R11" i="4"/>
  <c r="S13" i="4"/>
  <c r="S18" i="4" s="1"/>
  <c r="S19" i="4" s="1"/>
  <c r="B87" i="8"/>
  <c r="B57" i="8"/>
  <c r="O85" i="4"/>
  <c r="D56" i="12"/>
  <c r="D86" i="12"/>
  <c r="X145" i="12"/>
  <c r="S13" i="9"/>
  <c r="S18" i="9" s="1"/>
  <c r="S19" i="9" s="1"/>
  <c r="T11" i="9"/>
  <c r="R11" i="9"/>
  <c r="S14" i="9"/>
  <c r="B59" i="6"/>
  <c r="B89" i="6"/>
  <c r="P86" i="14"/>
  <c r="Q54" i="4"/>
  <c r="Q75" i="4" s="1"/>
  <c r="C57" i="6"/>
  <c r="C87" i="6"/>
  <c r="C68" i="13"/>
  <c r="AP35" i="13"/>
  <c r="AG35" i="13"/>
  <c r="X35" i="13"/>
  <c r="N35" i="13"/>
  <c r="C101" i="13"/>
  <c r="I18" i="16"/>
  <c r="I17" i="16"/>
  <c r="C30" i="12"/>
  <c r="D86" i="11"/>
  <c r="O86" i="11" s="1"/>
  <c r="O57" i="11" s="1"/>
  <c r="D20" i="11"/>
  <c r="BA19" i="11"/>
  <c r="AR19" i="11"/>
  <c r="AI19" i="11"/>
  <c r="Y19" i="11"/>
  <c r="D120" i="11"/>
  <c r="D56" i="10"/>
  <c r="D86" i="10"/>
  <c r="D101" i="3"/>
  <c r="D10" i="3"/>
  <c r="D67" i="3"/>
  <c r="AZ9" i="3"/>
  <c r="AQ9" i="3"/>
  <c r="AH9" i="3"/>
  <c r="X9" i="3"/>
  <c r="C120" i="11"/>
  <c r="B30" i="12"/>
  <c r="C86" i="11"/>
  <c r="N86" i="11" s="1"/>
  <c r="N57" i="11" s="1"/>
  <c r="C20" i="11"/>
  <c r="X19" i="11"/>
  <c r="AH19" i="11"/>
  <c r="Q83" i="9"/>
  <c r="BB17" i="7"/>
  <c r="AS17" i="7"/>
  <c r="AJ17" i="7"/>
  <c r="Z17" i="7"/>
  <c r="E118" i="7"/>
  <c r="D28" i="8"/>
  <c r="E84" i="7"/>
  <c r="P84" i="7" s="1"/>
  <c r="P55" i="7" s="1"/>
  <c r="E18" i="7"/>
  <c r="B71" i="13"/>
  <c r="W38" i="13"/>
  <c r="M38" i="13"/>
  <c r="B104" i="13"/>
  <c r="C56" i="8"/>
  <c r="C86" i="8"/>
  <c r="E122" i="14"/>
  <c r="BC18" i="14"/>
  <c r="AK18" i="14"/>
  <c r="E19" i="14"/>
  <c r="AA18" i="14"/>
  <c r="D35" i="13"/>
  <c r="E87" i="14"/>
  <c r="P87" i="14" s="1"/>
  <c r="P57" i="14" s="1"/>
  <c r="AT18" i="14"/>
  <c r="O54" i="5"/>
  <c r="O75" i="5" s="1"/>
  <c r="X19" i="5"/>
  <c r="C120" i="5"/>
  <c r="C86" i="5"/>
  <c r="N86" i="5" s="1"/>
  <c r="N57" i="5" s="1"/>
  <c r="AH19" i="5"/>
  <c r="C20" i="5"/>
  <c r="D30" i="6"/>
  <c r="E86" i="4"/>
  <c r="Z19" i="4"/>
  <c r="E120" i="4"/>
  <c r="BB19" i="4"/>
  <c r="AS19" i="4"/>
  <c r="E20" i="4"/>
  <c r="AJ19" i="4"/>
  <c r="F27" i="12"/>
  <c r="G83" i="11"/>
  <c r="G17" i="11"/>
  <c r="AU16" i="11"/>
  <c r="H16" i="11"/>
  <c r="G117" i="11"/>
  <c r="BD16" i="11"/>
  <c r="G27" i="6"/>
  <c r="H83" i="4"/>
  <c r="H17" i="4"/>
  <c r="H117" i="4"/>
  <c r="BE16" i="4"/>
  <c r="AV16" i="4"/>
  <c r="I16" i="4"/>
  <c r="E28" i="10"/>
  <c r="F84" i="9"/>
  <c r="Q84" i="9" s="1"/>
  <c r="Q55" i="9" s="1"/>
  <c r="F18" i="9"/>
  <c r="BC17" i="9"/>
  <c r="AT17" i="9"/>
  <c r="AK17" i="9"/>
  <c r="AA17" i="9"/>
  <c r="F118" i="9"/>
  <c r="S14" i="5"/>
  <c r="R11" i="5"/>
  <c r="S13" i="5"/>
  <c r="S18" i="5" s="1"/>
  <c r="S19" i="5" s="1"/>
  <c r="T11" i="5"/>
  <c r="W70" i="13"/>
  <c r="M70" i="13"/>
  <c r="N85" i="7"/>
  <c r="N57" i="3"/>
  <c r="P54" i="9"/>
  <c r="P75" i="9" s="1"/>
  <c r="D123" i="14"/>
  <c r="BB19" i="14"/>
  <c r="AS19" i="14"/>
  <c r="AJ19" i="14"/>
  <c r="Z19" i="14"/>
  <c r="D88" i="14"/>
  <c r="D20" i="14"/>
  <c r="C36" i="13"/>
  <c r="C30" i="10"/>
  <c r="D86" i="9"/>
  <c r="D120" i="9"/>
  <c r="D20" i="9"/>
  <c r="BA19" i="9"/>
  <c r="AR19" i="9"/>
  <c r="AI19" i="9"/>
  <c r="Y19" i="9"/>
  <c r="O85" i="11"/>
  <c r="D87" i="6"/>
  <c r="D57" i="6"/>
  <c r="V146" i="12"/>
  <c r="B87" i="12"/>
  <c r="B57" i="12"/>
  <c r="F28" i="6"/>
  <c r="G84" i="4"/>
  <c r="S84" i="4" s="1"/>
  <c r="S55" i="4" s="1"/>
  <c r="G118" i="4"/>
  <c r="BD17" i="4"/>
  <c r="AU17" i="4"/>
  <c r="AL17" i="4"/>
  <c r="AB17" i="4"/>
  <c r="G18" i="4"/>
  <c r="BB17" i="5"/>
  <c r="AS17" i="5"/>
  <c r="AJ17" i="5"/>
  <c r="Z17" i="5"/>
  <c r="E118" i="5"/>
  <c r="E18" i="5"/>
  <c r="E84" i="5"/>
  <c r="P84" i="5" s="1"/>
  <c r="P55" i="5" s="1"/>
  <c r="C120" i="9"/>
  <c r="B30" i="10"/>
  <c r="C86" i="9"/>
  <c r="C20" i="9"/>
  <c r="AH19" i="9"/>
  <c r="X19" i="9"/>
  <c r="P83" i="7"/>
  <c r="S5" i="3"/>
  <c r="S4" i="3"/>
  <c r="S9" i="3" s="1"/>
  <c r="S10" i="3" s="1"/>
  <c r="S18" i="3" s="1"/>
  <c r="C30" i="6"/>
  <c r="D86" i="4"/>
  <c r="O86" i="4" s="1"/>
  <c r="O57" i="4" s="1"/>
  <c r="BA19" i="4"/>
  <c r="AR19" i="4"/>
  <c r="AI19" i="4"/>
  <c r="Y19" i="4"/>
  <c r="D120" i="4"/>
  <c r="D20" i="4"/>
  <c r="N85" i="11"/>
  <c r="C11" i="3"/>
  <c r="C102" i="3"/>
  <c r="AG10" i="3"/>
  <c r="W10" i="3"/>
  <c r="C68" i="3"/>
  <c r="N68" i="3" s="1"/>
  <c r="N39" i="3" s="1"/>
  <c r="C87" i="12"/>
  <c r="C57" i="12"/>
  <c r="W146" i="12"/>
  <c r="D29" i="12"/>
  <c r="E19" i="11"/>
  <c r="E119" i="11"/>
  <c r="BB18" i="11"/>
  <c r="AS18" i="11"/>
  <c r="AJ18" i="11"/>
  <c r="Z18" i="11"/>
  <c r="E85" i="11"/>
  <c r="P85" i="11" s="1"/>
  <c r="P56" i="11" s="1"/>
  <c r="Q83" i="11"/>
  <c r="P65" i="3"/>
  <c r="E29" i="6"/>
  <c r="F85" i="4"/>
  <c r="BC18" i="4"/>
  <c r="AT18" i="4"/>
  <c r="AK18" i="4"/>
  <c r="F119" i="4"/>
  <c r="AA18" i="4"/>
  <c r="F19" i="4"/>
  <c r="C91" i="14"/>
  <c r="C23" i="14"/>
  <c r="Y22" i="14"/>
  <c r="AI22" i="14"/>
  <c r="C126" i="14"/>
  <c r="B39" i="13"/>
  <c r="B30" i="8"/>
  <c r="X19" i="7"/>
  <c r="C120" i="7"/>
  <c r="C86" i="7"/>
  <c r="N86" i="7" s="1"/>
  <c r="N57" i="7" s="1"/>
  <c r="AH19" i="7"/>
  <c r="C20" i="7"/>
  <c r="AP67" i="13"/>
  <c r="AG67" i="13"/>
  <c r="E55" i="12"/>
  <c r="E85" i="12"/>
  <c r="Y144" i="12"/>
  <c r="S83" i="4"/>
  <c r="D55" i="8"/>
  <c r="D85" i="8"/>
  <c r="D119" i="5"/>
  <c r="D19" i="5"/>
  <c r="BA18" i="5"/>
  <c r="AR18" i="5"/>
  <c r="AI18" i="5"/>
  <c r="Y18" i="5"/>
  <c r="D85" i="5"/>
  <c r="F99" i="3"/>
  <c r="F8" i="3"/>
  <c r="F5" i="3"/>
  <c r="G7" i="3"/>
  <c r="F65" i="3"/>
  <c r="BB7" i="3"/>
  <c r="AS7" i="3"/>
  <c r="S14" i="7"/>
  <c r="R11" i="7"/>
  <c r="S13" i="7"/>
  <c r="S18" i="7" s="1"/>
  <c r="S19" i="7" s="1"/>
  <c r="T11" i="7"/>
  <c r="C87" i="10"/>
  <c r="C57" i="10"/>
  <c r="P83" i="5"/>
  <c r="B87" i="10"/>
  <c r="B57" i="10"/>
  <c r="S13" i="11"/>
  <c r="S18" i="11" s="1"/>
  <c r="S19" i="11" s="1"/>
  <c r="S14" i="11"/>
  <c r="T11" i="11"/>
  <c r="R11" i="11"/>
  <c r="O56" i="14"/>
  <c r="O77" i="14" s="1"/>
  <c r="BD17" i="14"/>
  <c r="AU17" i="14"/>
  <c r="G17" i="14"/>
  <c r="F121" i="14"/>
  <c r="F86" i="14"/>
  <c r="F18" i="14"/>
  <c r="F14" i="14"/>
  <c r="E34" i="13"/>
  <c r="O36" i="3"/>
  <c r="O57" i="3" s="1"/>
  <c r="D119" i="7"/>
  <c r="D19" i="7"/>
  <c r="BA18" i="7"/>
  <c r="AR18" i="7"/>
  <c r="AI18" i="7"/>
  <c r="C29" i="8"/>
  <c r="Y18" i="7"/>
  <c r="D85" i="7"/>
  <c r="O85" i="7" s="1"/>
  <c r="O56" i="7" s="1"/>
  <c r="N85" i="5"/>
  <c r="P54" i="11"/>
  <c r="P75" i="11" s="1"/>
  <c r="F55" i="6"/>
  <c r="F85" i="6"/>
  <c r="F83" i="7"/>
  <c r="F17" i="7"/>
  <c r="F117" i="7"/>
  <c r="BC16" i="7"/>
  <c r="AT16" i="7"/>
  <c r="G16" i="7"/>
  <c r="F14" i="7"/>
  <c r="E27" i="8"/>
  <c r="E56" i="6"/>
  <c r="E86" i="6"/>
  <c r="B32" i="6"/>
  <c r="C122" i="4"/>
  <c r="X21" i="4"/>
  <c r="C22" i="4"/>
  <c r="AH21" i="4"/>
  <c r="C88" i="4"/>
  <c r="N88" i="4" s="1"/>
  <c r="N59" i="4" s="1"/>
  <c r="D29" i="10"/>
  <c r="E19" i="9"/>
  <c r="BB18" i="9"/>
  <c r="AS18" i="9"/>
  <c r="AJ18" i="9"/>
  <c r="Z18" i="9"/>
  <c r="E85" i="9"/>
  <c r="E119" i="9"/>
  <c r="D67" i="13"/>
  <c r="D100" i="13"/>
  <c r="AQ34" i="13"/>
  <c r="AH34" i="13"/>
  <c r="F27" i="10"/>
  <c r="G117" i="9"/>
  <c r="G83" i="9"/>
  <c r="G17" i="9"/>
  <c r="H16" i="9"/>
  <c r="BD16" i="9"/>
  <c r="AU16" i="9"/>
  <c r="O54" i="7"/>
  <c r="O75" i="7" s="1"/>
  <c r="E28" i="12"/>
  <c r="F84" i="11"/>
  <c r="Q84" i="11" s="1"/>
  <c r="Q55" i="11" s="1"/>
  <c r="F118" i="11"/>
  <c r="F18" i="11"/>
  <c r="AA17" i="11"/>
  <c r="BC17" i="11"/>
  <c r="AT17" i="11"/>
  <c r="AK17" i="11"/>
  <c r="F83" i="5"/>
  <c r="F17" i="5"/>
  <c r="F117" i="5"/>
  <c r="BC16" i="5"/>
  <c r="AT16" i="5"/>
  <c r="G16" i="5"/>
  <c r="F14" i="5"/>
  <c r="E55" i="10"/>
  <c r="E85" i="10"/>
  <c r="E9" i="3"/>
  <c r="E100" i="3"/>
  <c r="BA8" i="3"/>
  <c r="AR8" i="3"/>
  <c r="AI8" i="3"/>
  <c r="Y8" i="3"/>
  <c r="E66" i="3"/>
  <c r="P66" i="3" s="1"/>
  <c r="P37" i="3" s="1"/>
  <c r="BE31" i="17" l="1"/>
  <c r="AS31" i="17"/>
  <c r="AF31" i="17"/>
  <c r="AR31" i="17"/>
  <c r="BD31" i="17"/>
  <c r="AE31" i="17"/>
  <c r="J26" i="17"/>
  <c r="G29" i="17"/>
  <c r="L24" i="17"/>
  <c r="K25" i="17"/>
  <c r="M23" i="17"/>
  <c r="D32" i="17"/>
  <c r="I27" i="17"/>
  <c r="H28" i="17"/>
  <c r="E32" i="17"/>
  <c r="F30" i="17"/>
  <c r="AW17" i="18"/>
  <c r="U25" i="17"/>
  <c r="AU25" i="17"/>
  <c r="C21" i="21"/>
  <c r="AD20" i="21"/>
  <c r="Q20" i="21"/>
  <c r="C96" i="21"/>
  <c r="N10" i="20"/>
  <c r="N9" i="20"/>
  <c r="N17" i="20"/>
  <c r="N18" i="20"/>
  <c r="I16" i="17"/>
  <c r="AH25" i="17"/>
  <c r="B65" i="21"/>
  <c r="B102" i="21" s="1"/>
  <c r="P26" i="21"/>
  <c r="AQ26" i="21"/>
  <c r="B32" i="15"/>
  <c r="AQ32" i="15" s="1"/>
  <c r="B27" i="21"/>
  <c r="B27" i="18"/>
  <c r="B33" i="16"/>
  <c r="AQ33" i="16" s="1"/>
  <c r="B33" i="17"/>
  <c r="B70" i="15"/>
  <c r="B107" i="15" s="1"/>
  <c r="P31" i="15"/>
  <c r="B71" i="17"/>
  <c r="B108" i="17" s="1"/>
  <c r="AQ32" i="17"/>
  <c r="P32" i="17"/>
  <c r="B71" i="16"/>
  <c r="B108" i="16" s="1"/>
  <c r="P32" i="16"/>
  <c r="B65" i="18"/>
  <c r="B102" i="18" s="1"/>
  <c r="P26" i="18"/>
  <c r="AQ26" i="18"/>
  <c r="G101" i="17"/>
  <c r="E21" i="21"/>
  <c r="S20" i="21"/>
  <c r="E96" i="21"/>
  <c r="AF20" i="21"/>
  <c r="BE20" i="21"/>
  <c r="AS20" i="21"/>
  <c r="D21" i="21"/>
  <c r="D96" i="21"/>
  <c r="R20" i="21"/>
  <c r="AE20" i="21"/>
  <c r="AR20" i="21"/>
  <c r="BD20" i="21"/>
  <c r="J18" i="21"/>
  <c r="BJ17" i="21"/>
  <c r="AX17" i="21"/>
  <c r="J93" i="21"/>
  <c r="G21" i="21"/>
  <c r="AH20" i="21"/>
  <c r="G96" i="21"/>
  <c r="AU20" i="21"/>
  <c r="U20" i="21"/>
  <c r="BG20" i="21"/>
  <c r="I93" i="18"/>
  <c r="H19" i="21"/>
  <c r="AV18" i="21"/>
  <c r="BH18" i="21"/>
  <c r="H94" i="21"/>
  <c r="AI18" i="21"/>
  <c r="V18" i="21"/>
  <c r="BI17" i="18"/>
  <c r="BI17" i="21"/>
  <c r="I18" i="21"/>
  <c r="I93" i="21"/>
  <c r="AW17" i="21"/>
  <c r="F21" i="21"/>
  <c r="T20" i="21"/>
  <c r="AT20" i="21"/>
  <c r="AG20" i="21"/>
  <c r="BF20" i="21"/>
  <c r="F96" i="21"/>
  <c r="I96" i="19"/>
  <c r="W20" i="19"/>
  <c r="BI20" i="19"/>
  <c r="AW20" i="19"/>
  <c r="AJ20" i="19"/>
  <c r="D101" i="19"/>
  <c r="R25" i="19"/>
  <c r="AE25" i="19"/>
  <c r="AR25" i="19"/>
  <c r="BD25" i="19"/>
  <c r="B65" i="19"/>
  <c r="B102" i="19" s="1"/>
  <c r="B27" i="19"/>
  <c r="P26" i="19"/>
  <c r="AQ26" i="19"/>
  <c r="H97" i="19"/>
  <c r="V21" i="19"/>
  <c r="AI21" i="19"/>
  <c r="BH21" i="19"/>
  <c r="AV21" i="19"/>
  <c r="G98" i="19"/>
  <c r="BG22" i="19"/>
  <c r="AU22" i="19"/>
  <c r="AH22" i="19"/>
  <c r="U22" i="19"/>
  <c r="E100" i="19"/>
  <c r="S24" i="19"/>
  <c r="BE24" i="19"/>
  <c r="AF24" i="19"/>
  <c r="AS24" i="19"/>
  <c r="J95" i="19"/>
  <c r="BK19" i="19"/>
  <c r="BJ19" i="19"/>
  <c r="X19" i="19"/>
  <c r="AK19" i="19"/>
  <c r="AY19" i="19"/>
  <c r="AX19" i="19"/>
  <c r="C103" i="19"/>
  <c r="Q27" i="19"/>
  <c r="AD27" i="19"/>
  <c r="F99" i="19"/>
  <c r="AG23" i="19"/>
  <c r="BF23" i="19"/>
  <c r="AT23" i="19"/>
  <c r="T23" i="19"/>
  <c r="I17" i="17"/>
  <c r="I99" i="15"/>
  <c r="BI23" i="15"/>
  <c r="AW23" i="15"/>
  <c r="AF27" i="16"/>
  <c r="S27" i="16"/>
  <c r="E103" i="16"/>
  <c r="BE27" i="16"/>
  <c r="AS27" i="16"/>
  <c r="R27" i="16"/>
  <c r="AR27" i="16"/>
  <c r="BD27" i="16"/>
  <c r="D103" i="16"/>
  <c r="AE27" i="16"/>
  <c r="AG26" i="17"/>
  <c r="AT26" i="17"/>
  <c r="F102" i="17"/>
  <c r="BF26" i="17"/>
  <c r="T26" i="17"/>
  <c r="BE26" i="17"/>
  <c r="E102" i="17"/>
  <c r="AF26" i="17"/>
  <c r="S26" i="17"/>
  <c r="AS26" i="17"/>
  <c r="D102" i="17"/>
  <c r="AE26" i="17"/>
  <c r="BD26" i="17"/>
  <c r="R26" i="17"/>
  <c r="AR26" i="17"/>
  <c r="AJ24" i="15"/>
  <c r="W24" i="15"/>
  <c r="AG27" i="16"/>
  <c r="AT27" i="16"/>
  <c r="BF27" i="16"/>
  <c r="T27" i="16"/>
  <c r="F103" i="16"/>
  <c r="V25" i="15"/>
  <c r="AI25" i="15"/>
  <c r="T26" i="15"/>
  <c r="AG26" i="15"/>
  <c r="BF26" i="15"/>
  <c r="AT26" i="15"/>
  <c r="F28" i="16"/>
  <c r="F102" i="15"/>
  <c r="AD27" i="17"/>
  <c r="Q27" i="17"/>
  <c r="C103" i="17"/>
  <c r="S26" i="15"/>
  <c r="AF26" i="15"/>
  <c r="E28" i="16"/>
  <c r="E102" i="15"/>
  <c r="BE26" i="15"/>
  <c r="AS26" i="15"/>
  <c r="J25" i="16"/>
  <c r="AK22" i="15"/>
  <c r="X22" i="15"/>
  <c r="U26" i="15"/>
  <c r="AH26" i="15"/>
  <c r="C104" i="16"/>
  <c r="Q28" i="16"/>
  <c r="AD28" i="16"/>
  <c r="AD27" i="15"/>
  <c r="Q27" i="15"/>
  <c r="C29" i="16"/>
  <c r="C103" i="15"/>
  <c r="R26" i="15"/>
  <c r="AE26" i="15"/>
  <c r="D28" i="16"/>
  <c r="D102" i="15"/>
  <c r="BD26" i="15"/>
  <c r="AR26" i="15"/>
  <c r="W23" i="15"/>
  <c r="AJ23" i="15"/>
  <c r="V20" i="18"/>
  <c r="AI20" i="18"/>
  <c r="AV20" i="18"/>
  <c r="BH20" i="18"/>
  <c r="H96" i="18"/>
  <c r="U21" i="18"/>
  <c r="AH21" i="18"/>
  <c r="BG21" i="18"/>
  <c r="AU21" i="18"/>
  <c r="G97" i="18"/>
  <c r="AJ19" i="18"/>
  <c r="BI19" i="18"/>
  <c r="AW19" i="18"/>
  <c r="W19" i="18"/>
  <c r="I95" i="18"/>
  <c r="I12" i="18"/>
  <c r="I11" i="18"/>
  <c r="AX23" i="16"/>
  <c r="J17" i="18"/>
  <c r="J18" i="18" s="1"/>
  <c r="J19" i="18" s="1"/>
  <c r="J20" i="18" s="1"/>
  <c r="J21" i="18" s="1"/>
  <c r="J22" i="18" s="1"/>
  <c r="J23" i="18" s="1"/>
  <c r="J24" i="18" s="1"/>
  <c r="J25" i="18" s="1"/>
  <c r="J26" i="18" s="1"/>
  <c r="J27" i="18" s="1"/>
  <c r="J28" i="18" s="1"/>
  <c r="J29" i="18" s="1"/>
  <c r="J30" i="18" s="1"/>
  <c r="J31" i="18" s="1"/>
  <c r="J32" i="18" s="1"/>
  <c r="J33" i="18" s="1"/>
  <c r="J34" i="18" s="1"/>
  <c r="J35" i="18" s="1"/>
  <c r="J36" i="18" s="1"/>
  <c r="J37" i="18" s="1"/>
  <c r="J38" i="18" s="1"/>
  <c r="J39" i="18" s="1"/>
  <c r="J40" i="18" s="1"/>
  <c r="J41" i="18" s="1"/>
  <c r="J42" i="18" s="1"/>
  <c r="J43" i="18" s="1"/>
  <c r="J44" i="18" s="1"/>
  <c r="J45" i="18" s="1"/>
  <c r="J46" i="18" s="1"/>
  <c r="J47" i="18" s="1"/>
  <c r="AW18" i="18"/>
  <c r="W18" i="18"/>
  <c r="AJ18" i="18"/>
  <c r="BI18" i="18"/>
  <c r="I94" i="18"/>
  <c r="AS28" i="18"/>
  <c r="AF28" i="18"/>
  <c r="S28" i="18"/>
  <c r="BE28" i="18"/>
  <c r="E104" i="18"/>
  <c r="R28" i="18"/>
  <c r="D104" i="18"/>
  <c r="AE28" i="18"/>
  <c r="BF27" i="18"/>
  <c r="AT27" i="18"/>
  <c r="T27" i="18"/>
  <c r="AG27" i="18"/>
  <c r="F103" i="18"/>
  <c r="AR29" i="18"/>
  <c r="AD29" i="18"/>
  <c r="C105" i="18"/>
  <c r="Q29" i="18"/>
  <c r="BD29" i="18"/>
  <c r="V24" i="17"/>
  <c r="AI24" i="17"/>
  <c r="AI25" i="17"/>
  <c r="V25" i="17"/>
  <c r="AJ25" i="16"/>
  <c r="W25" i="16"/>
  <c r="AH26" i="17"/>
  <c r="U26" i="17"/>
  <c r="AH27" i="16"/>
  <c r="U27" i="16"/>
  <c r="AJ24" i="16"/>
  <c r="W24" i="16"/>
  <c r="AI26" i="16"/>
  <c r="V26" i="16"/>
  <c r="H102" i="16"/>
  <c r="AV26" i="16"/>
  <c r="BH26" i="16"/>
  <c r="H27" i="16"/>
  <c r="H101" i="15"/>
  <c r="BH25" i="15"/>
  <c r="AV25" i="15"/>
  <c r="I101" i="16"/>
  <c r="BI25" i="16"/>
  <c r="AW25" i="16"/>
  <c r="G102" i="17"/>
  <c r="AU26" i="17"/>
  <c r="BG26" i="17"/>
  <c r="H101" i="17"/>
  <c r="BH25" i="17"/>
  <c r="AV25" i="17"/>
  <c r="I26" i="16"/>
  <c r="I100" i="15"/>
  <c r="BI24" i="15"/>
  <c r="AW24" i="15"/>
  <c r="AU27" i="16"/>
  <c r="G103" i="16"/>
  <c r="BG27" i="16"/>
  <c r="G28" i="16"/>
  <c r="G102" i="15"/>
  <c r="BG26" i="15"/>
  <c r="AU26" i="15"/>
  <c r="AX23" i="15"/>
  <c r="H100" i="17"/>
  <c r="BH24" i="17"/>
  <c r="AV24" i="17"/>
  <c r="BK21" i="15"/>
  <c r="K23" i="16"/>
  <c r="K97" i="15"/>
  <c r="AY21" i="15"/>
  <c r="J24" i="16"/>
  <c r="BJ22" i="15"/>
  <c r="J98" i="15"/>
  <c r="AX22" i="15"/>
  <c r="BI23" i="17"/>
  <c r="AW23" i="17"/>
  <c r="I99" i="17"/>
  <c r="BI24" i="16"/>
  <c r="I100" i="16"/>
  <c r="AW24" i="16"/>
  <c r="BJ23" i="16"/>
  <c r="J99" i="16"/>
  <c r="O85" i="5"/>
  <c r="Q54" i="11"/>
  <c r="Q75" i="11" s="1"/>
  <c r="F29" i="6"/>
  <c r="G85" i="4"/>
  <c r="G119" i="4"/>
  <c r="G19" i="4"/>
  <c r="AB18" i="4"/>
  <c r="BD18" i="4"/>
  <c r="AL18" i="4"/>
  <c r="AU18" i="4"/>
  <c r="T13" i="5"/>
  <c r="T14" i="5"/>
  <c r="E119" i="7"/>
  <c r="E19" i="7"/>
  <c r="BB18" i="7"/>
  <c r="AS18" i="7"/>
  <c r="AJ18" i="7"/>
  <c r="D29" i="8"/>
  <c r="Z18" i="7"/>
  <c r="E85" i="7"/>
  <c r="D87" i="12"/>
  <c r="X146" i="12"/>
  <c r="D57" i="12"/>
  <c r="C103" i="3"/>
  <c r="C69" i="3"/>
  <c r="C12" i="3"/>
  <c r="AG11" i="3"/>
  <c r="W11" i="3"/>
  <c r="O88" i="14"/>
  <c r="S34" i="5"/>
  <c r="S38" i="5" s="1"/>
  <c r="S40" i="5" s="1"/>
  <c r="S27" i="5"/>
  <c r="F119" i="9"/>
  <c r="BC18" i="9"/>
  <c r="AT18" i="9"/>
  <c r="AK18" i="9"/>
  <c r="AA18" i="9"/>
  <c r="F85" i="9"/>
  <c r="Q85" i="9" s="1"/>
  <c r="Q56" i="9" s="1"/>
  <c r="E29" i="10"/>
  <c r="F19" i="9"/>
  <c r="T83" i="4"/>
  <c r="F55" i="12"/>
  <c r="F85" i="12"/>
  <c r="Z144" i="12"/>
  <c r="D58" i="6"/>
  <c r="D88" i="6"/>
  <c r="B31" i="12"/>
  <c r="C87" i="11"/>
  <c r="C21" i="11"/>
  <c r="AH20" i="11"/>
  <c r="X20" i="11"/>
  <c r="C121" i="11"/>
  <c r="O67" i="3"/>
  <c r="T13" i="9"/>
  <c r="T14" i="9"/>
  <c r="G17" i="7"/>
  <c r="G117" i="7"/>
  <c r="BD16" i="7"/>
  <c r="AU16" i="7"/>
  <c r="H16" i="7"/>
  <c r="F27" i="8"/>
  <c r="G83" i="7"/>
  <c r="B58" i="8"/>
  <c r="B88" i="8"/>
  <c r="F56" i="6"/>
  <c r="F86" i="6"/>
  <c r="W71" i="13"/>
  <c r="M71" i="13"/>
  <c r="D124" i="14"/>
  <c r="Z20" i="14"/>
  <c r="D89" i="14"/>
  <c r="O89" i="14" s="1"/>
  <c r="O59" i="14" s="1"/>
  <c r="D21" i="14"/>
  <c r="AS20" i="14"/>
  <c r="BB20" i="14"/>
  <c r="AJ20" i="14"/>
  <c r="C37" i="13"/>
  <c r="P86" i="4"/>
  <c r="Q83" i="5"/>
  <c r="E86" i="12"/>
  <c r="Y145" i="12"/>
  <c r="E56" i="12"/>
  <c r="E120" i="9"/>
  <c r="D30" i="10"/>
  <c r="E86" i="9"/>
  <c r="P86" i="9" s="1"/>
  <c r="P57" i="9" s="1"/>
  <c r="E20" i="9"/>
  <c r="BB19" i="9"/>
  <c r="AS19" i="9"/>
  <c r="AJ19" i="9"/>
  <c r="Z19" i="9"/>
  <c r="H117" i="9"/>
  <c r="H83" i="9"/>
  <c r="H17" i="9"/>
  <c r="G27" i="10"/>
  <c r="I16" i="9"/>
  <c r="BE16" i="9"/>
  <c r="AV16" i="9"/>
  <c r="AQ67" i="13"/>
  <c r="AH67" i="13"/>
  <c r="D87" i="10"/>
  <c r="D57" i="10"/>
  <c r="B60" i="6"/>
  <c r="B90" i="6"/>
  <c r="C30" i="8"/>
  <c r="D120" i="7"/>
  <c r="D86" i="7"/>
  <c r="D20" i="7"/>
  <c r="BA19" i="7"/>
  <c r="Y19" i="7"/>
  <c r="AR19" i="7"/>
  <c r="AI19" i="7"/>
  <c r="F122" i="14"/>
  <c r="F19" i="14"/>
  <c r="F87" i="14"/>
  <c r="Q87" i="14" s="1"/>
  <c r="Q57" i="14" s="1"/>
  <c r="BD18" i="14"/>
  <c r="AL18" i="14"/>
  <c r="AU18" i="14"/>
  <c r="E35" i="13"/>
  <c r="AB18" i="14"/>
  <c r="P54" i="5"/>
  <c r="P75" i="5" s="1"/>
  <c r="S54" i="4"/>
  <c r="S75" i="4" s="1"/>
  <c r="B31" i="8"/>
  <c r="C121" i="7"/>
  <c r="C87" i="7"/>
  <c r="N87" i="7" s="1"/>
  <c r="N58" i="7" s="1"/>
  <c r="C21" i="7"/>
  <c r="AH20" i="7"/>
  <c r="X20" i="7"/>
  <c r="E119" i="5"/>
  <c r="E19" i="5"/>
  <c r="BB18" i="5"/>
  <c r="AS18" i="5"/>
  <c r="AJ18" i="5"/>
  <c r="Z18" i="5"/>
  <c r="E85" i="5"/>
  <c r="G55" i="6"/>
  <c r="G85" i="6"/>
  <c r="C121" i="5"/>
  <c r="C87" i="5"/>
  <c r="C21" i="5"/>
  <c r="AH20" i="5"/>
  <c r="X20" i="5"/>
  <c r="D56" i="8"/>
  <c r="D86" i="8"/>
  <c r="D102" i="3"/>
  <c r="AZ10" i="3"/>
  <c r="AQ10" i="3"/>
  <c r="AH10" i="3"/>
  <c r="X10" i="3"/>
  <c r="D68" i="3"/>
  <c r="O68" i="3" s="1"/>
  <c r="O39" i="3" s="1"/>
  <c r="D11" i="3"/>
  <c r="P56" i="14"/>
  <c r="P77" i="14" s="1"/>
  <c r="S34" i="9"/>
  <c r="S38" i="9" s="1"/>
  <c r="S40" i="9" s="1"/>
  <c r="S27" i="9"/>
  <c r="S34" i="4"/>
  <c r="S38" i="4" s="1"/>
  <c r="S40" i="4" s="1"/>
  <c r="S27" i="4"/>
  <c r="B33" i="6"/>
  <c r="C123" i="4"/>
  <c r="C89" i="4"/>
  <c r="N89" i="4" s="1"/>
  <c r="N60" i="4" s="1"/>
  <c r="C23" i="4"/>
  <c r="X22" i="4"/>
  <c r="AH22" i="4"/>
  <c r="G118" i="11"/>
  <c r="F28" i="12"/>
  <c r="G18" i="11"/>
  <c r="BD17" i="11"/>
  <c r="AU17" i="11"/>
  <c r="AL17" i="11"/>
  <c r="AB17" i="11"/>
  <c r="G84" i="11"/>
  <c r="S84" i="11" s="1"/>
  <c r="S55" i="11" s="1"/>
  <c r="E101" i="3"/>
  <c r="E67" i="3"/>
  <c r="BA9" i="3"/>
  <c r="AR9" i="3"/>
  <c r="AI9" i="3"/>
  <c r="Y9" i="3"/>
  <c r="E10" i="3"/>
  <c r="E100" i="13"/>
  <c r="AR34" i="13"/>
  <c r="AI34" i="13"/>
  <c r="E67" i="13"/>
  <c r="E86" i="11"/>
  <c r="P86" i="11" s="1"/>
  <c r="E120" i="11"/>
  <c r="E20" i="11"/>
  <c r="BB19" i="11"/>
  <c r="AS19" i="11"/>
  <c r="AJ19" i="11"/>
  <c r="Z19" i="11"/>
  <c r="D30" i="12"/>
  <c r="G28" i="6"/>
  <c r="H84" i="4"/>
  <c r="T84" i="4" s="1"/>
  <c r="T55" i="4" s="1"/>
  <c r="H118" i="4"/>
  <c r="AC17" i="4"/>
  <c r="BE17" i="4"/>
  <c r="AM17" i="4"/>
  <c r="AV17" i="4"/>
  <c r="H18" i="4"/>
  <c r="G118" i="9"/>
  <c r="G84" i="9"/>
  <c r="S84" i="9" s="1"/>
  <c r="S55" i="9" s="1"/>
  <c r="G18" i="9"/>
  <c r="BD17" i="9"/>
  <c r="AU17" i="9"/>
  <c r="AL17" i="9"/>
  <c r="F28" i="10"/>
  <c r="AB17" i="9"/>
  <c r="B31" i="10"/>
  <c r="C121" i="9"/>
  <c r="C87" i="9"/>
  <c r="N87" i="9" s="1"/>
  <c r="N58" i="9" s="1"/>
  <c r="C21" i="9"/>
  <c r="AH20" i="9"/>
  <c r="X20" i="9"/>
  <c r="N56" i="7"/>
  <c r="N75" i="7" s="1"/>
  <c r="E86" i="10"/>
  <c r="E56" i="10"/>
  <c r="D31" i="6"/>
  <c r="E121" i="4"/>
  <c r="E21" i="4"/>
  <c r="E87" i="4"/>
  <c r="P87" i="4" s="1"/>
  <c r="P58" i="4" s="1"/>
  <c r="BB20" i="4"/>
  <c r="AS20" i="4"/>
  <c r="AJ20" i="4"/>
  <c r="Z20" i="4"/>
  <c r="D101" i="13"/>
  <c r="O35" i="13"/>
  <c r="D68" i="13"/>
  <c r="Y35" i="13"/>
  <c r="AQ35" i="13"/>
  <c r="AH35" i="13"/>
  <c r="G17" i="5"/>
  <c r="G117" i="5"/>
  <c r="BD16" i="5"/>
  <c r="AU16" i="5"/>
  <c r="H16" i="5"/>
  <c r="G83" i="5"/>
  <c r="S83" i="9"/>
  <c r="P85" i="9"/>
  <c r="Q83" i="7"/>
  <c r="T13" i="11"/>
  <c r="T14" i="11"/>
  <c r="G99" i="3"/>
  <c r="G8" i="3"/>
  <c r="BC7" i="3"/>
  <c r="AT7" i="3"/>
  <c r="H7" i="3"/>
  <c r="G65" i="3"/>
  <c r="C24" i="14"/>
  <c r="Y23" i="14"/>
  <c r="C127" i="14"/>
  <c r="AI23" i="14"/>
  <c r="C92" i="14"/>
  <c r="N92" i="14" s="1"/>
  <c r="N62" i="14" s="1"/>
  <c r="B40" i="13"/>
  <c r="Q85" i="4"/>
  <c r="N56" i="11"/>
  <c r="N75" i="11" s="1"/>
  <c r="C88" i="6"/>
  <c r="C58" i="6"/>
  <c r="N86" i="9"/>
  <c r="H27" i="6"/>
  <c r="I83" i="4"/>
  <c r="U83" i="4" s="1"/>
  <c r="I117" i="4"/>
  <c r="I17" i="4"/>
  <c r="BF16" i="4"/>
  <c r="AW16" i="4"/>
  <c r="J16" i="4"/>
  <c r="C102" i="13"/>
  <c r="C69" i="13"/>
  <c r="N36" i="13"/>
  <c r="AP36" i="13"/>
  <c r="AG36" i="13"/>
  <c r="X36" i="13"/>
  <c r="AA17" i="5"/>
  <c r="F118" i="5"/>
  <c r="AK17" i="5"/>
  <c r="AT17" i="5"/>
  <c r="F18" i="5"/>
  <c r="F84" i="5"/>
  <c r="Q84" i="5" s="1"/>
  <c r="Q55" i="5" s="1"/>
  <c r="BC17" i="5"/>
  <c r="B105" i="13"/>
  <c r="W39" i="13"/>
  <c r="B72" i="13"/>
  <c r="M39" i="13"/>
  <c r="N56" i="5"/>
  <c r="N75" i="5" s="1"/>
  <c r="D120" i="5"/>
  <c r="D86" i="5"/>
  <c r="O86" i="5" s="1"/>
  <c r="O57" i="5" s="1"/>
  <c r="D20" i="5"/>
  <c r="AR19" i="5"/>
  <c r="AI19" i="5"/>
  <c r="Y19" i="5"/>
  <c r="BA19" i="5"/>
  <c r="N91" i="14"/>
  <c r="E87" i="6"/>
  <c r="E57" i="6"/>
  <c r="D87" i="4"/>
  <c r="O87" i="4" s="1"/>
  <c r="O58" i="4" s="1"/>
  <c r="C31" i="6"/>
  <c r="D121" i="4"/>
  <c r="D21" i="4"/>
  <c r="BA20" i="4"/>
  <c r="AR20" i="4"/>
  <c r="AI20" i="4"/>
  <c r="Y20" i="4"/>
  <c r="B58" i="10"/>
  <c r="B88" i="10"/>
  <c r="O86" i="9"/>
  <c r="H83" i="11"/>
  <c r="H117" i="11"/>
  <c r="G27" i="12"/>
  <c r="BE16" i="11"/>
  <c r="AV16" i="11"/>
  <c r="I16" i="11"/>
  <c r="H17" i="11"/>
  <c r="E123" i="14"/>
  <c r="E20" i="14"/>
  <c r="AA19" i="14"/>
  <c r="E88" i="14"/>
  <c r="BC19" i="14"/>
  <c r="AK19" i="14"/>
  <c r="AT19" i="14"/>
  <c r="D36" i="13"/>
  <c r="Q54" i="9"/>
  <c r="Q75" i="9" s="1"/>
  <c r="C58" i="12"/>
  <c r="W147" i="12"/>
  <c r="C88" i="12"/>
  <c r="AP68" i="13"/>
  <c r="AG68" i="13"/>
  <c r="X68" i="13"/>
  <c r="N68" i="13"/>
  <c r="T14" i="4"/>
  <c r="T13" i="4"/>
  <c r="O56" i="4"/>
  <c r="P54" i="7"/>
  <c r="P75" i="7" s="1"/>
  <c r="S83" i="11"/>
  <c r="AA17" i="7"/>
  <c r="F118" i="7"/>
  <c r="E28" i="8"/>
  <c r="AK17" i="7"/>
  <c r="F84" i="7"/>
  <c r="Q84" i="7" s="1"/>
  <c r="Q55" i="7" s="1"/>
  <c r="F18" i="7"/>
  <c r="BC17" i="7"/>
  <c r="AT17" i="7"/>
  <c r="Q86" i="14"/>
  <c r="Q65" i="3"/>
  <c r="D121" i="9"/>
  <c r="D87" i="9"/>
  <c r="O87" i="9" s="1"/>
  <c r="O58" i="9" s="1"/>
  <c r="D21" i="9"/>
  <c r="BA20" i="9"/>
  <c r="AR20" i="9"/>
  <c r="AI20" i="9"/>
  <c r="Y20" i="9"/>
  <c r="C31" i="10"/>
  <c r="B58" i="12"/>
  <c r="V147" i="12"/>
  <c r="B88" i="12"/>
  <c r="D121" i="11"/>
  <c r="D21" i="11"/>
  <c r="BA20" i="11"/>
  <c r="AR20" i="11"/>
  <c r="AI20" i="11"/>
  <c r="Y20" i="11"/>
  <c r="C31" i="12"/>
  <c r="D87" i="11"/>
  <c r="E55" i="8"/>
  <c r="E85" i="8"/>
  <c r="G121" i="14"/>
  <c r="G86" i="14"/>
  <c r="G18" i="14"/>
  <c r="AV17" i="14"/>
  <c r="BE17" i="14"/>
  <c r="F34" i="13"/>
  <c r="H17" i="14"/>
  <c r="T13" i="7"/>
  <c r="T14" i="7"/>
  <c r="F119" i="11"/>
  <c r="BC18" i="11"/>
  <c r="AT18" i="11"/>
  <c r="AK18" i="11"/>
  <c r="AA18" i="11"/>
  <c r="F85" i="11"/>
  <c r="Q85" i="11" s="1"/>
  <c r="Q56" i="11" s="1"/>
  <c r="F19" i="11"/>
  <c r="E29" i="12"/>
  <c r="F55" i="10"/>
  <c r="F85" i="10"/>
  <c r="C87" i="8"/>
  <c r="C57" i="8"/>
  <c r="S34" i="11"/>
  <c r="S38" i="11" s="1"/>
  <c r="S40" i="11" s="1"/>
  <c r="S27" i="11"/>
  <c r="S34" i="7"/>
  <c r="S38" i="7" s="1"/>
  <c r="S40" i="7" s="1"/>
  <c r="S27" i="7"/>
  <c r="F100" i="3"/>
  <c r="BB8" i="3"/>
  <c r="AS8" i="3"/>
  <c r="AJ8" i="3"/>
  <c r="Z8" i="3"/>
  <c r="F66" i="3"/>
  <c r="Q66" i="3" s="1"/>
  <c r="Q37" i="3" s="1"/>
  <c r="F9" i="3"/>
  <c r="E30" i="6"/>
  <c r="F86" i="4"/>
  <c r="Q86" i="4" s="1"/>
  <c r="Q57" i="4" s="1"/>
  <c r="F120" i="4"/>
  <c r="F20" i="4"/>
  <c r="AA19" i="4"/>
  <c r="AT19" i="4"/>
  <c r="BC19" i="4"/>
  <c r="AK19" i="4"/>
  <c r="P36" i="3"/>
  <c r="P57" i="3" s="1"/>
  <c r="O56" i="11"/>
  <c r="C58" i="10"/>
  <c r="C88" i="10"/>
  <c r="BF30" i="17" l="1"/>
  <c r="AT30" i="17"/>
  <c r="AG30" i="17"/>
  <c r="AS32" i="17"/>
  <c r="AF32" i="17"/>
  <c r="BE32" i="17"/>
  <c r="AR32" i="17"/>
  <c r="AE32" i="17"/>
  <c r="BD32" i="17"/>
  <c r="H29" i="17"/>
  <c r="K26" i="17"/>
  <c r="I28" i="17"/>
  <c r="L25" i="17"/>
  <c r="F31" i="17"/>
  <c r="D33" i="17"/>
  <c r="N23" i="17"/>
  <c r="G30" i="17"/>
  <c r="E33" i="17"/>
  <c r="M24" i="17"/>
  <c r="J27" i="17"/>
  <c r="C22" i="21"/>
  <c r="AD21" i="21"/>
  <c r="Q21" i="21"/>
  <c r="C97" i="21"/>
  <c r="P33" i="16"/>
  <c r="B72" i="16"/>
  <c r="B109" i="16" s="1"/>
  <c r="B72" i="17"/>
  <c r="B109" i="17" s="1"/>
  <c r="P33" i="17"/>
  <c r="AQ33" i="17"/>
  <c r="B66" i="21"/>
  <c r="B103" i="21" s="1"/>
  <c r="AQ27" i="21"/>
  <c r="P27" i="21"/>
  <c r="B33" i="15"/>
  <c r="AQ33" i="15" s="1"/>
  <c r="B28" i="21"/>
  <c r="B28" i="18"/>
  <c r="B34" i="16"/>
  <c r="AQ34" i="16" s="1"/>
  <c r="P32" i="15"/>
  <c r="B34" i="17"/>
  <c r="B71" i="15"/>
  <c r="B108" i="15" s="1"/>
  <c r="B66" i="18"/>
  <c r="B103" i="18" s="1"/>
  <c r="AQ27" i="18"/>
  <c r="P27" i="18"/>
  <c r="K17" i="18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17" i="21"/>
  <c r="F22" i="21"/>
  <c r="T21" i="21"/>
  <c r="AG21" i="21"/>
  <c r="F97" i="21"/>
  <c r="AT21" i="21"/>
  <c r="BF21" i="21"/>
  <c r="D22" i="21"/>
  <c r="D97" i="21"/>
  <c r="AE21" i="21"/>
  <c r="R21" i="21"/>
  <c r="AR21" i="21"/>
  <c r="BD21" i="21"/>
  <c r="J19" i="21"/>
  <c r="AX18" i="21"/>
  <c r="J94" i="21"/>
  <c r="X18" i="21"/>
  <c r="BJ18" i="21"/>
  <c r="AK18" i="21"/>
  <c r="G22" i="21"/>
  <c r="AH21" i="21"/>
  <c r="G97" i="21"/>
  <c r="U21" i="21"/>
  <c r="BG21" i="21"/>
  <c r="AU21" i="21"/>
  <c r="I19" i="21"/>
  <c r="AJ18" i="21"/>
  <c r="W18" i="21"/>
  <c r="BI18" i="21"/>
  <c r="AW18" i="21"/>
  <c r="I94" i="21"/>
  <c r="H20" i="21"/>
  <c r="H95" i="21"/>
  <c r="BH19" i="21"/>
  <c r="AI19" i="21"/>
  <c r="AV19" i="21"/>
  <c r="V19" i="21"/>
  <c r="E22" i="21"/>
  <c r="BE21" i="21"/>
  <c r="AS21" i="21"/>
  <c r="E97" i="21"/>
  <c r="S21" i="21"/>
  <c r="AF21" i="21"/>
  <c r="E101" i="19"/>
  <c r="AS25" i="19"/>
  <c r="S25" i="19"/>
  <c r="AF25" i="19"/>
  <c r="BE25" i="19"/>
  <c r="F100" i="19"/>
  <c r="AT24" i="19"/>
  <c r="T24" i="19"/>
  <c r="AG24" i="19"/>
  <c r="BF24" i="19"/>
  <c r="AD28" i="19"/>
  <c r="C104" i="19"/>
  <c r="Q28" i="19"/>
  <c r="B66" i="19"/>
  <c r="B103" i="19" s="1"/>
  <c r="AQ27" i="19"/>
  <c r="P27" i="19"/>
  <c r="B28" i="19"/>
  <c r="G99" i="19"/>
  <c r="AU23" i="19"/>
  <c r="U23" i="19"/>
  <c r="AH23" i="19"/>
  <c r="BG23" i="19"/>
  <c r="J96" i="19"/>
  <c r="BK20" i="19"/>
  <c r="AK20" i="19"/>
  <c r="BJ20" i="19"/>
  <c r="AY20" i="19"/>
  <c r="AX20" i="19"/>
  <c r="X20" i="19"/>
  <c r="H98" i="19"/>
  <c r="AV22" i="19"/>
  <c r="AI22" i="19"/>
  <c r="BH22" i="19"/>
  <c r="V22" i="19"/>
  <c r="I97" i="19"/>
  <c r="AJ21" i="19"/>
  <c r="W21" i="19"/>
  <c r="BI21" i="19"/>
  <c r="AW21" i="19"/>
  <c r="D102" i="19"/>
  <c r="AR26" i="19"/>
  <c r="R26" i="19"/>
  <c r="AE26" i="19"/>
  <c r="BD26" i="19"/>
  <c r="AE28" i="16"/>
  <c r="R28" i="16"/>
  <c r="BD28" i="16"/>
  <c r="AR28" i="16"/>
  <c r="D104" i="16"/>
  <c r="C30" i="16"/>
  <c r="C104" i="15"/>
  <c r="BJ23" i="15"/>
  <c r="AH27" i="15"/>
  <c r="U27" i="15"/>
  <c r="V26" i="15"/>
  <c r="AI26" i="15"/>
  <c r="AE27" i="15"/>
  <c r="R27" i="15"/>
  <c r="D103" i="15"/>
  <c r="D29" i="16"/>
  <c r="BD27" i="15"/>
  <c r="AR27" i="15"/>
  <c r="BF27" i="17"/>
  <c r="F103" i="17"/>
  <c r="AG27" i="17"/>
  <c r="T27" i="17"/>
  <c r="AT27" i="17"/>
  <c r="AD28" i="17"/>
  <c r="C104" i="17"/>
  <c r="Q28" i="17"/>
  <c r="AF27" i="15"/>
  <c r="S27" i="15"/>
  <c r="E29" i="16"/>
  <c r="BE27" i="15"/>
  <c r="E103" i="15"/>
  <c r="AS27" i="15"/>
  <c r="J99" i="15"/>
  <c r="W25" i="15"/>
  <c r="AJ25" i="15"/>
  <c r="AG27" i="15"/>
  <c r="T27" i="15"/>
  <c r="AT27" i="15"/>
  <c r="F29" i="16"/>
  <c r="BF27" i="15"/>
  <c r="F103" i="15"/>
  <c r="AD29" i="16"/>
  <c r="Q29" i="16"/>
  <c r="C105" i="16"/>
  <c r="R27" i="17"/>
  <c r="D103" i="17"/>
  <c r="AR27" i="17"/>
  <c r="AE27" i="17"/>
  <c r="BD27" i="17"/>
  <c r="AK23" i="15"/>
  <c r="X23" i="15"/>
  <c r="AL22" i="15"/>
  <c r="Y22" i="15"/>
  <c r="AX24" i="15"/>
  <c r="E103" i="17"/>
  <c r="AF27" i="17"/>
  <c r="S27" i="17"/>
  <c r="BE27" i="17"/>
  <c r="AS27" i="17"/>
  <c r="AF28" i="16"/>
  <c r="S28" i="16"/>
  <c r="BE28" i="16"/>
  <c r="E104" i="16"/>
  <c r="AS28" i="16"/>
  <c r="F104" i="16"/>
  <c r="AG28" i="16"/>
  <c r="AT28" i="16"/>
  <c r="T28" i="16"/>
  <c r="BF28" i="16"/>
  <c r="BG22" i="18"/>
  <c r="U22" i="18"/>
  <c r="AU22" i="18"/>
  <c r="AH22" i="18"/>
  <c r="G98" i="18"/>
  <c r="AV21" i="18"/>
  <c r="V21" i="18"/>
  <c r="BH21" i="18"/>
  <c r="AI21" i="18"/>
  <c r="H97" i="18"/>
  <c r="BI20" i="18"/>
  <c r="AJ20" i="18"/>
  <c r="W20" i="18"/>
  <c r="AW20" i="18"/>
  <c r="I96" i="18"/>
  <c r="AX19" i="18"/>
  <c r="X19" i="18"/>
  <c r="AK19" i="18"/>
  <c r="BJ19" i="18"/>
  <c r="J95" i="18"/>
  <c r="BJ17" i="18"/>
  <c r="J93" i="18"/>
  <c r="AX17" i="18"/>
  <c r="AK18" i="18"/>
  <c r="BJ18" i="18"/>
  <c r="AX18" i="18"/>
  <c r="X18" i="18"/>
  <c r="J94" i="18"/>
  <c r="S29" i="18"/>
  <c r="AF29" i="18"/>
  <c r="AS29" i="18"/>
  <c r="E105" i="18"/>
  <c r="BE29" i="18"/>
  <c r="BF28" i="18"/>
  <c r="T28" i="18"/>
  <c r="AT28" i="18"/>
  <c r="AG28" i="18"/>
  <c r="F104" i="18"/>
  <c r="AR30" i="18"/>
  <c r="D105" i="18"/>
  <c r="AE29" i="18"/>
  <c r="R29" i="18"/>
  <c r="AD30" i="18"/>
  <c r="Q30" i="18"/>
  <c r="BD30" i="18"/>
  <c r="C106" i="18"/>
  <c r="C107" i="18"/>
  <c r="AJ24" i="17"/>
  <c r="W24" i="17"/>
  <c r="AX24" i="16"/>
  <c r="AK24" i="16"/>
  <c r="X24" i="16"/>
  <c r="AH28" i="16"/>
  <c r="U28" i="16"/>
  <c r="AI27" i="16"/>
  <c r="V27" i="16"/>
  <c r="AJ26" i="16"/>
  <c r="W26" i="16"/>
  <c r="AH27" i="17"/>
  <c r="U27" i="17"/>
  <c r="AJ25" i="17"/>
  <c r="W25" i="17"/>
  <c r="AK25" i="16"/>
  <c r="X25" i="16"/>
  <c r="AI26" i="17"/>
  <c r="V26" i="17"/>
  <c r="H102" i="17"/>
  <c r="BH26" i="17"/>
  <c r="AV26" i="17"/>
  <c r="G104" i="16"/>
  <c r="AU28" i="16"/>
  <c r="BG28" i="16"/>
  <c r="J101" i="16"/>
  <c r="AX25" i="16"/>
  <c r="BJ25" i="16"/>
  <c r="G29" i="16"/>
  <c r="G103" i="15"/>
  <c r="BG27" i="15"/>
  <c r="AU27" i="15"/>
  <c r="I101" i="17"/>
  <c r="BI25" i="17"/>
  <c r="AW25" i="17"/>
  <c r="I102" i="16"/>
  <c r="AW26" i="16"/>
  <c r="BI26" i="16"/>
  <c r="I27" i="16"/>
  <c r="I101" i="15"/>
  <c r="BI25" i="15"/>
  <c r="AW25" i="15"/>
  <c r="BH27" i="16"/>
  <c r="H103" i="16"/>
  <c r="AV27" i="16"/>
  <c r="G103" i="17"/>
  <c r="BG27" i="17"/>
  <c r="AU27" i="17"/>
  <c r="H28" i="16"/>
  <c r="H102" i="15"/>
  <c r="BH26" i="15"/>
  <c r="AV26" i="15"/>
  <c r="I100" i="17"/>
  <c r="BI24" i="17"/>
  <c r="AW24" i="17"/>
  <c r="AY23" i="16"/>
  <c r="K99" i="16"/>
  <c r="BK23" i="16"/>
  <c r="AX23" i="17"/>
  <c r="BJ23" i="17"/>
  <c r="J99" i="17"/>
  <c r="BJ24" i="16"/>
  <c r="J100" i="16"/>
  <c r="BL21" i="15"/>
  <c r="L23" i="16"/>
  <c r="AZ21" i="15"/>
  <c r="L97" i="15"/>
  <c r="BK22" i="15"/>
  <c r="K98" i="15"/>
  <c r="AY22" i="15"/>
  <c r="K24" i="16"/>
  <c r="K18" i="21" s="1"/>
  <c r="K94" i="21" s="1"/>
  <c r="H117" i="5"/>
  <c r="BE16" i="5"/>
  <c r="AV16" i="5"/>
  <c r="I16" i="5"/>
  <c r="H83" i="5"/>
  <c r="H17" i="5"/>
  <c r="AR67" i="13"/>
  <c r="AI67" i="13"/>
  <c r="C59" i="10"/>
  <c r="C89" i="10"/>
  <c r="O57" i="9"/>
  <c r="R65" i="3"/>
  <c r="F86" i="12"/>
  <c r="F56" i="12"/>
  <c r="Z145" i="12"/>
  <c r="H27" i="10"/>
  <c r="I117" i="9"/>
  <c r="I83" i="9"/>
  <c r="U83" i="9" s="1"/>
  <c r="I17" i="9"/>
  <c r="BF16" i="9"/>
  <c r="AW16" i="9"/>
  <c r="J16" i="9"/>
  <c r="O38" i="3"/>
  <c r="C70" i="3"/>
  <c r="N70" i="3" s="1"/>
  <c r="N41" i="3" s="1"/>
  <c r="C13" i="3"/>
  <c r="W12" i="3"/>
  <c r="C104" i="3"/>
  <c r="AG12" i="3"/>
  <c r="E57" i="12"/>
  <c r="E87" i="12"/>
  <c r="Y146" i="12"/>
  <c r="E86" i="8"/>
  <c r="E56" i="8"/>
  <c r="H27" i="12"/>
  <c r="I117" i="11"/>
  <c r="I17" i="11"/>
  <c r="J16" i="11"/>
  <c r="BF16" i="11"/>
  <c r="I83" i="11"/>
  <c r="U83" i="11" s="1"/>
  <c r="AW16" i="11"/>
  <c r="C59" i="6"/>
  <c r="C89" i="6"/>
  <c r="W72" i="13"/>
  <c r="M72" i="13"/>
  <c r="B73" i="13"/>
  <c r="B106" i="13"/>
  <c r="W40" i="13"/>
  <c r="M40" i="13"/>
  <c r="H8" i="3"/>
  <c r="BD7" i="3"/>
  <c r="AU7" i="3"/>
  <c r="I7" i="3"/>
  <c r="H65" i="3"/>
  <c r="H99" i="3"/>
  <c r="C122" i="5"/>
  <c r="AH21" i="5"/>
  <c r="C88" i="5"/>
  <c r="N88" i="5" s="1"/>
  <c r="N59" i="5" s="1"/>
  <c r="X21" i="5"/>
  <c r="C22" i="5"/>
  <c r="E68" i="13"/>
  <c r="AR35" i="13"/>
  <c r="AI35" i="13"/>
  <c r="Z35" i="13"/>
  <c r="P35" i="13"/>
  <c r="E101" i="13"/>
  <c r="G55" i="10"/>
  <c r="G85" i="10"/>
  <c r="T54" i="4"/>
  <c r="T75" i="4" s="1"/>
  <c r="N69" i="3"/>
  <c r="P85" i="7"/>
  <c r="S85" i="4"/>
  <c r="H85" i="4"/>
  <c r="H119" i="4"/>
  <c r="H19" i="4"/>
  <c r="BE18" i="4"/>
  <c r="AV18" i="4"/>
  <c r="AM18" i="4"/>
  <c r="G29" i="6"/>
  <c r="AC18" i="4"/>
  <c r="B91" i="6"/>
  <c r="B61" i="6"/>
  <c r="P85" i="5"/>
  <c r="C70" i="13"/>
  <c r="AP37" i="13"/>
  <c r="AG37" i="13"/>
  <c r="X37" i="13"/>
  <c r="N37" i="13"/>
  <c r="C103" i="13"/>
  <c r="G120" i="4"/>
  <c r="F30" i="6"/>
  <c r="G20" i="4"/>
  <c r="G86" i="4"/>
  <c r="S86" i="4" s="1"/>
  <c r="S57" i="4" s="1"/>
  <c r="BD19" i="4"/>
  <c r="AU19" i="4"/>
  <c r="AL19" i="4"/>
  <c r="AB19" i="4"/>
  <c r="E58" i="6"/>
  <c r="E88" i="6"/>
  <c r="Q54" i="7"/>
  <c r="Q75" i="7" s="1"/>
  <c r="P67" i="3"/>
  <c r="C122" i="7"/>
  <c r="AH21" i="7"/>
  <c r="C88" i="7"/>
  <c r="N88" i="7" s="1"/>
  <c r="X21" i="7"/>
  <c r="B32" i="8"/>
  <c r="C22" i="7"/>
  <c r="H117" i="7"/>
  <c r="BE16" i="7"/>
  <c r="AV16" i="7"/>
  <c r="I16" i="7"/>
  <c r="G27" i="8"/>
  <c r="H17" i="7"/>
  <c r="H83" i="7"/>
  <c r="F10" i="3"/>
  <c r="Z9" i="3"/>
  <c r="BB9" i="3"/>
  <c r="F101" i="3"/>
  <c r="AJ9" i="3"/>
  <c r="F67" i="3"/>
  <c r="Q67" i="3" s="1"/>
  <c r="Q38" i="3" s="1"/>
  <c r="AS9" i="3"/>
  <c r="E30" i="12"/>
  <c r="F20" i="11"/>
  <c r="BC19" i="11"/>
  <c r="AT19" i="11"/>
  <c r="AK19" i="11"/>
  <c r="AA19" i="11"/>
  <c r="F120" i="11"/>
  <c r="F86" i="11"/>
  <c r="Q86" i="11" s="1"/>
  <c r="Q57" i="11" s="1"/>
  <c r="Q56" i="14"/>
  <c r="Q77" i="14" s="1"/>
  <c r="J83" i="4"/>
  <c r="V83" i="4" s="1"/>
  <c r="J117" i="4"/>
  <c r="BG16" i="4"/>
  <c r="AX16" i="4"/>
  <c r="K16" i="4"/>
  <c r="I27" i="6"/>
  <c r="J17" i="4"/>
  <c r="N57" i="9"/>
  <c r="O68" i="13"/>
  <c r="AQ68" i="13"/>
  <c r="AH68" i="13"/>
  <c r="Y68" i="13"/>
  <c r="E122" i="4"/>
  <c r="E88" i="4"/>
  <c r="P88" i="4" s="1"/>
  <c r="P59" i="4" s="1"/>
  <c r="BB21" i="4"/>
  <c r="AS21" i="4"/>
  <c r="AJ21" i="4"/>
  <c r="Z21" i="4"/>
  <c r="D32" i="6"/>
  <c r="E22" i="4"/>
  <c r="N87" i="5"/>
  <c r="G28" i="10"/>
  <c r="H84" i="9"/>
  <c r="T84" i="9" s="1"/>
  <c r="T55" i="9" s="1"/>
  <c r="H18" i="9"/>
  <c r="BE17" i="9"/>
  <c r="AV17" i="9"/>
  <c r="AM17" i="9"/>
  <c r="AC17" i="9"/>
  <c r="H118" i="9"/>
  <c r="E30" i="10"/>
  <c r="F86" i="9"/>
  <c r="F20" i="9"/>
  <c r="F120" i="9"/>
  <c r="BC19" i="9"/>
  <c r="AT19" i="9"/>
  <c r="AK19" i="9"/>
  <c r="AA19" i="9"/>
  <c r="F87" i="6"/>
  <c r="F57" i="6"/>
  <c r="G19" i="14"/>
  <c r="G87" i="14"/>
  <c r="S87" i="14" s="1"/>
  <c r="S57" i="14" s="1"/>
  <c r="BE18" i="14"/>
  <c r="AV18" i="14"/>
  <c r="AM18" i="14"/>
  <c r="AC18" i="14"/>
  <c r="G122" i="14"/>
  <c r="F35" i="13"/>
  <c r="U54" i="4"/>
  <c r="U75" i="4" s="1"/>
  <c r="F55" i="8"/>
  <c r="F85" i="8"/>
  <c r="G28" i="12"/>
  <c r="H118" i="11"/>
  <c r="H18" i="11"/>
  <c r="BE17" i="11"/>
  <c r="AV17" i="11"/>
  <c r="AM17" i="11"/>
  <c r="H84" i="11"/>
  <c r="T84" i="11" s="1"/>
  <c r="T55" i="11" s="1"/>
  <c r="AC17" i="11"/>
  <c r="Q56" i="4"/>
  <c r="T83" i="9"/>
  <c r="D90" i="14"/>
  <c r="O90" i="14" s="1"/>
  <c r="O60" i="14" s="1"/>
  <c r="D22" i="14"/>
  <c r="BB21" i="14"/>
  <c r="AS21" i="14"/>
  <c r="AJ21" i="14"/>
  <c r="D125" i="14"/>
  <c r="Z21" i="14"/>
  <c r="C38" i="13"/>
  <c r="F67" i="13"/>
  <c r="F100" i="13"/>
  <c r="AS34" i="13"/>
  <c r="AJ34" i="13"/>
  <c r="P88" i="14"/>
  <c r="G55" i="12"/>
  <c r="G85" i="12"/>
  <c r="AA144" i="12"/>
  <c r="AA8" i="3"/>
  <c r="G66" i="3"/>
  <c r="R66" i="3" s="1"/>
  <c r="R37" i="3" s="1"/>
  <c r="AK8" i="3"/>
  <c r="BC8" i="3"/>
  <c r="G9" i="3"/>
  <c r="G100" i="3"/>
  <c r="AT8" i="3"/>
  <c r="S54" i="9"/>
  <c r="S75" i="9" s="1"/>
  <c r="D59" i="6"/>
  <c r="D89" i="6"/>
  <c r="F29" i="10"/>
  <c r="AB18" i="9"/>
  <c r="G85" i="9"/>
  <c r="G119" i="9"/>
  <c r="AU18" i="9"/>
  <c r="AL18" i="9"/>
  <c r="G19" i="9"/>
  <c r="BD18" i="9"/>
  <c r="D31" i="12"/>
  <c r="BB20" i="11"/>
  <c r="AS20" i="11"/>
  <c r="AJ20" i="11"/>
  <c r="Z20" i="11"/>
  <c r="E121" i="11"/>
  <c r="E87" i="11"/>
  <c r="E21" i="11"/>
  <c r="C90" i="4"/>
  <c r="C124" i="4"/>
  <c r="C24" i="4"/>
  <c r="B34" i="6"/>
  <c r="AH23" i="4"/>
  <c r="X23" i="4"/>
  <c r="E120" i="5"/>
  <c r="E86" i="5"/>
  <c r="P86" i="5" s="1"/>
  <c r="P57" i="5" s="1"/>
  <c r="E20" i="5"/>
  <c r="BB19" i="5"/>
  <c r="AS19" i="5"/>
  <c r="AJ19" i="5"/>
  <c r="Z19" i="5"/>
  <c r="D121" i="7"/>
  <c r="D87" i="7"/>
  <c r="O87" i="7" s="1"/>
  <c r="O58" i="7" s="1"/>
  <c r="D21" i="7"/>
  <c r="BA20" i="7"/>
  <c r="AR20" i="7"/>
  <c r="AI20" i="7"/>
  <c r="Y20" i="7"/>
  <c r="C31" i="8"/>
  <c r="D31" i="10"/>
  <c r="E121" i="9"/>
  <c r="BB20" i="9"/>
  <c r="AS20" i="9"/>
  <c r="AJ20" i="9"/>
  <c r="Z20" i="9"/>
  <c r="E87" i="9"/>
  <c r="E21" i="9"/>
  <c r="G118" i="7"/>
  <c r="F28" i="8"/>
  <c r="G84" i="7"/>
  <c r="S84" i="7" s="1"/>
  <c r="S55" i="7" s="1"/>
  <c r="G18" i="7"/>
  <c r="BD17" i="7"/>
  <c r="AB17" i="7"/>
  <c r="AU17" i="7"/>
  <c r="AL17" i="7"/>
  <c r="C122" i="11"/>
  <c r="B32" i="12"/>
  <c r="C88" i="11"/>
  <c r="N88" i="11" s="1"/>
  <c r="N59" i="11" s="1"/>
  <c r="AH21" i="11"/>
  <c r="C22" i="11"/>
  <c r="X21" i="11"/>
  <c r="C32" i="6"/>
  <c r="D122" i="4"/>
  <c r="D22" i="4"/>
  <c r="BA21" i="4"/>
  <c r="AR21" i="4"/>
  <c r="AI21" i="4"/>
  <c r="Y21" i="4"/>
  <c r="D88" i="4"/>
  <c r="AP69" i="13"/>
  <c r="AG69" i="13"/>
  <c r="X69" i="13"/>
  <c r="N69" i="13"/>
  <c r="D58" i="12"/>
  <c r="X147" i="12"/>
  <c r="D88" i="12"/>
  <c r="G85" i="11"/>
  <c r="F29" i="12"/>
  <c r="G119" i="11"/>
  <c r="AB18" i="11"/>
  <c r="G19" i="11"/>
  <c r="AU18" i="11"/>
  <c r="AL18" i="11"/>
  <c r="BD18" i="11"/>
  <c r="C58" i="8"/>
  <c r="C88" i="8"/>
  <c r="E120" i="7"/>
  <c r="D30" i="8"/>
  <c r="E86" i="7"/>
  <c r="P86" i="7" s="1"/>
  <c r="P57" i="7" s="1"/>
  <c r="E20" i="7"/>
  <c r="BB19" i="7"/>
  <c r="AS19" i="7"/>
  <c r="AJ19" i="7"/>
  <c r="Z19" i="7"/>
  <c r="S86" i="14"/>
  <c r="C32" i="12"/>
  <c r="D88" i="11"/>
  <c r="O88" i="11" s="1"/>
  <c r="O59" i="11" s="1"/>
  <c r="D122" i="11"/>
  <c r="D22" i="11"/>
  <c r="Y21" i="11"/>
  <c r="AI21" i="11"/>
  <c r="BA21" i="11"/>
  <c r="AR21" i="11"/>
  <c r="D121" i="5"/>
  <c r="D87" i="5"/>
  <c r="O87" i="5" s="1"/>
  <c r="O58" i="5" s="1"/>
  <c r="D21" i="5"/>
  <c r="BA20" i="5"/>
  <c r="AR20" i="5"/>
  <c r="AI20" i="5"/>
  <c r="Y20" i="5"/>
  <c r="P56" i="9"/>
  <c r="E57" i="10"/>
  <c r="E87" i="10"/>
  <c r="D87" i="8"/>
  <c r="D57" i="8"/>
  <c r="I84" i="4"/>
  <c r="I118" i="4"/>
  <c r="H28" i="6"/>
  <c r="I18" i="4"/>
  <c r="BF17" i="4"/>
  <c r="AD17" i="4"/>
  <c r="AW17" i="4"/>
  <c r="AN17" i="4"/>
  <c r="O86" i="7"/>
  <c r="N87" i="11"/>
  <c r="O58" i="14"/>
  <c r="Q36" i="3"/>
  <c r="Q57" i="3" s="1"/>
  <c r="D102" i="13"/>
  <c r="AQ36" i="13"/>
  <c r="AH36" i="13"/>
  <c r="Y36" i="13"/>
  <c r="D69" i="13"/>
  <c r="O36" i="13"/>
  <c r="H55" i="6"/>
  <c r="H85" i="6"/>
  <c r="F86" i="10"/>
  <c r="F56" i="10"/>
  <c r="H86" i="14"/>
  <c r="H18" i="14"/>
  <c r="H121" i="14"/>
  <c r="AW17" i="14"/>
  <c r="I17" i="14"/>
  <c r="BF17" i="14"/>
  <c r="G34" i="13"/>
  <c r="G118" i="5"/>
  <c r="G84" i="5"/>
  <c r="S84" i="5" s="1"/>
  <c r="S55" i="5" s="1"/>
  <c r="G18" i="5"/>
  <c r="AU17" i="5"/>
  <c r="AL17" i="5"/>
  <c r="BD17" i="5"/>
  <c r="AB17" i="5"/>
  <c r="C122" i="9"/>
  <c r="B32" i="10"/>
  <c r="C22" i="9"/>
  <c r="AH21" i="9"/>
  <c r="C88" i="9"/>
  <c r="X21" i="9"/>
  <c r="Y10" i="3"/>
  <c r="E68" i="3"/>
  <c r="P68" i="3" s="1"/>
  <c r="P39" i="3" s="1"/>
  <c r="E102" i="3"/>
  <c r="BA10" i="3"/>
  <c r="AI10" i="3"/>
  <c r="AR10" i="3"/>
  <c r="E11" i="3"/>
  <c r="B59" i="8"/>
  <c r="B89" i="8"/>
  <c r="Q54" i="5"/>
  <c r="Q75" i="5" s="1"/>
  <c r="F121" i="4"/>
  <c r="F87" i="4"/>
  <c r="Q87" i="4" s="1"/>
  <c r="Q58" i="4" s="1"/>
  <c r="AK20" i="4"/>
  <c r="F21" i="4"/>
  <c r="AA20" i="4"/>
  <c r="BC20" i="4"/>
  <c r="AT20" i="4"/>
  <c r="E31" i="6"/>
  <c r="O87" i="11"/>
  <c r="C32" i="10"/>
  <c r="D22" i="9"/>
  <c r="BA21" i="9"/>
  <c r="AR21" i="9"/>
  <c r="AI21" i="9"/>
  <c r="D122" i="9"/>
  <c r="D88" i="9"/>
  <c r="Y21" i="9"/>
  <c r="S54" i="11"/>
  <c r="S75" i="11" s="1"/>
  <c r="C59" i="12"/>
  <c r="C89" i="12"/>
  <c r="W148" i="12"/>
  <c r="F119" i="7"/>
  <c r="F19" i="7"/>
  <c r="BC18" i="7"/>
  <c r="AT18" i="7"/>
  <c r="AK18" i="7"/>
  <c r="E29" i="8"/>
  <c r="AA18" i="7"/>
  <c r="F85" i="7"/>
  <c r="Q85" i="7" s="1"/>
  <c r="Q56" i="7" s="1"/>
  <c r="E89" i="14"/>
  <c r="P89" i="14" s="1"/>
  <c r="P59" i="14" s="1"/>
  <c r="E21" i="14"/>
  <c r="AT20" i="14"/>
  <c r="AA20" i="14"/>
  <c r="E124" i="14"/>
  <c r="AK20" i="14"/>
  <c r="D37" i="13"/>
  <c r="BC20" i="14"/>
  <c r="T83" i="11"/>
  <c r="N61" i="14"/>
  <c r="F119" i="5"/>
  <c r="F19" i="5"/>
  <c r="BC18" i="5"/>
  <c r="AT18" i="5"/>
  <c r="AK18" i="5"/>
  <c r="AA18" i="5"/>
  <c r="F85" i="5"/>
  <c r="Q85" i="5" s="1"/>
  <c r="Q56" i="5" s="1"/>
  <c r="C25" i="14"/>
  <c r="Y24" i="14"/>
  <c r="C93" i="14"/>
  <c r="C128" i="14"/>
  <c r="AI24" i="14"/>
  <c r="B41" i="13"/>
  <c r="S83" i="5"/>
  <c r="B59" i="10"/>
  <c r="B89" i="10"/>
  <c r="G86" i="6"/>
  <c r="G56" i="6"/>
  <c r="P57" i="11"/>
  <c r="D69" i="3"/>
  <c r="O69" i="3" s="1"/>
  <c r="O40" i="3" s="1"/>
  <c r="D12" i="3"/>
  <c r="AZ11" i="3"/>
  <c r="AQ11" i="3"/>
  <c r="AH11" i="3"/>
  <c r="X11" i="3"/>
  <c r="D103" i="3"/>
  <c r="F20" i="14"/>
  <c r="BD19" i="14"/>
  <c r="AU19" i="14"/>
  <c r="AL19" i="14"/>
  <c r="F88" i="14"/>
  <c r="F123" i="14"/>
  <c r="AB19" i="14"/>
  <c r="E36" i="13"/>
  <c r="D58" i="10"/>
  <c r="D88" i="10"/>
  <c r="P57" i="4"/>
  <c r="S83" i="7"/>
  <c r="B59" i="12"/>
  <c r="B89" i="12"/>
  <c r="V148" i="12"/>
  <c r="O56" i="5"/>
  <c r="Q30" i="16" l="1"/>
  <c r="AD30" i="16"/>
  <c r="BD33" i="17"/>
  <c r="AR33" i="17"/>
  <c r="AE33" i="17"/>
  <c r="BF31" i="17"/>
  <c r="AT31" i="17"/>
  <c r="AG31" i="17"/>
  <c r="BE33" i="17"/>
  <c r="AS33" i="17"/>
  <c r="AF33" i="17"/>
  <c r="BG30" i="17"/>
  <c r="AU30" i="17"/>
  <c r="AH30" i="17"/>
  <c r="F32" i="17"/>
  <c r="G31" i="17"/>
  <c r="L26" i="17"/>
  <c r="J28" i="17"/>
  <c r="N24" i="17"/>
  <c r="I29" i="17"/>
  <c r="M25" i="17"/>
  <c r="D34" i="17"/>
  <c r="K27" i="17"/>
  <c r="E34" i="17"/>
  <c r="H30" i="17"/>
  <c r="AY17" i="18"/>
  <c r="K93" i="18"/>
  <c r="C23" i="21"/>
  <c r="AD22" i="21"/>
  <c r="Q22" i="21"/>
  <c r="C98" i="21"/>
  <c r="B73" i="17"/>
  <c r="B110" i="17" s="1"/>
  <c r="AQ34" i="17"/>
  <c r="P34" i="17"/>
  <c r="B73" i="16"/>
  <c r="B110" i="16" s="1"/>
  <c r="P34" i="16"/>
  <c r="B67" i="18"/>
  <c r="B104" i="18" s="1"/>
  <c r="AQ28" i="18"/>
  <c r="P28" i="18"/>
  <c r="AQ28" i="21"/>
  <c r="B67" i="21"/>
  <c r="B104" i="21" s="1"/>
  <c r="P28" i="21"/>
  <c r="B34" i="15"/>
  <c r="AQ34" i="15" s="1"/>
  <c r="B29" i="21"/>
  <c r="B29" i="18"/>
  <c r="B35" i="17"/>
  <c r="B72" i="15"/>
  <c r="B109" i="15" s="1"/>
  <c r="B35" i="16"/>
  <c r="AQ35" i="16" s="1"/>
  <c r="P33" i="15"/>
  <c r="BK18" i="21"/>
  <c r="AY18" i="21"/>
  <c r="L17" i="18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17" i="21"/>
  <c r="AZ17" i="21" s="1"/>
  <c r="BK17" i="18"/>
  <c r="AL18" i="21"/>
  <c r="K93" i="21"/>
  <c r="Y18" i="21"/>
  <c r="BK17" i="21"/>
  <c r="AY17" i="21"/>
  <c r="G23" i="21"/>
  <c r="AH22" i="21"/>
  <c r="U22" i="21"/>
  <c r="G98" i="21"/>
  <c r="AU22" i="21"/>
  <c r="BG22" i="21"/>
  <c r="J20" i="21"/>
  <c r="BJ19" i="21"/>
  <c r="AK19" i="21"/>
  <c r="AX19" i="21"/>
  <c r="X19" i="21"/>
  <c r="J95" i="21"/>
  <c r="E23" i="21"/>
  <c r="AS22" i="21"/>
  <c r="AF22" i="21"/>
  <c r="E98" i="21"/>
  <c r="S22" i="21"/>
  <c r="BE22" i="21"/>
  <c r="D23" i="21"/>
  <c r="D98" i="21"/>
  <c r="R22" i="21"/>
  <c r="AE22" i="21"/>
  <c r="AR22" i="21"/>
  <c r="BD22" i="21"/>
  <c r="I20" i="21"/>
  <c r="I95" i="21"/>
  <c r="AW19" i="21"/>
  <c r="W19" i="21"/>
  <c r="AJ19" i="21"/>
  <c r="BI19" i="21"/>
  <c r="H21" i="21"/>
  <c r="V20" i="21"/>
  <c r="BH20" i="21"/>
  <c r="AV20" i="21"/>
  <c r="AI20" i="21"/>
  <c r="H96" i="21"/>
  <c r="F23" i="21"/>
  <c r="AT22" i="21"/>
  <c r="F98" i="21"/>
  <c r="BF22" i="21"/>
  <c r="T22" i="21"/>
  <c r="AG22" i="21"/>
  <c r="F101" i="19"/>
  <c r="AG25" i="19"/>
  <c r="BF25" i="19"/>
  <c r="AT25" i="19"/>
  <c r="T25" i="19"/>
  <c r="G100" i="19"/>
  <c r="AH24" i="19"/>
  <c r="BG24" i="19"/>
  <c r="AU24" i="19"/>
  <c r="U24" i="19"/>
  <c r="C105" i="19"/>
  <c r="AD29" i="19"/>
  <c r="Q29" i="19"/>
  <c r="H99" i="19"/>
  <c r="AI23" i="19"/>
  <c r="BH23" i="19"/>
  <c r="AV23" i="19"/>
  <c r="V23" i="19"/>
  <c r="B67" i="19"/>
  <c r="B104" i="19" s="1"/>
  <c r="P28" i="19"/>
  <c r="AQ28" i="19"/>
  <c r="B29" i="19"/>
  <c r="I98" i="19"/>
  <c r="AJ22" i="19"/>
  <c r="BI22" i="19"/>
  <c r="AW22" i="19"/>
  <c r="W22" i="19"/>
  <c r="J97" i="19"/>
  <c r="BK21" i="19"/>
  <c r="AK21" i="19"/>
  <c r="BJ21" i="19"/>
  <c r="X21" i="19"/>
  <c r="AY21" i="19"/>
  <c r="AX21" i="19"/>
  <c r="AF26" i="19"/>
  <c r="E102" i="19"/>
  <c r="BE26" i="19"/>
  <c r="AS26" i="19"/>
  <c r="S26" i="19"/>
  <c r="AE27" i="19"/>
  <c r="BD27" i="19"/>
  <c r="D103" i="19"/>
  <c r="AR27" i="19"/>
  <c r="R27" i="19"/>
  <c r="J100" i="15"/>
  <c r="BJ24" i="15"/>
  <c r="BK23" i="15"/>
  <c r="AY23" i="15"/>
  <c r="K99" i="15"/>
  <c r="K25" i="16"/>
  <c r="J26" i="16"/>
  <c r="AX26" i="16" s="1"/>
  <c r="F30" i="16"/>
  <c r="F104" i="15"/>
  <c r="AF28" i="17"/>
  <c r="S28" i="17"/>
  <c r="BE28" i="17"/>
  <c r="E104" i="17"/>
  <c r="AS28" i="17"/>
  <c r="E104" i="15"/>
  <c r="E30" i="16"/>
  <c r="X25" i="15"/>
  <c r="AK25" i="15"/>
  <c r="AK24" i="15"/>
  <c r="X24" i="15"/>
  <c r="C31" i="16"/>
  <c r="C105" i="15"/>
  <c r="AL24" i="15"/>
  <c r="Y24" i="15"/>
  <c r="AG29" i="16"/>
  <c r="BF29" i="16"/>
  <c r="AT29" i="16"/>
  <c r="T29" i="16"/>
  <c r="F105" i="16"/>
  <c r="D104" i="15"/>
  <c r="D30" i="16"/>
  <c r="L25" i="16"/>
  <c r="L19" i="21" s="1"/>
  <c r="AM22" i="15"/>
  <c r="Z22" i="15"/>
  <c r="AR29" i="16"/>
  <c r="D105" i="16"/>
  <c r="AE29" i="16"/>
  <c r="R29" i="16"/>
  <c r="BD29" i="16"/>
  <c r="AJ26" i="15"/>
  <c r="W26" i="15"/>
  <c r="C106" i="16"/>
  <c r="AL23" i="15"/>
  <c r="Y23" i="15"/>
  <c r="AD29" i="17"/>
  <c r="Q29" i="17"/>
  <c r="C105" i="17"/>
  <c r="AE28" i="17"/>
  <c r="AR28" i="17"/>
  <c r="BD28" i="17"/>
  <c r="D104" i="17"/>
  <c r="R28" i="17"/>
  <c r="AI27" i="15"/>
  <c r="V27" i="15"/>
  <c r="F104" i="17"/>
  <c r="AT28" i="17"/>
  <c r="AG28" i="17"/>
  <c r="T28" i="17"/>
  <c r="BF28" i="17"/>
  <c r="AS29" i="16"/>
  <c r="AF29" i="16"/>
  <c r="E105" i="16"/>
  <c r="S29" i="16"/>
  <c r="BE29" i="16"/>
  <c r="X20" i="18"/>
  <c r="AK20" i="18"/>
  <c r="BJ20" i="18"/>
  <c r="AX20" i="18"/>
  <c r="J96" i="18"/>
  <c r="U23" i="18"/>
  <c r="AH23" i="18"/>
  <c r="BG23" i="18"/>
  <c r="AU23" i="18"/>
  <c r="G99" i="18"/>
  <c r="AL19" i="18"/>
  <c r="AY19" i="18"/>
  <c r="BK19" i="18"/>
  <c r="Y19" i="18"/>
  <c r="K95" i="18"/>
  <c r="AL18" i="18"/>
  <c r="AY18" i="18"/>
  <c r="Y18" i="18"/>
  <c r="BK18" i="18"/>
  <c r="K94" i="18"/>
  <c r="AI22" i="18"/>
  <c r="AV22" i="18"/>
  <c r="BH22" i="18"/>
  <c r="V22" i="18"/>
  <c r="H98" i="18"/>
  <c r="AW21" i="18"/>
  <c r="W21" i="18"/>
  <c r="BI21" i="18"/>
  <c r="AJ21" i="18"/>
  <c r="I97" i="18"/>
  <c r="E106" i="18"/>
  <c r="AF30" i="18"/>
  <c r="BE30" i="18"/>
  <c r="S30" i="18"/>
  <c r="AS30" i="18"/>
  <c r="T29" i="18"/>
  <c r="AG29" i="18"/>
  <c r="AT29" i="18"/>
  <c r="BF29" i="18"/>
  <c r="F105" i="18"/>
  <c r="BD31" i="18"/>
  <c r="AE30" i="18"/>
  <c r="D106" i="18"/>
  <c r="R30" i="18"/>
  <c r="Q31" i="18"/>
  <c r="AD31" i="18"/>
  <c r="W26" i="17"/>
  <c r="AJ26" i="17"/>
  <c r="AH28" i="17"/>
  <c r="U28" i="17"/>
  <c r="AH29" i="16"/>
  <c r="U29" i="16"/>
  <c r="AL24" i="16"/>
  <c r="Y24" i="16"/>
  <c r="AK25" i="17"/>
  <c r="X25" i="17"/>
  <c r="AI27" i="17"/>
  <c r="V27" i="17"/>
  <c r="AK24" i="17"/>
  <c r="X24" i="17"/>
  <c r="AI28" i="16"/>
  <c r="V28" i="16"/>
  <c r="AJ27" i="16"/>
  <c r="W27" i="16"/>
  <c r="J27" i="16"/>
  <c r="J101" i="15"/>
  <c r="BJ25" i="15"/>
  <c r="AX25" i="15"/>
  <c r="I102" i="17"/>
  <c r="BI26" i="17"/>
  <c r="AW26" i="17"/>
  <c r="J101" i="17"/>
  <c r="AX25" i="17"/>
  <c r="BJ25" i="17"/>
  <c r="AV28" i="16"/>
  <c r="H104" i="16"/>
  <c r="BH28" i="16"/>
  <c r="K26" i="16"/>
  <c r="K20" i="21" s="1"/>
  <c r="K100" i="15"/>
  <c r="AY24" i="15"/>
  <c r="BK24" i="15"/>
  <c r="H29" i="16"/>
  <c r="H103" i="15"/>
  <c r="BH27" i="15"/>
  <c r="AV27" i="15"/>
  <c r="BG29" i="16"/>
  <c r="AU29" i="16"/>
  <c r="G105" i="16"/>
  <c r="BH27" i="17"/>
  <c r="H103" i="17"/>
  <c r="AV27" i="17"/>
  <c r="BI27" i="16"/>
  <c r="I103" i="16"/>
  <c r="AW27" i="16"/>
  <c r="G30" i="16"/>
  <c r="G104" i="15"/>
  <c r="G104" i="17"/>
  <c r="BG28" i="17"/>
  <c r="AU28" i="17"/>
  <c r="I28" i="16"/>
  <c r="BI26" i="15"/>
  <c r="I102" i="15"/>
  <c r="AW26" i="15"/>
  <c r="BK23" i="17"/>
  <c r="K99" i="17"/>
  <c r="AY23" i="17"/>
  <c r="AZ23" i="16"/>
  <c r="BL23" i="16"/>
  <c r="L99" i="16"/>
  <c r="BL22" i="15"/>
  <c r="L98" i="15"/>
  <c r="AZ22" i="15"/>
  <c r="L24" i="16"/>
  <c r="L18" i="21" s="1"/>
  <c r="AY24" i="16"/>
  <c r="BK24" i="16"/>
  <c r="K100" i="16"/>
  <c r="BJ24" i="17"/>
  <c r="J100" i="17"/>
  <c r="AX24" i="17"/>
  <c r="BM21" i="15"/>
  <c r="M23" i="16"/>
  <c r="BA21" i="15"/>
  <c r="M97" i="15"/>
  <c r="H86" i="6"/>
  <c r="H56" i="6"/>
  <c r="S85" i="9"/>
  <c r="S56" i="4"/>
  <c r="T83" i="7"/>
  <c r="Q88" i="14"/>
  <c r="N93" i="14"/>
  <c r="F86" i="5"/>
  <c r="Q86" i="5" s="1"/>
  <c r="F20" i="5"/>
  <c r="BC19" i="5"/>
  <c r="AT19" i="5"/>
  <c r="AK19" i="5"/>
  <c r="AA19" i="5"/>
  <c r="F120" i="5"/>
  <c r="E57" i="8"/>
  <c r="E87" i="8"/>
  <c r="I86" i="14"/>
  <c r="U86" i="14" s="1"/>
  <c r="I18" i="14"/>
  <c r="I121" i="14"/>
  <c r="AX17" i="14"/>
  <c r="BG17" i="14"/>
  <c r="J17" i="14"/>
  <c r="H34" i="13"/>
  <c r="O57" i="7"/>
  <c r="U84" i="4"/>
  <c r="S56" i="14"/>
  <c r="S77" i="14" s="1"/>
  <c r="D58" i="8"/>
  <c r="D88" i="8"/>
  <c r="D123" i="4"/>
  <c r="D89" i="4"/>
  <c r="O89" i="4" s="1"/>
  <c r="O60" i="4" s="1"/>
  <c r="C33" i="6"/>
  <c r="D23" i="4"/>
  <c r="BA22" i="4"/>
  <c r="AR22" i="4"/>
  <c r="AI22" i="4"/>
  <c r="Y22" i="4"/>
  <c r="E87" i="5"/>
  <c r="P87" i="5" s="1"/>
  <c r="P58" i="5" s="1"/>
  <c r="E21" i="5"/>
  <c r="BB20" i="5"/>
  <c r="AS20" i="5"/>
  <c r="AJ20" i="5"/>
  <c r="Z20" i="5"/>
  <c r="E121" i="5"/>
  <c r="N90" i="4"/>
  <c r="D89" i="12"/>
  <c r="X148" i="12"/>
  <c r="D59" i="12"/>
  <c r="F57" i="10"/>
  <c r="F87" i="10"/>
  <c r="P58" i="14"/>
  <c r="G86" i="12"/>
  <c r="AA145" i="12"/>
  <c r="G56" i="12"/>
  <c r="N58" i="5"/>
  <c r="I55" i="6"/>
  <c r="I85" i="6"/>
  <c r="G28" i="8"/>
  <c r="H84" i="7"/>
  <c r="T84" i="7" s="1"/>
  <c r="T55" i="7" s="1"/>
  <c r="H18" i="7"/>
  <c r="BE17" i="7"/>
  <c r="AV17" i="7"/>
  <c r="AM17" i="7"/>
  <c r="AC17" i="7"/>
  <c r="H118" i="7"/>
  <c r="F58" i="6"/>
  <c r="F88" i="6"/>
  <c r="P56" i="7"/>
  <c r="H9" i="3"/>
  <c r="H66" i="3"/>
  <c r="S66" i="3" s="1"/>
  <c r="S37" i="3" s="1"/>
  <c r="BD8" i="3"/>
  <c r="AB8" i="3"/>
  <c r="AU8" i="3"/>
  <c r="H100" i="3"/>
  <c r="AL8" i="3"/>
  <c r="I118" i="9"/>
  <c r="I84" i="9"/>
  <c r="I18" i="9"/>
  <c r="BF17" i="9"/>
  <c r="AW17" i="9"/>
  <c r="AN17" i="9"/>
  <c r="AD17" i="9"/>
  <c r="H28" i="10"/>
  <c r="H84" i="5"/>
  <c r="T84" i="5" s="1"/>
  <c r="T55" i="5" s="1"/>
  <c r="H18" i="5"/>
  <c r="BE17" i="5"/>
  <c r="AV17" i="5"/>
  <c r="AM17" i="5"/>
  <c r="AC17" i="5"/>
  <c r="H118" i="5"/>
  <c r="F121" i="11"/>
  <c r="F87" i="11"/>
  <c r="AA20" i="11"/>
  <c r="E31" i="12"/>
  <c r="F21" i="11"/>
  <c r="BC20" i="11"/>
  <c r="AT20" i="11"/>
  <c r="AK20" i="11"/>
  <c r="G120" i="11"/>
  <c r="G20" i="11"/>
  <c r="BD19" i="11"/>
  <c r="AU19" i="11"/>
  <c r="AL19" i="11"/>
  <c r="AB19" i="11"/>
  <c r="F30" i="12"/>
  <c r="G86" i="11"/>
  <c r="S86" i="11" s="1"/>
  <c r="S57" i="11" s="1"/>
  <c r="G19" i="7"/>
  <c r="BD18" i="7"/>
  <c r="AU18" i="7"/>
  <c r="AL18" i="7"/>
  <c r="F29" i="8"/>
  <c r="AB18" i="7"/>
  <c r="G85" i="7"/>
  <c r="G119" i="7"/>
  <c r="G10" i="3"/>
  <c r="G67" i="3"/>
  <c r="R67" i="3" s="1"/>
  <c r="R38" i="3" s="1"/>
  <c r="BC9" i="3"/>
  <c r="AT9" i="3"/>
  <c r="AK9" i="3"/>
  <c r="G101" i="3"/>
  <c r="AA9" i="3"/>
  <c r="J84" i="4"/>
  <c r="J118" i="4"/>
  <c r="I28" i="6"/>
  <c r="J18" i="4"/>
  <c r="BG17" i="4"/>
  <c r="AX17" i="4"/>
  <c r="AO17" i="4"/>
  <c r="AE17" i="4"/>
  <c r="E58" i="12"/>
  <c r="Y147" i="12"/>
  <c r="E88" i="12"/>
  <c r="B90" i="8"/>
  <c r="B60" i="8"/>
  <c r="G121" i="4"/>
  <c r="G87" i="4"/>
  <c r="S87" i="4" s="1"/>
  <c r="S58" i="4" s="1"/>
  <c r="G21" i="4"/>
  <c r="BD20" i="4"/>
  <c r="AU20" i="4"/>
  <c r="AL20" i="4"/>
  <c r="F31" i="6"/>
  <c r="AB20" i="4"/>
  <c r="AP70" i="13"/>
  <c r="AG70" i="13"/>
  <c r="X70" i="13"/>
  <c r="N70" i="13"/>
  <c r="H85" i="12"/>
  <c r="AB144" i="12"/>
  <c r="H55" i="12"/>
  <c r="R36" i="3"/>
  <c r="R57" i="3" s="1"/>
  <c r="D123" i="9"/>
  <c r="D23" i="9"/>
  <c r="BA22" i="9"/>
  <c r="AR22" i="9"/>
  <c r="AI22" i="9"/>
  <c r="C33" i="10"/>
  <c r="Y22" i="9"/>
  <c r="D89" i="9"/>
  <c r="O89" i="9" s="1"/>
  <c r="O60" i="9" s="1"/>
  <c r="F122" i="4"/>
  <c r="F88" i="4"/>
  <c r="Q88" i="4" s="1"/>
  <c r="AA21" i="4"/>
  <c r="E32" i="6"/>
  <c r="AK21" i="4"/>
  <c r="F22" i="4"/>
  <c r="AT21" i="4"/>
  <c r="BC21" i="4"/>
  <c r="B90" i="12"/>
  <c r="B60" i="12"/>
  <c r="V149" i="12"/>
  <c r="F86" i="8"/>
  <c r="F56" i="8"/>
  <c r="D88" i="7"/>
  <c r="Y21" i="7"/>
  <c r="C32" i="8"/>
  <c r="AR21" i="7"/>
  <c r="D22" i="7"/>
  <c r="D122" i="7"/>
  <c r="AI21" i="7"/>
  <c r="BA21" i="7"/>
  <c r="E122" i="11"/>
  <c r="D32" i="12"/>
  <c r="E88" i="11"/>
  <c r="P88" i="11" s="1"/>
  <c r="P59" i="11" s="1"/>
  <c r="E22" i="11"/>
  <c r="BB21" i="11"/>
  <c r="AS21" i="11"/>
  <c r="AJ21" i="11"/>
  <c r="Z21" i="11"/>
  <c r="E123" i="4"/>
  <c r="E89" i="4"/>
  <c r="D33" i="6"/>
  <c r="E23" i="4"/>
  <c r="BB22" i="4"/>
  <c r="AS22" i="4"/>
  <c r="AJ22" i="4"/>
  <c r="Z22" i="4"/>
  <c r="K83" i="4"/>
  <c r="K117" i="4"/>
  <c r="J27" i="6"/>
  <c r="BH16" i="4"/>
  <c r="AY16" i="4"/>
  <c r="K17" i="4"/>
  <c r="G55" i="8"/>
  <c r="G85" i="8"/>
  <c r="N59" i="7"/>
  <c r="P56" i="5"/>
  <c r="H120" i="4"/>
  <c r="G30" i="6"/>
  <c r="BE19" i="4"/>
  <c r="AV19" i="4"/>
  <c r="AM19" i="4"/>
  <c r="H86" i="4"/>
  <c r="T86" i="4" s="1"/>
  <c r="T57" i="4" s="1"/>
  <c r="AC19" i="4"/>
  <c r="H20" i="4"/>
  <c r="W13" i="3"/>
  <c r="C71" i="3"/>
  <c r="N71" i="3" s="1"/>
  <c r="N42" i="3" s="1"/>
  <c r="AG13" i="3"/>
  <c r="C105" i="3"/>
  <c r="C14" i="3"/>
  <c r="U54" i="9"/>
  <c r="U75" i="9" s="1"/>
  <c r="T83" i="5"/>
  <c r="E58" i="10"/>
  <c r="E88" i="10"/>
  <c r="N88" i="9"/>
  <c r="AQ69" i="13"/>
  <c r="AH69" i="13"/>
  <c r="Y69" i="13"/>
  <c r="O69" i="13"/>
  <c r="D123" i="11"/>
  <c r="D89" i="11"/>
  <c r="D23" i="11"/>
  <c r="BA22" i="11"/>
  <c r="AR22" i="11"/>
  <c r="AI22" i="11"/>
  <c r="Y22" i="11"/>
  <c r="C33" i="12"/>
  <c r="P87" i="11"/>
  <c r="H27" i="8"/>
  <c r="I83" i="7"/>
  <c r="U83" i="7" s="1"/>
  <c r="AW16" i="7"/>
  <c r="J16" i="7"/>
  <c r="I17" i="7"/>
  <c r="I117" i="7"/>
  <c r="BF16" i="7"/>
  <c r="I83" i="5"/>
  <c r="U83" i="5" s="1"/>
  <c r="AW16" i="5"/>
  <c r="I117" i="5"/>
  <c r="BF16" i="5"/>
  <c r="I17" i="5"/>
  <c r="J16" i="5"/>
  <c r="D13" i="3"/>
  <c r="AZ12" i="3"/>
  <c r="AQ12" i="3"/>
  <c r="AH12" i="3"/>
  <c r="D104" i="3"/>
  <c r="D70" i="3"/>
  <c r="O70" i="3" s="1"/>
  <c r="O41" i="3" s="1"/>
  <c r="X12" i="3"/>
  <c r="S54" i="5"/>
  <c r="S75" i="5" s="1"/>
  <c r="G19" i="5"/>
  <c r="BD18" i="5"/>
  <c r="AU18" i="5"/>
  <c r="AL18" i="5"/>
  <c r="AB18" i="5"/>
  <c r="G85" i="5"/>
  <c r="G119" i="5"/>
  <c r="H87" i="14"/>
  <c r="T87" i="14" s="1"/>
  <c r="T57" i="14" s="1"/>
  <c r="BF18" i="14"/>
  <c r="AW18" i="14"/>
  <c r="AN18" i="14"/>
  <c r="AD18" i="14"/>
  <c r="H19" i="14"/>
  <c r="H122" i="14"/>
  <c r="G35" i="13"/>
  <c r="D88" i="5"/>
  <c r="Y21" i="5"/>
  <c r="BA21" i="5"/>
  <c r="AR21" i="5"/>
  <c r="AI21" i="5"/>
  <c r="D22" i="5"/>
  <c r="D122" i="5"/>
  <c r="S85" i="11"/>
  <c r="O88" i="4"/>
  <c r="D89" i="10"/>
  <c r="D59" i="10"/>
  <c r="D23" i="14"/>
  <c r="BB22" i="14"/>
  <c r="AS22" i="14"/>
  <c r="AJ22" i="14"/>
  <c r="D91" i="14"/>
  <c r="D126" i="14"/>
  <c r="Z22" i="14"/>
  <c r="C39" i="13"/>
  <c r="T85" i="4"/>
  <c r="H85" i="10"/>
  <c r="H55" i="10"/>
  <c r="E87" i="7"/>
  <c r="P87" i="7" s="1"/>
  <c r="P58" i="7" s="1"/>
  <c r="E21" i="7"/>
  <c r="BB20" i="7"/>
  <c r="AS20" i="7"/>
  <c r="AJ20" i="7"/>
  <c r="Z20" i="7"/>
  <c r="E121" i="7"/>
  <c r="D31" i="8"/>
  <c r="B33" i="12"/>
  <c r="C123" i="11"/>
  <c r="C23" i="11"/>
  <c r="AH22" i="11"/>
  <c r="X22" i="11"/>
  <c r="C89" i="11"/>
  <c r="C91" i="4"/>
  <c r="N91" i="4" s="1"/>
  <c r="N62" i="4" s="1"/>
  <c r="C125" i="4"/>
  <c r="C25" i="4"/>
  <c r="AH24" i="4"/>
  <c r="X24" i="4"/>
  <c r="B35" i="6"/>
  <c r="H119" i="11"/>
  <c r="H85" i="11"/>
  <c r="T85" i="11" s="1"/>
  <c r="T56" i="11" s="1"/>
  <c r="G29" i="12"/>
  <c r="BE18" i="11"/>
  <c r="AV18" i="11"/>
  <c r="AM18" i="11"/>
  <c r="H19" i="11"/>
  <c r="AC18" i="11"/>
  <c r="G86" i="10"/>
  <c r="G56" i="10"/>
  <c r="B33" i="8"/>
  <c r="C23" i="7"/>
  <c r="AH22" i="7"/>
  <c r="X22" i="7"/>
  <c r="C123" i="7"/>
  <c r="C89" i="7"/>
  <c r="D70" i="13"/>
  <c r="AQ37" i="13"/>
  <c r="AH37" i="13"/>
  <c r="Y37" i="13"/>
  <c r="O37" i="13"/>
  <c r="D103" i="13"/>
  <c r="C94" i="14"/>
  <c r="N94" i="14" s="1"/>
  <c r="N64" i="14" s="1"/>
  <c r="C129" i="14"/>
  <c r="C26" i="14"/>
  <c r="AI25" i="14"/>
  <c r="B42" i="13"/>
  <c r="Y25" i="14"/>
  <c r="C90" i="10"/>
  <c r="C60" i="10"/>
  <c r="E69" i="3"/>
  <c r="P69" i="3" s="1"/>
  <c r="P40" i="3" s="1"/>
  <c r="BA11" i="3"/>
  <c r="AR11" i="3"/>
  <c r="AI11" i="3"/>
  <c r="Y11" i="3"/>
  <c r="E103" i="3"/>
  <c r="E12" i="3"/>
  <c r="F57" i="12"/>
  <c r="Z146" i="12"/>
  <c r="F87" i="12"/>
  <c r="C90" i="6"/>
  <c r="C60" i="6"/>
  <c r="G120" i="9"/>
  <c r="F30" i="10"/>
  <c r="G20" i="9"/>
  <c r="BD19" i="9"/>
  <c r="AU19" i="9"/>
  <c r="AL19" i="9"/>
  <c r="AB19" i="9"/>
  <c r="G86" i="9"/>
  <c r="S86" i="9" s="1"/>
  <c r="S57" i="9" s="1"/>
  <c r="D90" i="6"/>
  <c r="D60" i="6"/>
  <c r="N40" i="3"/>
  <c r="U54" i="11"/>
  <c r="U75" i="11" s="1"/>
  <c r="F89" i="14"/>
  <c r="Q89" i="14" s="1"/>
  <c r="Q59" i="14" s="1"/>
  <c r="F21" i="14"/>
  <c r="AU20" i="14"/>
  <c r="AB20" i="14"/>
  <c r="F124" i="14"/>
  <c r="BD20" i="14"/>
  <c r="AL20" i="14"/>
  <c r="E37" i="13"/>
  <c r="E90" i="14"/>
  <c r="BC21" i="14"/>
  <c r="AT21" i="14"/>
  <c r="AK21" i="14"/>
  <c r="AA21" i="14"/>
  <c r="E125" i="14"/>
  <c r="E22" i="14"/>
  <c r="D38" i="13"/>
  <c r="E30" i="8"/>
  <c r="F86" i="7"/>
  <c r="Q86" i="7" s="1"/>
  <c r="Q57" i="7" s="1"/>
  <c r="F20" i="7"/>
  <c r="BC19" i="7"/>
  <c r="AT19" i="7"/>
  <c r="AK19" i="7"/>
  <c r="AA19" i="7"/>
  <c r="F120" i="7"/>
  <c r="O88" i="9"/>
  <c r="O58" i="11"/>
  <c r="B33" i="10"/>
  <c r="C23" i="9"/>
  <c r="AH22" i="9"/>
  <c r="X22" i="9"/>
  <c r="C123" i="9"/>
  <c r="C89" i="9"/>
  <c r="N89" i="9" s="1"/>
  <c r="N60" i="9" s="1"/>
  <c r="T86" i="14"/>
  <c r="E122" i="9"/>
  <c r="E22" i="9"/>
  <c r="D32" i="10"/>
  <c r="BB21" i="9"/>
  <c r="AS21" i="9"/>
  <c r="AJ21" i="9"/>
  <c r="E88" i="9"/>
  <c r="P88" i="9" s="1"/>
  <c r="P59" i="9" s="1"/>
  <c r="Z21" i="9"/>
  <c r="C59" i="8"/>
  <c r="C89" i="8"/>
  <c r="AS67" i="13"/>
  <c r="AJ67" i="13"/>
  <c r="BE19" i="14"/>
  <c r="AV19" i="14"/>
  <c r="AM19" i="14"/>
  <c r="AC19" i="14"/>
  <c r="G88" i="14"/>
  <c r="G123" i="14"/>
  <c r="G20" i="14"/>
  <c r="F36" i="13"/>
  <c r="F121" i="9"/>
  <c r="AA20" i="9"/>
  <c r="BC20" i="9"/>
  <c r="AT20" i="9"/>
  <c r="AK20" i="9"/>
  <c r="E31" i="10"/>
  <c r="F87" i="9"/>
  <c r="Q87" i="9" s="1"/>
  <c r="Q58" i="9" s="1"/>
  <c r="F21" i="9"/>
  <c r="H119" i="9"/>
  <c r="H85" i="9"/>
  <c r="G29" i="10"/>
  <c r="H19" i="9"/>
  <c r="AV18" i="9"/>
  <c r="AM18" i="9"/>
  <c r="AC18" i="9"/>
  <c r="BE18" i="9"/>
  <c r="AR68" i="13"/>
  <c r="P68" i="13"/>
  <c r="AI68" i="13"/>
  <c r="Z68" i="13"/>
  <c r="S65" i="3"/>
  <c r="W73" i="13"/>
  <c r="M73" i="13"/>
  <c r="J117" i="11"/>
  <c r="I27" i="12"/>
  <c r="J17" i="11"/>
  <c r="BG16" i="11"/>
  <c r="AX16" i="11"/>
  <c r="K16" i="11"/>
  <c r="J83" i="11"/>
  <c r="V83" i="11" s="1"/>
  <c r="G67" i="13"/>
  <c r="AK34" i="13"/>
  <c r="G100" i="13"/>
  <c r="AT34" i="13"/>
  <c r="F68" i="3"/>
  <c r="F11" i="3"/>
  <c r="BB10" i="3"/>
  <c r="Z10" i="3"/>
  <c r="AJ10" i="3"/>
  <c r="AS10" i="3"/>
  <c r="F102" i="3"/>
  <c r="S54" i="7"/>
  <c r="S75" i="7" s="1"/>
  <c r="E69" i="13"/>
  <c r="E102" i="13"/>
  <c r="AR36" i="13"/>
  <c r="AI36" i="13"/>
  <c r="Z36" i="13"/>
  <c r="P36" i="13"/>
  <c r="B107" i="13"/>
  <c r="W41" i="13"/>
  <c r="B74" i="13"/>
  <c r="M41" i="13"/>
  <c r="T54" i="11"/>
  <c r="T75" i="11" s="1"/>
  <c r="E59" i="6"/>
  <c r="E89" i="6"/>
  <c r="B90" i="10"/>
  <c r="B60" i="10"/>
  <c r="N58" i="11"/>
  <c r="I119" i="4"/>
  <c r="I19" i="4"/>
  <c r="BF18" i="4"/>
  <c r="AW18" i="4"/>
  <c r="AN18" i="4"/>
  <c r="H29" i="6"/>
  <c r="I85" i="4"/>
  <c r="U85" i="4" s="1"/>
  <c r="U56" i="4" s="1"/>
  <c r="AD18" i="4"/>
  <c r="C90" i="12"/>
  <c r="W149" i="12"/>
  <c r="C60" i="12"/>
  <c r="P87" i="9"/>
  <c r="B62" i="6"/>
  <c r="B92" i="6"/>
  <c r="N38" i="13"/>
  <c r="C104" i="13"/>
  <c r="C71" i="13"/>
  <c r="AP38" i="13"/>
  <c r="AG38" i="13"/>
  <c r="X38" i="13"/>
  <c r="T54" i="9"/>
  <c r="T75" i="9" s="1"/>
  <c r="F101" i="13"/>
  <c r="Q35" i="13"/>
  <c r="AS35" i="13"/>
  <c r="F68" i="13"/>
  <c r="AJ35" i="13"/>
  <c r="AA35" i="13"/>
  <c r="Q86" i="9"/>
  <c r="V54" i="4"/>
  <c r="V75" i="4" s="1"/>
  <c r="P38" i="3"/>
  <c r="G57" i="6"/>
  <c r="G87" i="6"/>
  <c r="C23" i="5"/>
  <c r="AH22" i="5"/>
  <c r="X22" i="5"/>
  <c r="C89" i="5"/>
  <c r="C123" i="5"/>
  <c r="BE7" i="3"/>
  <c r="AV7" i="3"/>
  <c r="J7" i="3"/>
  <c r="I65" i="3"/>
  <c r="T65" i="3" s="1"/>
  <c r="I8" i="3"/>
  <c r="I99" i="3"/>
  <c r="I84" i="11"/>
  <c r="I118" i="11"/>
  <c r="H28" i="12"/>
  <c r="I18" i="11"/>
  <c r="BF17" i="11"/>
  <c r="AW17" i="11"/>
  <c r="AN17" i="11"/>
  <c r="AD17" i="11"/>
  <c r="J117" i="9"/>
  <c r="J83" i="9"/>
  <c r="V83" i="9" s="1"/>
  <c r="J17" i="9"/>
  <c r="BG16" i="9"/>
  <c r="AX16" i="9"/>
  <c r="K16" i="9"/>
  <c r="I27" i="10"/>
  <c r="AS34" i="17" l="1"/>
  <c r="AF34" i="17"/>
  <c r="BE34" i="17"/>
  <c r="AU31" i="17"/>
  <c r="AH31" i="17"/>
  <c r="BG31" i="17"/>
  <c r="AT32" i="17"/>
  <c r="BF32" i="17"/>
  <c r="AG32" i="17"/>
  <c r="AH30" i="16"/>
  <c r="BG30" i="16"/>
  <c r="AU30" i="16"/>
  <c r="U30" i="16"/>
  <c r="Q31" i="16"/>
  <c r="AD31" i="16"/>
  <c r="BD34" i="17"/>
  <c r="AR34" i="17"/>
  <c r="AE34" i="17"/>
  <c r="R35" i="17"/>
  <c r="AE35" i="17"/>
  <c r="AR30" i="16"/>
  <c r="R30" i="16"/>
  <c r="AE30" i="16"/>
  <c r="BD30" i="16"/>
  <c r="AF30" i="16"/>
  <c r="S30" i="16"/>
  <c r="BE30" i="16"/>
  <c r="AS30" i="16"/>
  <c r="AG30" i="16"/>
  <c r="BF30" i="16"/>
  <c r="AT30" i="16"/>
  <c r="T30" i="16"/>
  <c r="BH30" i="17"/>
  <c r="AV30" i="17"/>
  <c r="AI30" i="17"/>
  <c r="J29" i="17"/>
  <c r="H31" i="17"/>
  <c r="M26" i="17"/>
  <c r="L27" i="17"/>
  <c r="E35" i="17"/>
  <c r="I30" i="17"/>
  <c r="G32" i="17"/>
  <c r="K28" i="17"/>
  <c r="N25" i="17"/>
  <c r="F33" i="17"/>
  <c r="BL17" i="21"/>
  <c r="C24" i="21"/>
  <c r="AD23" i="21"/>
  <c r="Q23" i="21"/>
  <c r="C99" i="21"/>
  <c r="BL17" i="18"/>
  <c r="L93" i="18"/>
  <c r="AZ17" i="18"/>
  <c r="AQ29" i="18"/>
  <c r="B68" i="18"/>
  <c r="B105" i="18" s="1"/>
  <c r="P29" i="18"/>
  <c r="AQ35" i="17"/>
  <c r="P35" i="17"/>
  <c r="B74" i="17"/>
  <c r="B111" i="17" s="1"/>
  <c r="B68" i="21"/>
  <c r="B105" i="21" s="1"/>
  <c r="AQ29" i="21"/>
  <c r="P29" i="21"/>
  <c r="B35" i="15"/>
  <c r="AQ35" i="15" s="1"/>
  <c r="B30" i="21"/>
  <c r="B30" i="18"/>
  <c r="B36" i="17"/>
  <c r="B73" i="15"/>
  <c r="B110" i="15" s="1"/>
  <c r="P34" i="15"/>
  <c r="B36" i="16"/>
  <c r="AQ36" i="16" s="1"/>
  <c r="P35" i="16"/>
  <c r="B74" i="16"/>
  <c r="B111" i="16" s="1"/>
  <c r="AL25" i="16"/>
  <c r="K19" i="21"/>
  <c r="Y20" i="21" s="1"/>
  <c r="K101" i="16"/>
  <c r="BL18" i="21"/>
  <c r="AZ18" i="21"/>
  <c r="L94" i="21"/>
  <c r="K96" i="21"/>
  <c r="Z19" i="21"/>
  <c r="L95" i="21"/>
  <c r="AM19" i="21"/>
  <c r="M17" i="18"/>
  <c r="M18" i="18" s="1"/>
  <c r="M19" i="18" s="1"/>
  <c r="M20" i="18" s="1"/>
  <c r="M21" i="18" s="1"/>
  <c r="M22" i="18" s="1"/>
  <c r="M23" i="18" s="1"/>
  <c r="M24" i="18" s="1"/>
  <c r="M25" i="18" s="1"/>
  <c r="M26" i="18" s="1"/>
  <c r="M27" i="18" s="1"/>
  <c r="M28" i="18" s="1"/>
  <c r="M29" i="18" s="1"/>
  <c r="M30" i="18" s="1"/>
  <c r="M31" i="18" s="1"/>
  <c r="M32" i="18" s="1"/>
  <c r="M33" i="18" s="1"/>
  <c r="M34" i="18" s="1"/>
  <c r="M35" i="18" s="1"/>
  <c r="M36" i="18" s="1"/>
  <c r="M37" i="18" s="1"/>
  <c r="M38" i="18" s="1"/>
  <c r="M39" i="18" s="1"/>
  <c r="M40" i="18" s="1"/>
  <c r="M41" i="18" s="1"/>
  <c r="M42" i="18" s="1"/>
  <c r="M43" i="18" s="1"/>
  <c r="M44" i="18" s="1"/>
  <c r="M45" i="18" s="1"/>
  <c r="M46" i="18" s="1"/>
  <c r="M47" i="18" s="1"/>
  <c r="M17" i="21"/>
  <c r="BA17" i="21" s="1"/>
  <c r="L93" i="21"/>
  <c r="AM18" i="21"/>
  <c r="Z18" i="21"/>
  <c r="F24" i="21"/>
  <c r="F99" i="21"/>
  <c r="AT23" i="21"/>
  <c r="BF23" i="21"/>
  <c r="T23" i="21"/>
  <c r="AG23" i="21"/>
  <c r="D24" i="21"/>
  <c r="D99" i="21"/>
  <c r="R23" i="21"/>
  <c r="AE23" i="21"/>
  <c r="BD23" i="21"/>
  <c r="AR23" i="21"/>
  <c r="E24" i="21"/>
  <c r="AS23" i="21"/>
  <c r="E99" i="21"/>
  <c r="AF23" i="21"/>
  <c r="BE23" i="21"/>
  <c r="S23" i="21"/>
  <c r="I21" i="21"/>
  <c r="I96" i="21"/>
  <c r="AJ20" i="21"/>
  <c r="BI20" i="21"/>
  <c r="W20" i="21"/>
  <c r="AW20" i="21"/>
  <c r="J21" i="21"/>
  <c r="BK20" i="21"/>
  <c r="AY20" i="21"/>
  <c r="J96" i="21"/>
  <c r="AK20" i="21"/>
  <c r="BJ20" i="21"/>
  <c r="X20" i="21"/>
  <c r="AX20" i="21"/>
  <c r="H22" i="21"/>
  <c r="AV21" i="21"/>
  <c r="AI21" i="21"/>
  <c r="H97" i="21"/>
  <c r="V21" i="21"/>
  <c r="BH21" i="21"/>
  <c r="G24" i="21"/>
  <c r="AH23" i="21"/>
  <c r="U23" i="21"/>
  <c r="G99" i="21"/>
  <c r="BG23" i="21"/>
  <c r="AU23" i="21"/>
  <c r="C107" i="19"/>
  <c r="C106" i="19"/>
  <c r="Q30" i="19"/>
  <c r="AD30" i="19"/>
  <c r="E103" i="19"/>
  <c r="AF27" i="19"/>
  <c r="BE27" i="19"/>
  <c r="AS27" i="19"/>
  <c r="S27" i="19"/>
  <c r="H100" i="19"/>
  <c r="AI24" i="19"/>
  <c r="BH24" i="19"/>
  <c r="V24" i="19"/>
  <c r="AV24" i="19"/>
  <c r="F102" i="19"/>
  <c r="AG26" i="19"/>
  <c r="BF26" i="19"/>
  <c r="AT26" i="19"/>
  <c r="T26" i="19"/>
  <c r="AE28" i="19"/>
  <c r="D104" i="19"/>
  <c r="BD28" i="19"/>
  <c r="R28" i="19"/>
  <c r="AR28" i="19"/>
  <c r="B68" i="19"/>
  <c r="B105" i="19" s="1"/>
  <c r="P29" i="19"/>
  <c r="B30" i="19"/>
  <c r="AQ29" i="19"/>
  <c r="G101" i="19"/>
  <c r="AH25" i="19"/>
  <c r="BG25" i="19"/>
  <c r="AU25" i="19"/>
  <c r="U25" i="19"/>
  <c r="J98" i="19"/>
  <c r="BJ22" i="19"/>
  <c r="AK22" i="19"/>
  <c r="BK22" i="19"/>
  <c r="X22" i="19"/>
  <c r="AY22" i="19"/>
  <c r="AX22" i="19"/>
  <c r="I99" i="19"/>
  <c r="AJ23" i="19"/>
  <c r="BI23" i="19"/>
  <c r="AW23" i="19"/>
  <c r="W23" i="19"/>
  <c r="BJ26" i="16"/>
  <c r="X26" i="17"/>
  <c r="J102" i="16"/>
  <c r="AY26" i="16"/>
  <c r="BK25" i="16"/>
  <c r="AL25" i="17"/>
  <c r="Y25" i="16"/>
  <c r="X26" i="16"/>
  <c r="AY25" i="16"/>
  <c r="AK26" i="16"/>
  <c r="Z24" i="15"/>
  <c r="BL23" i="15"/>
  <c r="AZ23" i="15"/>
  <c r="L99" i="15"/>
  <c r="C106" i="17"/>
  <c r="C107" i="16"/>
  <c r="Y25" i="15"/>
  <c r="AL25" i="15"/>
  <c r="BE29" i="17"/>
  <c r="E105" i="17"/>
  <c r="AF29" i="17"/>
  <c r="S29" i="17"/>
  <c r="AS29" i="17"/>
  <c r="E106" i="16"/>
  <c r="F106" i="16"/>
  <c r="AN22" i="15"/>
  <c r="AA22" i="15"/>
  <c r="W27" i="15"/>
  <c r="AJ27" i="15"/>
  <c r="D31" i="16"/>
  <c r="D105" i="15"/>
  <c r="AE29" i="17"/>
  <c r="BD29" i="17"/>
  <c r="D105" i="17"/>
  <c r="R29" i="17"/>
  <c r="AR29" i="17"/>
  <c r="AM23" i="15"/>
  <c r="Z23" i="15"/>
  <c r="C106" i="15"/>
  <c r="C32" i="16"/>
  <c r="F31" i="16"/>
  <c r="F105" i="15"/>
  <c r="D106" i="16"/>
  <c r="E31" i="16"/>
  <c r="E105" i="15"/>
  <c r="X26" i="15"/>
  <c r="AK26" i="15"/>
  <c r="BF29" i="17"/>
  <c r="AG29" i="17"/>
  <c r="F105" i="17"/>
  <c r="AT29" i="17"/>
  <c r="T29" i="17"/>
  <c r="U24" i="18"/>
  <c r="AU24" i="18"/>
  <c r="BG24" i="18"/>
  <c r="AH24" i="18"/>
  <c r="G100" i="18"/>
  <c r="Z19" i="18"/>
  <c r="BL19" i="18"/>
  <c r="AZ19" i="18"/>
  <c r="AM19" i="18"/>
  <c r="L95" i="18"/>
  <c r="BK20" i="18"/>
  <c r="AL20" i="18"/>
  <c r="Y20" i="18"/>
  <c r="AY20" i="18"/>
  <c r="K96" i="18"/>
  <c r="W22" i="18"/>
  <c r="BI22" i="18"/>
  <c r="AJ22" i="18"/>
  <c r="AW22" i="18"/>
  <c r="I98" i="18"/>
  <c r="Z18" i="18"/>
  <c r="BL18" i="18"/>
  <c r="AM18" i="18"/>
  <c r="AZ18" i="18"/>
  <c r="L94" i="18"/>
  <c r="V23" i="18"/>
  <c r="BH23" i="18"/>
  <c r="AV23" i="18"/>
  <c r="AI23" i="18"/>
  <c r="H99" i="18"/>
  <c r="X21" i="18"/>
  <c r="AX21" i="18"/>
  <c r="BJ21" i="18"/>
  <c r="AK21" i="18"/>
  <c r="J97" i="18"/>
  <c r="T30" i="18"/>
  <c r="AG30" i="18"/>
  <c r="AT30" i="18"/>
  <c r="F106" i="18"/>
  <c r="BF30" i="18"/>
  <c r="R31" i="18"/>
  <c r="AE31" i="18"/>
  <c r="D107" i="18"/>
  <c r="D108" i="18"/>
  <c r="AR31" i="18"/>
  <c r="S31" i="18"/>
  <c r="AF31" i="18"/>
  <c r="BE31" i="18"/>
  <c r="E107" i="18"/>
  <c r="AS31" i="18"/>
  <c r="Q32" i="18"/>
  <c r="AR32" i="18"/>
  <c r="AD32" i="18"/>
  <c r="C108" i="18"/>
  <c r="AH29" i="17"/>
  <c r="U29" i="17"/>
  <c r="AM25" i="16"/>
  <c r="Z25" i="16"/>
  <c r="AK27" i="16"/>
  <c r="X27" i="16"/>
  <c r="AL24" i="17"/>
  <c r="Y24" i="17"/>
  <c r="AI29" i="16"/>
  <c r="V29" i="16"/>
  <c r="AJ28" i="16"/>
  <c r="W28" i="16"/>
  <c r="AJ27" i="17"/>
  <c r="W27" i="17"/>
  <c r="AL26" i="16"/>
  <c r="Y26" i="16"/>
  <c r="AI28" i="17"/>
  <c r="V28" i="17"/>
  <c r="AM24" i="16"/>
  <c r="Z24" i="16"/>
  <c r="BH29" i="16"/>
  <c r="AX27" i="17"/>
  <c r="BJ27" i="16"/>
  <c r="AX27" i="16"/>
  <c r="J103" i="16"/>
  <c r="AW28" i="16"/>
  <c r="I104" i="16"/>
  <c r="BI28" i="16"/>
  <c r="I103" i="17"/>
  <c r="BI27" i="17"/>
  <c r="AW27" i="17"/>
  <c r="J28" i="16"/>
  <c r="J102" i="15"/>
  <c r="BJ26" i="15"/>
  <c r="AX26" i="15"/>
  <c r="M99" i="15"/>
  <c r="M25" i="16"/>
  <c r="M19" i="21" s="1"/>
  <c r="I29" i="16"/>
  <c r="I103" i="15"/>
  <c r="BI27" i="15"/>
  <c r="AW27" i="15"/>
  <c r="L26" i="16"/>
  <c r="L20" i="21" s="1"/>
  <c r="L100" i="15"/>
  <c r="BL24" i="15"/>
  <c r="BH28" i="17"/>
  <c r="H104" i="17"/>
  <c r="AV28" i="17"/>
  <c r="G106" i="16"/>
  <c r="H105" i="16"/>
  <c r="AV29" i="16"/>
  <c r="BK26" i="16"/>
  <c r="K102" i="16"/>
  <c r="G31" i="16"/>
  <c r="G105" i="15"/>
  <c r="G105" i="17"/>
  <c r="BG29" i="17"/>
  <c r="AU29" i="17"/>
  <c r="AZ25" i="16"/>
  <c r="L101" i="16"/>
  <c r="BL25" i="16"/>
  <c r="H30" i="16"/>
  <c r="H104" i="15"/>
  <c r="K27" i="16"/>
  <c r="K21" i="21" s="1"/>
  <c r="K101" i="15"/>
  <c r="AY25" i="15"/>
  <c r="BK25" i="15"/>
  <c r="M99" i="16"/>
  <c r="BA23" i="16"/>
  <c r="BM23" i="16"/>
  <c r="BM22" i="15"/>
  <c r="M98" i="15"/>
  <c r="BA22" i="15"/>
  <c r="M24" i="16"/>
  <c r="M18" i="21" s="1"/>
  <c r="AZ24" i="16"/>
  <c r="L100" i="16"/>
  <c r="BL24" i="16"/>
  <c r="N23" i="16"/>
  <c r="BN21" i="15"/>
  <c r="BB21" i="15"/>
  <c r="N97" i="15"/>
  <c r="AY24" i="17"/>
  <c r="BK24" i="17"/>
  <c r="K100" i="17"/>
  <c r="BL23" i="17"/>
  <c r="L99" i="17"/>
  <c r="AZ23" i="17"/>
  <c r="V54" i="9"/>
  <c r="V75" i="9" s="1"/>
  <c r="F58" i="10"/>
  <c r="F88" i="10"/>
  <c r="C126" i="4"/>
  <c r="B36" i="6"/>
  <c r="C26" i="4"/>
  <c r="C92" i="4"/>
  <c r="N92" i="4" s="1"/>
  <c r="N63" i="4" s="1"/>
  <c r="AH25" i="4"/>
  <c r="X25" i="4"/>
  <c r="N89" i="5"/>
  <c r="I120" i="4"/>
  <c r="H30" i="6"/>
  <c r="I86" i="4"/>
  <c r="U86" i="4" s="1"/>
  <c r="U57" i="4" s="1"/>
  <c r="I20" i="4"/>
  <c r="AD19" i="4"/>
  <c r="BF19" i="4"/>
  <c r="AW19" i="4"/>
  <c r="AN19" i="4"/>
  <c r="B34" i="8"/>
  <c r="X23" i="7"/>
  <c r="C90" i="7"/>
  <c r="N90" i="7" s="1"/>
  <c r="N61" i="7" s="1"/>
  <c r="C24" i="7"/>
  <c r="AH23" i="7"/>
  <c r="C124" i="7"/>
  <c r="O91" i="14"/>
  <c r="N59" i="9"/>
  <c r="F57" i="8"/>
  <c r="F87" i="8"/>
  <c r="G86" i="8"/>
  <c r="G56" i="8"/>
  <c r="N61" i="4"/>
  <c r="H100" i="13"/>
  <c r="AU34" i="13"/>
  <c r="AL34" i="13"/>
  <c r="H67" i="13"/>
  <c r="V54" i="11"/>
  <c r="V75" i="11" s="1"/>
  <c r="O59" i="9"/>
  <c r="E58" i="8"/>
  <c r="E88" i="8"/>
  <c r="P90" i="14"/>
  <c r="F22" i="14"/>
  <c r="AB21" i="14"/>
  <c r="F125" i="14"/>
  <c r="F90" i="14"/>
  <c r="Q90" i="14" s="1"/>
  <c r="Q60" i="14" s="1"/>
  <c r="AU21" i="14"/>
  <c r="BD21" i="14"/>
  <c r="AL21" i="14"/>
  <c r="E38" i="13"/>
  <c r="B61" i="8"/>
  <c r="B91" i="8"/>
  <c r="G57" i="12"/>
  <c r="AA146" i="12"/>
  <c r="G87" i="12"/>
  <c r="O59" i="4"/>
  <c r="G86" i="5"/>
  <c r="S86" i="5" s="1"/>
  <c r="S57" i="5" s="1"/>
  <c r="G20" i="5"/>
  <c r="BD19" i="5"/>
  <c r="AU19" i="5"/>
  <c r="AL19" i="5"/>
  <c r="AB19" i="5"/>
  <c r="G120" i="5"/>
  <c r="O89" i="11"/>
  <c r="E89" i="12"/>
  <c r="Y148" i="12"/>
  <c r="E59" i="12"/>
  <c r="J86" i="14"/>
  <c r="V86" i="14" s="1"/>
  <c r="J18" i="14"/>
  <c r="BH17" i="14"/>
  <c r="AY17" i="14"/>
  <c r="K17" i="14"/>
  <c r="J121" i="14"/>
  <c r="I34" i="13"/>
  <c r="N63" i="14"/>
  <c r="U54" i="7"/>
  <c r="U75" i="7" s="1"/>
  <c r="B108" i="13"/>
  <c r="M42" i="13"/>
  <c r="W42" i="13"/>
  <c r="B75" i="13"/>
  <c r="U54" i="5"/>
  <c r="U75" i="5" s="1"/>
  <c r="O88" i="7"/>
  <c r="S36" i="3"/>
  <c r="S57" i="3" s="1"/>
  <c r="F122" i="9"/>
  <c r="E32" i="10"/>
  <c r="F22" i="9"/>
  <c r="BC21" i="9"/>
  <c r="AT21" i="9"/>
  <c r="AK21" i="9"/>
  <c r="F88" i="9"/>
  <c r="AA21" i="9"/>
  <c r="F69" i="13"/>
  <c r="F102" i="13"/>
  <c r="AS36" i="13"/>
  <c r="AJ36" i="13"/>
  <c r="AA36" i="13"/>
  <c r="Q36" i="13"/>
  <c r="D104" i="13"/>
  <c r="D71" i="13"/>
  <c r="AQ38" i="13"/>
  <c r="AH38" i="13"/>
  <c r="Y38" i="13"/>
  <c r="O38" i="13"/>
  <c r="C95" i="14"/>
  <c r="N95" i="14" s="1"/>
  <c r="N65" i="14" s="1"/>
  <c r="AI26" i="14"/>
  <c r="C130" i="14"/>
  <c r="C27" i="14"/>
  <c r="Y26" i="14"/>
  <c r="B43" i="13"/>
  <c r="O70" i="13"/>
  <c r="AQ70" i="13"/>
  <c r="AH70" i="13"/>
  <c r="Y70" i="13"/>
  <c r="N89" i="11"/>
  <c r="O88" i="5"/>
  <c r="D105" i="3"/>
  <c r="D71" i="3"/>
  <c r="D14" i="3"/>
  <c r="AZ13" i="3"/>
  <c r="X13" i="3"/>
  <c r="AQ13" i="3"/>
  <c r="AH13" i="3"/>
  <c r="P58" i="11"/>
  <c r="E90" i="6"/>
  <c r="E60" i="6"/>
  <c r="F89" i="6"/>
  <c r="F59" i="6"/>
  <c r="J119" i="4"/>
  <c r="I29" i="6"/>
  <c r="BG18" i="4"/>
  <c r="AX18" i="4"/>
  <c r="AO18" i="4"/>
  <c r="J85" i="4"/>
  <c r="V85" i="4" s="1"/>
  <c r="V56" i="4" s="1"/>
  <c r="AE18" i="4"/>
  <c r="J19" i="4"/>
  <c r="BE18" i="5"/>
  <c r="AV18" i="5"/>
  <c r="AM18" i="5"/>
  <c r="AC18" i="5"/>
  <c r="H85" i="5"/>
  <c r="H19" i="5"/>
  <c r="H119" i="5"/>
  <c r="I119" i="9"/>
  <c r="H29" i="10"/>
  <c r="I19" i="9"/>
  <c r="BF18" i="9"/>
  <c r="AW18" i="9"/>
  <c r="AN18" i="9"/>
  <c r="I85" i="9"/>
  <c r="U85" i="9" s="1"/>
  <c r="U56" i="9" s="1"/>
  <c r="AD18" i="9"/>
  <c r="AS68" i="13"/>
  <c r="AJ68" i="13"/>
  <c r="AA68" i="13"/>
  <c r="Q68" i="13"/>
  <c r="B61" i="12"/>
  <c r="V150" i="12"/>
  <c r="B91" i="12"/>
  <c r="C15" i="3"/>
  <c r="C72" i="3"/>
  <c r="N72" i="3" s="1"/>
  <c r="W14" i="3"/>
  <c r="C106" i="3"/>
  <c r="AG14" i="3"/>
  <c r="P89" i="4"/>
  <c r="T54" i="7"/>
  <c r="T75" i="7" s="1"/>
  <c r="T85" i="9"/>
  <c r="I85" i="10"/>
  <c r="I55" i="10"/>
  <c r="K117" i="9"/>
  <c r="J27" i="10"/>
  <c r="K83" i="9"/>
  <c r="K17" i="9"/>
  <c r="BH16" i="9"/>
  <c r="AY16" i="9"/>
  <c r="T36" i="3"/>
  <c r="T57" i="3" s="1"/>
  <c r="X23" i="5"/>
  <c r="C90" i="5"/>
  <c r="N90" i="5" s="1"/>
  <c r="N61" i="5" s="1"/>
  <c r="C124" i="5"/>
  <c r="AH23" i="5"/>
  <c r="C24" i="5"/>
  <c r="M74" i="13"/>
  <c r="W74" i="13"/>
  <c r="AR69" i="13"/>
  <c r="AI69" i="13"/>
  <c r="Z69" i="13"/>
  <c r="P69" i="13"/>
  <c r="F12" i="3"/>
  <c r="Z11" i="3"/>
  <c r="F103" i="3"/>
  <c r="BB11" i="3"/>
  <c r="AJ11" i="3"/>
  <c r="F69" i="3"/>
  <c r="Q69" i="3" s="1"/>
  <c r="Q40" i="3" s="1"/>
  <c r="AS11" i="3"/>
  <c r="G89" i="14"/>
  <c r="S89" i="14" s="1"/>
  <c r="S59" i="14" s="1"/>
  <c r="G21" i="14"/>
  <c r="BE20" i="14"/>
  <c r="AV20" i="14"/>
  <c r="AM20" i="14"/>
  <c r="G124" i="14"/>
  <c r="AC20" i="14"/>
  <c r="F37" i="13"/>
  <c r="D60" i="10"/>
  <c r="D90" i="10"/>
  <c r="BC22" i="14"/>
  <c r="AT22" i="14"/>
  <c r="AK22" i="14"/>
  <c r="AA22" i="14"/>
  <c r="E126" i="14"/>
  <c r="E91" i="14"/>
  <c r="P91" i="14" s="1"/>
  <c r="P61" i="14" s="1"/>
  <c r="E23" i="14"/>
  <c r="D39" i="13"/>
  <c r="E70" i="13"/>
  <c r="E103" i="13"/>
  <c r="AR37" i="13"/>
  <c r="AI37" i="13"/>
  <c r="Z37" i="13"/>
  <c r="P37" i="13"/>
  <c r="S56" i="11"/>
  <c r="G101" i="13"/>
  <c r="G68" i="13"/>
  <c r="AT35" i="13"/>
  <c r="AK35" i="13"/>
  <c r="AB35" i="13"/>
  <c r="R35" i="13"/>
  <c r="J83" i="5"/>
  <c r="V83" i="5" s="1"/>
  <c r="J17" i="5"/>
  <c r="J117" i="5"/>
  <c r="BG16" i="5"/>
  <c r="AX16" i="5"/>
  <c r="K16" i="5"/>
  <c r="C61" i="12"/>
  <c r="W150" i="12"/>
  <c r="C91" i="12"/>
  <c r="T54" i="5"/>
  <c r="T75" i="5" s="1"/>
  <c r="G58" i="6"/>
  <c r="G88" i="6"/>
  <c r="K118" i="4"/>
  <c r="J28" i="6"/>
  <c r="BH17" i="4"/>
  <c r="AY17" i="4"/>
  <c r="AP17" i="4"/>
  <c r="AF17" i="4"/>
  <c r="K84" i="4"/>
  <c r="AG84" i="4" s="1"/>
  <c r="AG55" i="4" s="1"/>
  <c r="K18" i="4"/>
  <c r="I86" i="6"/>
  <c r="I56" i="6"/>
  <c r="G121" i="11"/>
  <c r="F31" i="12"/>
  <c r="G87" i="11"/>
  <c r="BD20" i="11"/>
  <c r="AU20" i="11"/>
  <c r="AL20" i="11"/>
  <c r="G21" i="11"/>
  <c r="AB20" i="11"/>
  <c r="Q87" i="11"/>
  <c r="U84" i="9"/>
  <c r="H10" i="3"/>
  <c r="H67" i="3"/>
  <c r="BD9" i="3"/>
  <c r="AU9" i="3"/>
  <c r="AL9" i="3"/>
  <c r="AB9" i="3"/>
  <c r="H101" i="3"/>
  <c r="Q58" i="14"/>
  <c r="G57" i="10"/>
  <c r="G87" i="10"/>
  <c r="X149" i="12"/>
  <c r="D60" i="12"/>
  <c r="D90" i="12"/>
  <c r="AT67" i="13"/>
  <c r="AK67" i="13"/>
  <c r="D89" i="8"/>
  <c r="D59" i="8"/>
  <c r="D124" i="11"/>
  <c r="C34" i="12"/>
  <c r="D90" i="11"/>
  <c r="O90" i="11" s="1"/>
  <c r="O61" i="11" s="1"/>
  <c r="D24" i="11"/>
  <c r="BA23" i="11"/>
  <c r="AR23" i="11"/>
  <c r="AI23" i="11"/>
  <c r="Y23" i="11"/>
  <c r="C61" i="10"/>
  <c r="C91" i="10"/>
  <c r="I66" i="3"/>
  <c r="I9" i="3"/>
  <c r="I100" i="3"/>
  <c r="BE8" i="3"/>
  <c r="AV8" i="3"/>
  <c r="AM8" i="3"/>
  <c r="AC8" i="3"/>
  <c r="K83" i="11"/>
  <c r="K117" i="11"/>
  <c r="J27" i="12"/>
  <c r="K17" i="11"/>
  <c r="BH16" i="11"/>
  <c r="AY16" i="11"/>
  <c r="J99" i="3"/>
  <c r="BF7" i="3"/>
  <c r="J65" i="3"/>
  <c r="U65" i="3" s="1"/>
  <c r="K7" i="3"/>
  <c r="AW7" i="3"/>
  <c r="J8" i="3"/>
  <c r="Q57" i="9"/>
  <c r="H57" i="6"/>
  <c r="H87" i="6"/>
  <c r="Q68" i="3"/>
  <c r="E89" i="10"/>
  <c r="E59" i="10"/>
  <c r="E123" i="9"/>
  <c r="D33" i="10"/>
  <c r="BB22" i="9"/>
  <c r="AS22" i="9"/>
  <c r="AJ22" i="9"/>
  <c r="Z22" i="9"/>
  <c r="E89" i="9"/>
  <c r="P89" i="9" s="1"/>
  <c r="P60" i="9" s="1"/>
  <c r="E23" i="9"/>
  <c r="C124" i="9"/>
  <c r="B34" i="10"/>
  <c r="C90" i="9"/>
  <c r="C24" i="9"/>
  <c r="AH23" i="9"/>
  <c r="X23" i="9"/>
  <c r="N89" i="7"/>
  <c r="B93" i="6"/>
  <c r="B63" i="6"/>
  <c r="T56" i="4"/>
  <c r="D24" i="14"/>
  <c r="D127" i="14"/>
  <c r="D92" i="14"/>
  <c r="O92" i="14" s="1"/>
  <c r="O62" i="14" s="1"/>
  <c r="AS23" i="14"/>
  <c r="Z23" i="14"/>
  <c r="BB23" i="14"/>
  <c r="AJ23" i="14"/>
  <c r="C40" i="13"/>
  <c r="S85" i="5"/>
  <c r="I84" i="5"/>
  <c r="I18" i="5"/>
  <c r="BF17" i="5"/>
  <c r="AW17" i="5"/>
  <c r="AN17" i="5"/>
  <c r="AD17" i="5"/>
  <c r="I118" i="5"/>
  <c r="H28" i="8"/>
  <c r="I84" i="7"/>
  <c r="I18" i="7"/>
  <c r="BF17" i="7"/>
  <c r="AW17" i="7"/>
  <c r="AN17" i="7"/>
  <c r="AD17" i="7"/>
  <c r="I118" i="7"/>
  <c r="C33" i="8"/>
  <c r="D23" i="7"/>
  <c r="BA22" i="7"/>
  <c r="AR22" i="7"/>
  <c r="AI22" i="7"/>
  <c r="Y22" i="7"/>
  <c r="D89" i="7"/>
  <c r="O89" i="7" s="1"/>
  <c r="O60" i="7" s="1"/>
  <c r="D123" i="7"/>
  <c r="Q59" i="4"/>
  <c r="D124" i="9"/>
  <c r="C34" i="10"/>
  <c r="D90" i="9"/>
  <c r="D24" i="9"/>
  <c r="BA23" i="9"/>
  <c r="AR23" i="9"/>
  <c r="AI23" i="9"/>
  <c r="Y23" i="9"/>
  <c r="G68" i="3"/>
  <c r="R68" i="3" s="1"/>
  <c r="G11" i="3"/>
  <c r="G102" i="3"/>
  <c r="BC10" i="3"/>
  <c r="AT10" i="3"/>
  <c r="AK10" i="3"/>
  <c r="AA10" i="3"/>
  <c r="F30" i="8"/>
  <c r="G86" i="7"/>
  <c r="S86" i="7" s="1"/>
  <c r="S57" i="7" s="1"/>
  <c r="G20" i="7"/>
  <c r="BD19" i="7"/>
  <c r="AU19" i="7"/>
  <c r="AL19" i="7"/>
  <c r="AB19" i="7"/>
  <c r="G120" i="7"/>
  <c r="D90" i="4"/>
  <c r="D124" i="4"/>
  <c r="C34" i="6"/>
  <c r="BA23" i="4"/>
  <c r="AR23" i="4"/>
  <c r="AI23" i="4"/>
  <c r="Y23" i="4"/>
  <c r="D24" i="4"/>
  <c r="S56" i="9"/>
  <c r="E31" i="8"/>
  <c r="F87" i="7"/>
  <c r="Q87" i="7" s="1"/>
  <c r="Q58" i="7" s="1"/>
  <c r="F21" i="7"/>
  <c r="BC20" i="7"/>
  <c r="AT20" i="7"/>
  <c r="AK20" i="7"/>
  <c r="AA20" i="7"/>
  <c r="F121" i="7"/>
  <c r="Q57" i="5"/>
  <c r="N71" i="13"/>
  <c r="AP71" i="13"/>
  <c r="AG71" i="13"/>
  <c r="X71" i="13"/>
  <c r="F122" i="11"/>
  <c r="E32" i="12"/>
  <c r="F88" i="11"/>
  <c r="Q88" i="11" s="1"/>
  <c r="Q59" i="11" s="1"/>
  <c r="F22" i="11"/>
  <c r="BC21" i="11"/>
  <c r="AT21" i="11"/>
  <c r="AK21" i="11"/>
  <c r="AA21" i="11"/>
  <c r="I119" i="11"/>
  <c r="H29" i="12"/>
  <c r="I85" i="11"/>
  <c r="U85" i="11" s="1"/>
  <c r="U56" i="11" s="1"/>
  <c r="I19" i="11"/>
  <c r="AD18" i="11"/>
  <c r="AW18" i="11"/>
  <c r="AN18" i="11"/>
  <c r="BF18" i="11"/>
  <c r="J118" i="11"/>
  <c r="I28" i="12"/>
  <c r="J18" i="11"/>
  <c r="BG17" i="11"/>
  <c r="AX17" i="11"/>
  <c r="AO17" i="11"/>
  <c r="AE17" i="11"/>
  <c r="J84" i="11"/>
  <c r="S88" i="14"/>
  <c r="B61" i="10"/>
  <c r="B91" i="10"/>
  <c r="H120" i="11"/>
  <c r="G30" i="12"/>
  <c r="H86" i="11"/>
  <c r="BE19" i="11"/>
  <c r="AV19" i="11"/>
  <c r="AM19" i="11"/>
  <c r="AC19" i="11"/>
  <c r="H20" i="11"/>
  <c r="C124" i="11"/>
  <c r="B34" i="12"/>
  <c r="C90" i="11"/>
  <c r="N90" i="11" s="1"/>
  <c r="N61" i="11" s="1"/>
  <c r="C24" i="11"/>
  <c r="X23" i="11"/>
  <c r="AH23" i="11"/>
  <c r="C105" i="13"/>
  <c r="AG39" i="13"/>
  <c r="AP39" i="13"/>
  <c r="N39" i="13"/>
  <c r="C72" i="13"/>
  <c r="X39" i="13"/>
  <c r="D23" i="5"/>
  <c r="BA22" i="5"/>
  <c r="AR22" i="5"/>
  <c r="AI22" i="5"/>
  <c r="Y22" i="5"/>
  <c r="D89" i="5"/>
  <c r="O89" i="5" s="1"/>
  <c r="O60" i="5" s="1"/>
  <c r="D123" i="5"/>
  <c r="AD19" i="14"/>
  <c r="H88" i="14"/>
  <c r="H123" i="14"/>
  <c r="BF19" i="14"/>
  <c r="AN19" i="14"/>
  <c r="AW19" i="14"/>
  <c r="H20" i="14"/>
  <c r="G36" i="13"/>
  <c r="J83" i="7"/>
  <c r="V83" i="7" s="1"/>
  <c r="J17" i="7"/>
  <c r="J117" i="7"/>
  <c r="I27" i="8"/>
  <c r="K16" i="7"/>
  <c r="BG16" i="7"/>
  <c r="AX16" i="7"/>
  <c r="H121" i="4"/>
  <c r="H87" i="4"/>
  <c r="T87" i="4" s="1"/>
  <c r="T58" i="4" s="1"/>
  <c r="G31" i="6"/>
  <c r="H21" i="4"/>
  <c r="BE20" i="4"/>
  <c r="AV20" i="4"/>
  <c r="AM20" i="4"/>
  <c r="AC20" i="4"/>
  <c r="E90" i="4"/>
  <c r="P90" i="4" s="1"/>
  <c r="P61" i="4" s="1"/>
  <c r="E124" i="4"/>
  <c r="D34" i="6"/>
  <c r="Z23" i="4"/>
  <c r="AJ23" i="4"/>
  <c r="E24" i="4"/>
  <c r="AS23" i="4"/>
  <c r="BB23" i="4"/>
  <c r="E123" i="11"/>
  <c r="D33" i="12"/>
  <c r="BB22" i="11"/>
  <c r="AS22" i="11"/>
  <c r="AJ22" i="11"/>
  <c r="Z22" i="11"/>
  <c r="E89" i="11"/>
  <c r="E23" i="11"/>
  <c r="V84" i="4"/>
  <c r="H56" i="10"/>
  <c r="H86" i="10"/>
  <c r="C61" i="6"/>
  <c r="C91" i="6"/>
  <c r="U55" i="4"/>
  <c r="I19" i="14"/>
  <c r="I87" i="14"/>
  <c r="AE18" i="14"/>
  <c r="I122" i="14"/>
  <c r="AX18" i="14"/>
  <c r="BG18" i="14"/>
  <c r="H35" i="13"/>
  <c r="AO18" i="14"/>
  <c r="U84" i="11"/>
  <c r="H85" i="8"/>
  <c r="H55" i="8"/>
  <c r="AG83" i="4"/>
  <c r="F123" i="4"/>
  <c r="E33" i="6"/>
  <c r="BC22" i="4"/>
  <c r="AK22" i="4"/>
  <c r="F23" i="4"/>
  <c r="AT22" i="4"/>
  <c r="AA22" i="4"/>
  <c r="F89" i="4"/>
  <c r="J118" i="9"/>
  <c r="I28" i="10"/>
  <c r="J84" i="9"/>
  <c r="J18" i="9"/>
  <c r="BG17" i="9"/>
  <c r="AX17" i="9"/>
  <c r="AO17" i="9"/>
  <c r="AE17" i="9"/>
  <c r="AB145" i="12"/>
  <c r="H56" i="12"/>
  <c r="H86" i="12"/>
  <c r="P58" i="9"/>
  <c r="I85" i="12"/>
  <c r="AC144" i="12"/>
  <c r="I55" i="12"/>
  <c r="H120" i="9"/>
  <c r="G30" i="10"/>
  <c r="BE19" i="9"/>
  <c r="AV19" i="9"/>
  <c r="AM19" i="9"/>
  <c r="AC19" i="9"/>
  <c r="H20" i="9"/>
  <c r="H86" i="9"/>
  <c r="T86" i="9" s="1"/>
  <c r="T57" i="9" s="1"/>
  <c r="T56" i="14"/>
  <c r="T77" i="14" s="1"/>
  <c r="G121" i="9"/>
  <c r="F31" i="10"/>
  <c r="G87" i="9"/>
  <c r="S87" i="9" s="1"/>
  <c r="S58" i="9" s="1"/>
  <c r="G21" i="9"/>
  <c r="BD20" i="9"/>
  <c r="AU20" i="9"/>
  <c r="AL20" i="9"/>
  <c r="AB20" i="9"/>
  <c r="E13" i="3"/>
  <c r="BA12" i="3"/>
  <c r="AR12" i="3"/>
  <c r="AI12" i="3"/>
  <c r="Y12" i="3"/>
  <c r="E104" i="3"/>
  <c r="E70" i="3"/>
  <c r="D32" i="8"/>
  <c r="E22" i="7"/>
  <c r="E88" i="7"/>
  <c r="P88" i="7" s="1"/>
  <c r="P59" i="7" s="1"/>
  <c r="E122" i="7"/>
  <c r="AJ21" i="7"/>
  <c r="Z21" i="7"/>
  <c r="BB21" i="7"/>
  <c r="AS21" i="7"/>
  <c r="J85" i="6"/>
  <c r="J55" i="6"/>
  <c r="D61" i="6"/>
  <c r="D91" i="6"/>
  <c r="C90" i="8"/>
  <c r="C60" i="8"/>
  <c r="G122" i="4"/>
  <c r="G88" i="4"/>
  <c r="S88" i="4" s="1"/>
  <c r="S59" i="4" s="1"/>
  <c r="F32" i="6"/>
  <c r="G22" i="4"/>
  <c r="AL21" i="4"/>
  <c r="AB21" i="4"/>
  <c r="BD21" i="4"/>
  <c r="AU21" i="4"/>
  <c r="S85" i="7"/>
  <c r="F58" i="12"/>
  <c r="Z147" i="12"/>
  <c r="F88" i="12"/>
  <c r="G29" i="8"/>
  <c r="BE18" i="7"/>
  <c r="AV18" i="7"/>
  <c r="AM18" i="7"/>
  <c r="AC18" i="7"/>
  <c r="H85" i="7"/>
  <c r="T85" i="7" s="1"/>
  <c r="T56" i="7" s="1"/>
  <c r="H19" i="7"/>
  <c r="H119" i="7"/>
  <c r="E22" i="5"/>
  <c r="Z21" i="5"/>
  <c r="AS21" i="5"/>
  <c r="BB21" i="5"/>
  <c r="E88" i="5"/>
  <c r="P88" i="5" s="1"/>
  <c r="P59" i="5" s="1"/>
  <c r="AJ21" i="5"/>
  <c r="E122" i="5"/>
  <c r="U56" i="14"/>
  <c r="U77" i="14" s="1"/>
  <c r="F87" i="5"/>
  <c r="F21" i="5"/>
  <c r="BC20" i="5"/>
  <c r="AT20" i="5"/>
  <c r="AK20" i="5"/>
  <c r="AA20" i="5"/>
  <c r="F121" i="5"/>
  <c r="AT31" i="16" l="1"/>
  <c r="T31" i="16"/>
  <c r="BF31" i="16"/>
  <c r="AG31" i="16"/>
  <c r="BE35" i="17"/>
  <c r="AS35" i="17"/>
  <c r="AF35" i="17"/>
  <c r="AD32" i="16"/>
  <c r="Q32" i="16"/>
  <c r="AI30" i="16"/>
  <c r="BH30" i="16"/>
  <c r="V30" i="16"/>
  <c r="AV30" i="16"/>
  <c r="AH31" i="16"/>
  <c r="U31" i="16"/>
  <c r="AU31" i="16"/>
  <c r="BG31" i="16"/>
  <c r="R31" i="16"/>
  <c r="AR31" i="16"/>
  <c r="AE31" i="16"/>
  <c r="BD31" i="16"/>
  <c r="BF33" i="17"/>
  <c r="AT33" i="17"/>
  <c r="AG33" i="17"/>
  <c r="BH31" i="17"/>
  <c r="AV31" i="17"/>
  <c r="AI31" i="17"/>
  <c r="S31" i="16"/>
  <c r="AS31" i="16"/>
  <c r="BE31" i="16"/>
  <c r="AF31" i="16"/>
  <c r="BG32" i="17"/>
  <c r="AU32" i="17"/>
  <c r="AH32" i="17"/>
  <c r="AW30" i="17"/>
  <c r="BI30" i="17"/>
  <c r="AJ30" i="17"/>
  <c r="K29" i="17"/>
  <c r="L28" i="17"/>
  <c r="G33" i="17"/>
  <c r="M27" i="17"/>
  <c r="F34" i="17"/>
  <c r="I31" i="17"/>
  <c r="H32" i="17"/>
  <c r="N26" i="17"/>
  <c r="E36" i="17"/>
  <c r="J30" i="17"/>
  <c r="AZ19" i="21"/>
  <c r="BM17" i="18"/>
  <c r="BL19" i="21"/>
  <c r="M93" i="18"/>
  <c r="BA17" i="18"/>
  <c r="C25" i="21"/>
  <c r="Q24" i="21"/>
  <c r="C100" i="21"/>
  <c r="AD24" i="21"/>
  <c r="N17" i="18"/>
  <c r="N18" i="18" s="1"/>
  <c r="N19" i="18" s="1"/>
  <c r="N20" i="18" s="1"/>
  <c r="N21" i="18" s="1"/>
  <c r="N22" i="18" s="1"/>
  <c r="N23" i="18" s="1"/>
  <c r="N24" i="18" s="1"/>
  <c r="N25" i="18" s="1"/>
  <c r="N26" i="18" s="1"/>
  <c r="N27" i="18" s="1"/>
  <c r="N28" i="18" s="1"/>
  <c r="N29" i="18" s="1"/>
  <c r="N30" i="18" s="1"/>
  <c r="N31" i="18" s="1"/>
  <c r="N32" i="18" s="1"/>
  <c r="N33" i="18" s="1"/>
  <c r="N34" i="18" s="1"/>
  <c r="N35" i="18" s="1"/>
  <c r="N36" i="18" s="1"/>
  <c r="N37" i="18" s="1"/>
  <c r="N38" i="18" s="1"/>
  <c r="N39" i="18" s="1"/>
  <c r="N40" i="18" s="1"/>
  <c r="N41" i="18" s="1"/>
  <c r="N42" i="18" s="1"/>
  <c r="N43" i="18" s="1"/>
  <c r="N44" i="18" s="1"/>
  <c r="N45" i="18" s="1"/>
  <c r="N46" i="18" s="1"/>
  <c r="N47" i="18" s="1"/>
  <c r="N17" i="21"/>
  <c r="N93" i="21" s="1"/>
  <c r="K97" i="21"/>
  <c r="Y21" i="21"/>
  <c r="AL21" i="21"/>
  <c r="AQ30" i="18"/>
  <c r="B69" i="18"/>
  <c r="B106" i="18" s="1"/>
  <c r="P30" i="18"/>
  <c r="AQ36" i="17"/>
  <c r="P36" i="17"/>
  <c r="B75" i="17"/>
  <c r="B112" i="17" s="1"/>
  <c r="B69" i="21"/>
  <c r="B106" i="21" s="1"/>
  <c r="P30" i="21"/>
  <c r="AQ30" i="21"/>
  <c r="B36" i="15"/>
  <c r="AQ36" i="15" s="1"/>
  <c r="B31" i="21"/>
  <c r="B31" i="18"/>
  <c r="B74" i="15"/>
  <c r="B111" i="15" s="1"/>
  <c r="B37" i="17"/>
  <c r="P35" i="15"/>
  <c r="B37" i="16"/>
  <c r="AQ37" i="16" s="1"/>
  <c r="P36" i="16"/>
  <c r="B75" i="16"/>
  <c r="B112" i="16" s="1"/>
  <c r="AN19" i="21"/>
  <c r="BA19" i="21"/>
  <c r="BM19" i="21"/>
  <c r="M95" i="21"/>
  <c r="AA19" i="21"/>
  <c r="BA18" i="21"/>
  <c r="BM18" i="21"/>
  <c r="M94" i="21"/>
  <c r="AM20" i="21"/>
  <c r="AZ20" i="21"/>
  <c r="Z20" i="21"/>
  <c r="L96" i="21"/>
  <c r="BL20" i="21"/>
  <c r="AL19" i="21"/>
  <c r="K95" i="21"/>
  <c r="Y19" i="21"/>
  <c r="BK19" i="21"/>
  <c r="AY19" i="21"/>
  <c r="AL20" i="21"/>
  <c r="BM17" i="21"/>
  <c r="AN18" i="21"/>
  <c r="M93" i="21"/>
  <c r="AA18" i="21"/>
  <c r="E25" i="21"/>
  <c r="AF24" i="21"/>
  <c r="AS24" i="21"/>
  <c r="S24" i="21"/>
  <c r="E100" i="21"/>
  <c r="BE24" i="21"/>
  <c r="D25" i="21"/>
  <c r="D100" i="21"/>
  <c r="R24" i="21"/>
  <c r="AE24" i="21"/>
  <c r="AR24" i="21"/>
  <c r="BD24" i="21"/>
  <c r="I22" i="21"/>
  <c r="AJ21" i="21"/>
  <c r="I97" i="21"/>
  <c r="W21" i="21"/>
  <c r="BI21" i="21"/>
  <c r="AW21" i="21"/>
  <c r="G25" i="21"/>
  <c r="BG24" i="21"/>
  <c r="G100" i="21"/>
  <c r="AH24" i="21"/>
  <c r="AU24" i="21"/>
  <c r="U24" i="21"/>
  <c r="H23" i="21"/>
  <c r="V22" i="21"/>
  <c r="BH22" i="21"/>
  <c r="AI22" i="21"/>
  <c r="H98" i="21"/>
  <c r="AV22" i="21"/>
  <c r="J22" i="21"/>
  <c r="AX21" i="21"/>
  <c r="X21" i="21"/>
  <c r="AY21" i="21"/>
  <c r="J97" i="21"/>
  <c r="BJ21" i="21"/>
  <c r="AK21" i="21"/>
  <c r="BK21" i="21"/>
  <c r="F25" i="21"/>
  <c r="AT24" i="21"/>
  <c r="F100" i="21"/>
  <c r="T24" i="21"/>
  <c r="BF24" i="21"/>
  <c r="AG24" i="21"/>
  <c r="AK26" i="17"/>
  <c r="J102" i="17"/>
  <c r="AX26" i="17"/>
  <c r="BJ26" i="17"/>
  <c r="C125" i="19"/>
  <c r="B69" i="19"/>
  <c r="B106" i="19" s="1"/>
  <c r="AQ30" i="19"/>
  <c r="P30" i="19"/>
  <c r="B31" i="19"/>
  <c r="F103" i="19"/>
  <c r="BF27" i="19"/>
  <c r="AT27" i="19"/>
  <c r="AG27" i="19"/>
  <c r="T27" i="19"/>
  <c r="H101" i="19"/>
  <c r="BH25" i="19"/>
  <c r="AV25" i="19"/>
  <c r="V25" i="19"/>
  <c r="AI25" i="19"/>
  <c r="I100" i="19"/>
  <c r="BI24" i="19"/>
  <c r="AW24" i="19"/>
  <c r="AJ24" i="19"/>
  <c r="W24" i="19"/>
  <c r="J99" i="19"/>
  <c r="BJ23" i="19"/>
  <c r="AY23" i="19"/>
  <c r="BK23" i="19"/>
  <c r="X23" i="19"/>
  <c r="AX23" i="19"/>
  <c r="AK23" i="19"/>
  <c r="G102" i="19"/>
  <c r="BG26" i="19"/>
  <c r="AU26" i="19"/>
  <c r="U26" i="19"/>
  <c r="AH26" i="19"/>
  <c r="D105" i="19"/>
  <c r="BD29" i="19"/>
  <c r="AR29" i="19"/>
  <c r="AE29" i="19"/>
  <c r="R29" i="19"/>
  <c r="Q31" i="19"/>
  <c r="AD32" i="19"/>
  <c r="AD31" i="19"/>
  <c r="E104" i="19"/>
  <c r="BE28" i="19"/>
  <c r="AS28" i="19"/>
  <c r="AF28" i="19"/>
  <c r="S28" i="19"/>
  <c r="AY25" i="17"/>
  <c r="K101" i="17"/>
  <c r="Y25" i="17"/>
  <c r="BK25" i="17"/>
  <c r="AZ24" i="15"/>
  <c r="AM24" i="15"/>
  <c r="C108" i="16"/>
  <c r="D107" i="16"/>
  <c r="AN23" i="15"/>
  <c r="AA23" i="15"/>
  <c r="AL26" i="15"/>
  <c r="Y26" i="15"/>
  <c r="M26" i="16"/>
  <c r="M20" i="21" s="1"/>
  <c r="E106" i="15"/>
  <c r="E32" i="16"/>
  <c r="E106" i="17"/>
  <c r="S30" i="17"/>
  <c r="AM25" i="15"/>
  <c r="Z25" i="15"/>
  <c r="F106" i="17"/>
  <c r="T30" i="17"/>
  <c r="AO22" i="15"/>
  <c r="AB22" i="15"/>
  <c r="F107" i="16"/>
  <c r="C33" i="16"/>
  <c r="C107" i="15"/>
  <c r="D106" i="15"/>
  <c r="D32" i="16"/>
  <c r="BM23" i="15"/>
  <c r="D106" i="17"/>
  <c r="R30" i="17"/>
  <c r="BA23" i="15"/>
  <c r="AK27" i="15"/>
  <c r="X27" i="15"/>
  <c r="E107" i="16"/>
  <c r="F32" i="16"/>
  <c r="F106" i="15"/>
  <c r="C107" i="17"/>
  <c r="W23" i="18"/>
  <c r="AJ23" i="18"/>
  <c r="BI23" i="18"/>
  <c r="AW23" i="18"/>
  <c r="I99" i="18"/>
  <c r="AA18" i="18"/>
  <c r="AN18" i="18"/>
  <c r="BA18" i="18"/>
  <c r="BM18" i="18"/>
  <c r="M94" i="18"/>
  <c r="V24" i="18"/>
  <c r="H100" i="18"/>
  <c r="BH24" i="18"/>
  <c r="AV24" i="18"/>
  <c r="AI24" i="18"/>
  <c r="BJ22" i="18"/>
  <c r="AX22" i="18"/>
  <c r="AK22" i="18"/>
  <c r="X22" i="18"/>
  <c r="J98" i="18"/>
  <c r="BL20" i="18"/>
  <c r="AZ20" i="18"/>
  <c r="Z20" i="18"/>
  <c r="AM20" i="18"/>
  <c r="L96" i="18"/>
  <c r="BM19" i="18"/>
  <c r="BA19" i="18"/>
  <c r="AA19" i="18"/>
  <c r="AN19" i="18"/>
  <c r="M95" i="18"/>
  <c r="Y21" i="18"/>
  <c r="BK21" i="18"/>
  <c r="AL21" i="18"/>
  <c r="AY21" i="18"/>
  <c r="K97" i="18"/>
  <c r="G101" i="18"/>
  <c r="AU25" i="18"/>
  <c r="U25" i="18"/>
  <c r="BG25" i="18"/>
  <c r="AH25" i="18"/>
  <c r="AG31" i="18"/>
  <c r="BF31" i="18"/>
  <c r="T31" i="18"/>
  <c r="AT31" i="18"/>
  <c r="F107" i="18"/>
  <c r="AF32" i="18"/>
  <c r="S32" i="18"/>
  <c r="AS32" i="18"/>
  <c r="BE32" i="18"/>
  <c r="E108" i="18"/>
  <c r="R32" i="18"/>
  <c r="D109" i="18"/>
  <c r="AE32" i="18"/>
  <c r="BD32" i="18"/>
  <c r="C109" i="18"/>
  <c r="AD33" i="18"/>
  <c r="AR33" i="18"/>
  <c r="Q33" i="18"/>
  <c r="U30" i="17"/>
  <c r="AJ29" i="16"/>
  <c r="W29" i="16"/>
  <c r="AM24" i="17"/>
  <c r="Z24" i="17"/>
  <c r="AA24" i="16"/>
  <c r="AN24" i="16"/>
  <c r="AL26" i="17"/>
  <c r="Y26" i="17"/>
  <c r="X28" i="16"/>
  <c r="AK28" i="16"/>
  <c r="AK27" i="17"/>
  <c r="X27" i="17"/>
  <c r="AM26" i="16"/>
  <c r="Z26" i="16"/>
  <c r="AM25" i="17"/>
  <c r="Z25" i="17"/>
  <c r="AI29" i="17"/>
  <c r="V29" i="17"/>
  <c r="AN25" i="16"/>
  <c r="AA25" i="16"/>
  <c r="AJ28" i="17"/>
  <c r="W28" i="17"/>
  <c r="AL27" i="16"/>
  <c r="Y27" i="16"/>
  <c r="L102" i="16"/>
  <c r="BL26" i="16"/>
  <c r="AZ26" i="16"/>
  <c r="J103" i="17"/>
  <c r="BJ27" i="17"/>
  <c r="H106" i="16"/>
  <c r="G107" i="16"/>
  <c r="K102" i="17"/>
  <c r="BK26" i="17"/>
  <c r="AY26" i="17"/>
  <c r="G106" i="17"/>
  <c r="AY27" i="16"/>
  <c r="BK27" i="16"/>
  <c r="K103" i="16"/>
  <c r="H31" i="16"/>
  <c r="H105" i="15"/>
  <c r="G32" i="16"/>
  <c r="G106" i="15"/>
  <c r="L27" i="16"/>
  <c r="L21" i="21" s="1"/>
  <c r="Z21" i="21" s="1"/>
  <c r="L101" i="15"/>
  <c r="AZ25" i="15"/>
  <c r="BL25" i="15"/>
  <c r="I30" i="16"/>
  <c r="I104" i="15"/>
  <c r="BI28" i="17"/>
  <c r="AW28" i="17"/>
  <c r="I104" i="17"/>
  <c r="K28" i="16"/>
  <c r="K22" i="21" s="1"/>
  <c r="K98" i="21" s="1"/>
  <c r="K102" i="15"/>
  <c r="BK26" i="15"/>
  <c r="AY26" i="15"/>
  <c r="L101" i="17"/>
  <c r="BL25" i="17"/>
  <c r="AZ25" i="17"/>
  <c r="BM25" i="16"/>
  <c r="M101" i="16"/>
  <c r="BA25" i="16"/>
  <c r="AX28" i="16"/>
  <c r="BJ28" i="16"/>
  <c r="J104" i="16"/>
  <c r="N25" i="16"/>
  <c r="BI29" i="16"/>
  <c r="AW29" i="16"/>
  <c r="I105" i="16"/>
  <c r="H105" i="17"/>
  <c r="AV29" i="17"/>
  <c r="BH29" i="17"/>
  <c r="J29" i="16"/>
  <c r="J103" i="15"/>
  <c r="BJ27" i="15"/>
  <c r="AX27" i="15"/>
  <c r="M99" i="17"/>
  <c r="BM23" i="17"/>
  <c r="BA23" i="17"/>
  <c r="BA24" i="16"/>
  <c r="M100" i="16"/>
  <c r="BM24" i="16"/>
  <c r="BN23" i="16"/>
  <c r="BB23" i="16"/>
  <c r="N99" i="16"/>
  <c r="N98" i="15"/>
  <c r="BB22" i="15"/>
  <c r="N24" i="16"/>
  <c r="BN22" i="15"/>
  <c r="L100" i="17"/>
  <c r="AZ24" i="17"/>
  <c r="BL24" i="17"/>
  <c r="N60" i="7"/>
  <c r="S67" i="3"/>
  <c r="H58" i="6"/>
  <c r="H88" i="6"/>
  <c r="F89" i="10"/>
  <c r="F59" i="10"/>
  <c r="H122" i="4"/>
  <c r="H88" i="4"/>
  <c r="T88" i="4" s="1"/>
  <c r="T59" i="4" s="1"/>
  <c r="G32" i="6"/>
  <c r="H22" i="4"/>
  <c r="BE21" i="4"/>
  <c r="AV21" i="4"/>
  <c r="AM21" i="4"/>
  <c r="AC21" i="4"/>
  <c r="C61" i="8"/>
  <c r="C91" i="8"/>
  <c r="H102" i="3"/>
  <c r="BD10" i="3"/>
  <c r="AU10" i="3"/>
  <c r="AL10" i="3"/>
  <c r="AB10" i="3"/>
  <c r="H11" i="3"/>
  <c r="H68" i="3"/>
  <c r="S68" i="3" s="1"/>
  <c r="S39" i="3" s="1"/>
  <c r="E60" i="10"/>
  <c r="E90" i="10"/>
  <c r="B62" i="8"/>
  <c r="B92" i="8"/>
  <c r="D33" i="8"/>
  <c r="E23" i="7"/>
  <c r="BB22" i="7"/>
  <c r="AS22" i="7"/>
  <c r="AJ22" i="7"/>
  <c r="Z22" i="7"/>
  <c r="E123" i="7"/>
  <c r="E89" i="7"/>
  <c r="P89" i="7" s="1"/>
  <c r="P60" i="7" s="1"/>
  <c r="J119" i="9"/>
  <c r="I29" i="10"/>
  <c r="J19" i="9"/>
  <c r="BG18" i="9"/>
  <c r="AX18" i="9"/>
  <c r="AO18" i="9"/>
  <c r="AE18" i="9"/>
  <c r="J85" i="9"/>
  <c r="V85" i="9" s="1"/>
  <c r="V56" i="9" s="1"/>
  <c r="U55" i="11"/>
  <c r="U87" i="14"/>
  <c r="V55" i="4"/>
  <c r="D61" i="12"/>
  <c r="X150" i="12"/>
  <c r="D91" i="12"/>
  <c r="G89" i="6"/>
  <c r="G59" i="6"/>
  <c r="J84" i="7"/>
  <c r="J18" i="7"/>
  <c r="BG17" i="7"/>
  <c r="AX17" i="7"/>
  <c r="AO17" i="7"/>
  <c r="AE17" i="7"/>
  <c r="J118" i="7"/>
  <c r="I28" i="8"/>
  <c r="T88" i="14"/>
  <c r="D90" i="5"/>
  <c r="D124" i="5"/>
  <c r="D24" i="5"/>
  <c r="Y23" i="5"/>
  <c r="BA23" i="5"/>
  <c r="AR23" i="5"/>
  <c r="AI23" i="5"/>
  <c r="S58" i="14"/>
  <c r="H57" i="12"/>
  <c r="AB146" i="12"/>
  <c r="H87" i="12"/>
  <c r="Y149" i="12"/>
  <c r="E60" i="12"/>
  <c r="E90" i="12"/>
  <c r="S56" i="5"/>
  <c r="D25" i="14"/>
  <c r="BB24" i="14"/>
  <c r="AS24" i="14"/>
  <c r="AJ24" i="14"/>
  <c r="D93" i="14"/>
  <c r="O93" i="14" s="1"/>
  <c r="O63" i="14" s="1"/>
  <c r="D128" i="14"/>
  <c r="Z24" i="14"/>
  <c r="C41" i="13"/>
  <c r="J66" i="3"/>
  <c r="J100" i="3"/>
  <c r="BF8" i="3"/>
  <c r="AW8" i="3"/>
  <c r="AN8" i="3"/>
  <c r="AD8" i="3"/>
  <c r="J9" i="3"/>
  <c r="K118" i="11"/>
  <c r="J28" i="12"/>
  <c r="BH17" i="11"/>
  <c r="AY17" i="11"/>
  <c r="AP17" i="11"/>
  <c r="AF17" i="11"/>
  <c r="K84" i="11"/>
  <c r="AG84" i="11" s="1"/>
  <c r="AG55" i="11" s="1"/>
  <c r="K18" i="11"/>
  <c r="U55" i="9"/>
  <c r="I120" i="9"/>
  <c r="H30" i="10"/>
  <c r="AD19" i="9"/>
  <c r="I86" i="9"/>
  <c r="U86" i="9" s="1"/>
  <c r="U57" i="9" s="1"/>
  <c r="I20" i="9"/>
  <c r="BF19" i="9"/>
  <c r="AW19" i="9"/>
  <c r="AN19" i="9"/>
  <c r="I57" i="6"/>
  <c r="I87" i="6"/>
  <c r="O59" i="5"/>
  <c r="AS69" i="13"/>
  <c r="AJ69" i="13"/>
  <c r="AA69" i="13"/>
  <c r="Q69" i="13"/>
  <c r="W75" i="13"/>
  <c r="M75" i="13"/>
  <c r="J19" i="14"/>
  <c r="J87" i="14"/>
  <c r="BH18" i="14"/>
  <c r="AY18" i="14"/>
  <c r="AP18" i="14"/>
  <c r="J122" i="14"/>
  <c r="AF18" i="14"/>
  <c r="I35" i="13"/>
  <c r="B64" i="6"/>
  <c r="B94" i="6"/>
  <c r="G30" i="8"/>
  <c r="H86" i="7"/>
  <c r="T86" i="7" s="1"/>
  <c r="T57" i="7" s="1"/>
  <c r="H20" i="7"/>
  <c r="BE19" i="7"/>
  <c r="AV19" i="7"/>
  <c r="AM19" i="7"/>
  <c r="AC19" i="7"/>
  <c r="H120" i="7"/>
  <c r="AC145" i="12"/>
  <c r="I56" i="12"/>
  <c r="I86" i="12"/>
  <c r="V84" i="9"/>
  <c r="I88" i="14"/>
  <c r="U88" i="14" s="1"/>
  <c r="U58" i="14" s="1"/>
  <c r="I123" i="14"/>
  <c r="BG19" i="14"/>
  <c r="AO19" i="14"/>
  <c r="I20" i="14"/>
  <c r="AE19" i="14"/>
  <c r="H36" i="13"/>
  <c r="AX19" i="14"/>
  <c r="V54" i="7"/>
  <c r="V75" i="7" s="1"/>
  <c r="C91" i="11"/>
  <c r="N91" i="11" s="1"/>
  <c r="N62" i="11" s="1"/>
  <c r="C125" i="11"/>
  <c r="B35" i="12"/>
  <c r="X24" i="11"/>
  <c r="C25" i="11"/>
  <c r="AH24" i="11"/>
  <c r="V84" i="11"/>
  <c r="C62" i="6"/>
  <c r="C92" i="6"/>
  <c r="C73" i="13"/>
  <c r="C106" i="13"/>
  <c r="N40" i="13"/>
  <c r="AG40" i="13"/>
  <c r="AP40" i="13"/>
  <c r="X40" i="13"/>
  <c r="C125" i="9"/>
  <c r="B35" i="10"/>
  <c r="X24" i="9"/>
  <c r="C91" i="9"/>
  <c r="N91" i="9" s="1"/>
  <c r="N62" i="9" s="1"/>
  <c r="C25" i="9"/>
  <c r="AH24" i="9"/>
  <c r="J85" i="12"/>
  <c r="AD144" i="12"/>
  <c r="J55" i="12"/>
  <c r="I67" i="3"/>
  <c r="T67" i="3" s="1"/>
  <c r="T38" i="3" s="1"/>
  <c r="BE9" i="3"/>
  <c r="AV9" i="3"/>
  <c r="AM9" i="3"/>
  <c r="AC9" i="3"/>
  <c r="I101" i="3"/>
  <c r="I10" i="3"/>
  <c r="D125" i="11"/>
  <c r="C35" i="12"/>
  <c r="D91" i="11"/>
  <c r="O91" i="11" s="1"/>
  <c r="O62" i="11" s="1"/>
  <c r="D25" i="11"/>
  <c r="BA24" i="11"/>
  <c r="AR24" i="11"/>
  <c r="AI24" i="11"/>
  <c r="Y24" i="11"/>
  <c r="S87" i="11"/>
  <c r="J84" i="5"/>
  <c r="J18" i="5"/>
  <c r="BG17" i="5"/>
  <c r="AX17" i="5"/>
  <c r="AO17" i="5"/>
  <c r="AE17" i="5"/>
  <c r="J118" i="5"/>
  <c r="AR70" i="13"/>
  <c r="AI70" i="13"/>
  <c r="Z70" i="13"/>
  <c r="P70" i="13"/>
  <c r="AH24" i="5"/>
  <c r="X24" i="5"/>
  <c r="C91" i="5"/>
  <c r="N91" i="5" s="1"/>
  <c r="N62" i="5" s="1"/>
  <c r="C125" i="5"/>
  <c r="C25" i="5"/>
  <c r="T56" i="9"/>
  <c r="N43" i="3"/>
  <c r="H57" i="10"/>
  <c r="H87" i="10"/>
  <c r="C131" i="14"/>
  <c r="C28" i="14"/>
  <c r="AI27" i="14"/>
  <c r="B44" i="13"/>
  <c r="C96" i="14"/>
  <c r="N96" i="14" s="1"/>
  <c r="Y27" i="14"/>
  <c r="AQ71" i="13"/>
  <c r="O71" i="13"/>
  <c r="AH71" i="13"/>
  <c r="Y71" i="13"/>
  <c r="I100" i="13"/>
  <c r="I67" i="13"/>
  <c r="AM34" i="13"/>
  <c r="AV34" i="13"/>
  <c r="O61" i="14"/>
  <c r="N60" i="5"/>
  <c r="C34" i="8"/>
  <c r="D90" i="7"/>
  <c r="O90" i="7" s="1"/>
  <c r="O61" i="7" s="1"/>
  <c r="D124" i="7"/>
  <c r="D24" i="7"/>
  <c r="AI23" i="7"/>
  <c r="Y23" i="7"/>
  <c r="BA23" i="7"/>
  <c r="AR23" i="7"/>
  <c r="K119" i="4"/>
  <c r="J29" i="6"/>
  <c r="K85" i="4"/>
  <c r="AG85" i="4" s="1"/>
  <c r="AG56" i="4" s="1"/>
  <c r="AF18" i="4"/>
  <c r="BH18" i="4"/>
  <c r="AY18" i="4"/>
  <c r="K19" i="4"/>
  <c r="AP18" i="4"/>
  <c r="F123" i="9"/>
  <c r="E33" i="10"/>
  <c r="AA22" i="9"/>
  <c r="F23" i="9"/>
  <c r="BC22" i="9"/>
  <c r="AT22" i="9"/>
  <c r="AK22" i="9"/>
  <c r="F89" i="9"/>
  <c r="Q89" i="9" s="1"/>
  <c r="Q60" i="9" s="1"/>
  <c r="H56" i="8"/>
  <c r="H86" i="8"/>
  <c r="AT68" i="13"/>
  <c r="AK68" i="13"/>
  <c r="AB68" i="13"/>
  <c r="R68" i="13"/>
  <c r="B109" i="13"/>
  <c r="B76" i="13"/>
  <c r="M43" i="13"/>
  <c r="W43" i="13"/>
  <c r="V56" i="14"/>
  <c r="V77" i="14" s="1"/>
  <c r="G123" i="4"/>
  <c r="G89" i="4"/>
  <c r="F33" i="6"/>
  <c r="G23" i="4"/>
  <c r="AB22" i="4"/>
  <c r="BD22" i="4"/>
  <c r="AU22" i="4"/>
  <c r="AL22" i="4"/>
  <c r="E105" i="3"/>
  <c r="E71" i="3"/>
  <c r="P71" i="3" s="1"/>
  <c r="P42" i="3" s="1"/>
  <c r="E14" i="3"/>
  <c r="BA13" i="3"/>
  <c r="AR13" i="3"/>
  <c r="AI13" i="3"/>
  <c r="Y13" i="3"/>
  <c r="G88" i="10"/>
  <c r="G58" i="10"/>
  <c r="P70" i="3"/>
  <c r="I56" i="10"/>
  <c r="I86" i="10"/>
  <c r="E61" i="6"/>
  <c r="E91" i="6"/>
  <c r="E90" i="11"/>
  <c r="P90" i="11" s="1"/>
  <c r="P61" i="11" s="1"/>
  <c r="E124" i="11"/>
  <c r="D34" i="12"/>
  <c r="E24" i="11"/>
  <c r="BB23" i="11"/>
  <c r="AS23" i="11"/>
  <c r="AJ23" i="11"/>
  <c r="Z23" i="11"/>
  <c r="G69" i="13"/>
  <c r="G102" i="13"/>
  <c r="AT36" i="13"/>
  <c r="AK36" i="13"/>
  <c r="AB36" i="13"/>
  <c r="R36" i="13"/>
  <c r="AP72" i="13"/>
  <c r="AG72" i="13"/>
  <c r="X72" i="13"/>
  <c r="N72" i="13"/>
  <c r="T86" i="11"/>
  <c r="D125" i="9"/>
  <c r="C35" i="10"/>
  <c r="D91" i="9"/>
  <c r="O91" i="9" s="1"/>
  <c r="O62" i="9" s="1"/>
  <c r="D25" i="9"/>
  <c r="Y24" i="9"/>
  <c r="BA24" i="9"/>
  <c r="AR24" i="9"/>
  <c r="AI24" i="9"/>
  <c r="N90" i="9"/>
  <c r="Q39" i="3"/>
  <c r="K65" i="3"/>
  <c r="K99" i="3"/>
  <c r="K8" i="3"/>
  <c r="BG7" i="3"/>
  <c r="AX7" i="3"/>
  <c r="T66" i="3"/>
  <c r="F89" i="12"/>
  <c r="Z148" i="12"/>
  <c r="F59" i="12"/>
  <c r="V54" i="5"/>
  <c r="V75" i="5" s="1"/>
  <c r="D105" i="13"/>
  <c r="D72" i="13"/>
  <c r="AH39" i="13"/>
  <c r="AQ39" i="13"/>
  <c r="Y39" i="13"/>
  <c r="O39" i="13"/>
  <c r="G22" i="14"/>
  <c r="BE21" i="14"/>
  <c r="AV21" i="14"/>
  <c r="AM21" i="14"/>
  <c r="G125" i="14"/>
  <c r="AC21" i="14"/>
  <c r="G90" i="14"/>
  <c r="F38" i="13"/>
  <c r="BB12" i="3"/>
  <c r="AS12" i="3"/>
  <c r="AJ12" i="3"/>
  <c r="Z12" i="3"/>
  <c r="F104" i="3"/>
  <c r="F70" i="3"/>
  <c r="F13" i="3"/>
  <c r="K118" i="9"/>
  <c r="J28" i="10"/>
  <c r="BH17" i="9"/>
  <c r="AY17" i="9"/>
  <c r="AP17" i="9"/>
  <c r="AF17" i="9"/>
  <c r="K84" i="9"/>
  <c r="AG84" i="9" s="1"/>
  <c r="AG55" i="9" s="1"/>
  <c r="K18" i="9"/>
  <c r="C73" i="3"/>
  <c r="N73" i="3" s="1"/>
  <c r="N44" i="3" s="1"/>
  <c r="C107" i="3"/>
  <c r="C16" i="3"/>
  <c r="W15" i="3"/>
  <c r="AG15" i="3"/>
  <c r="J120" i="4"/>
  <c r="I30" i="6"/>
  <c r="J86" i="4"/>
  <c r="J20" i="4"/>
  <c r="BG19" i="4"/>
  <c r="AX19" i="4"/>
  <c r="AO19" i="4"/>
  <c r="AE19" i="4"/>
  <c r="N60" i="11"/>
  <c r="Q88" i="9"/>
  <c r="I85" i="8"/>
  <c r="I55" i="8"/>
  <c r="J119" i="11"/>
  <c r="I29" i="12"/>
  <c r="J85" i="11"/>
  <c r="V85" i="11" s="1"/>
  <c r="V56" i="11" s="1"/>
  <c r="J19" i="11"/>
  <c r="BG18" i="11"/>
  <c r="AX18" i="11"/>
  <c r="AO18" i="11"/>
  <c r="AE18" i="11"/>
  <c r="F60" i="6"/>
  <c r="F90" i="6"/>
  <c r="D60" i="8"/>
  <c r="D90" i="8"/>
  <c r="F22" i="5"/>
  <c r="F122" i="5"/>
  <c r="BC21" i="5"/>
  <c r="AT21" i="5"/>
  <c r="AK21" i="5"/>
  <c r="F88" i="5"/>
  <c r="Q88" i="5" s="1"/>
  <c r="Q59" i="5" s="1"/>
  <c r="AA21" i="5"/>
  <c r="S56" i="7"/>
  <c r="H101" i="13"/>
  <c r="H68" i="13"/>
  <c r="AU35" i="13"/>
  <c r="AL35" i="13"/>
  <c r="AC35" i="13"/>
  <c r="S35" i="13"/>
  <c r="P89" i="11"/>
  <c r="BF20" i="14"/>
  <c r="AW20" i="14"/>
  <c r="AN20" i="14"/>
  <c r="H124" i="14"/>
  <c r="AD20" i="14"/>
  <c r="H89" i="14"/>
  <c r="T89" i="14" s="1"/>
  <c r="T59" i="14" s="1"/>
  <c r="G37" i="13"/>
  <c r="H21" i="14"/>
  <c r="B62" i="12"/>
  <c r="V151" i="12"/>
  <c r="B92" i="12"/>
  <c r="AA147" i="12"/>
  <c r="G88" i="12"/>
  <c r="G58" i="12"/>
  <c r="O90" i="4"/>
  <c r="F31" i="8"/>
  <c r="BD20" i="7"/>
  <c r="AU20" i="7"/>
  <c r="AL20" i="7"/>
  <c r="AB20" i="7"/>
  <c r="G121" i="7"/>
  <c r="G87" i="7"/>
  <c r="S87" i="7" s="1"/>
  <c r="S58" i="7" s="1"/>
  <c r="G21" i="7"/>
  <c r="G12" i="3"/>
  <c r="BC11" i="3"/>
  <c r="AT11" i="3"/>
  <c r="AK11" i="3"/>
  <c r="G103" i="3"/>
  <c r="AA11" i="3"/>
  <c r="G69" i="3"/>
  <c r="R69" i="3" s="1"/>
  <c r="R40" i="3" s="1"/>
  <c r="O90" i="9"/>
  <c r="B62" i="10"/>
  <c r="B92" i="10"/>
  <c r="D61" i="10"/>
  <c r="D91" i="10"/>
  <c r="U36" i="3"/>
  <c r="U57" i="3" s="1"/>
  <c r="AG83" i="11"/>
  <c r="W151" i="12"/>
  <c r="C92" i="12"/>
  <c r="C62" i="12"/>
  <c r="Q58" i="11"/>
  <c r="E24" i="14"/>
  <c r="E127" i="14"/>
  <c r="E92" i="14"/>
  <c r="P92" i="14" s="1"/>
  <c r="P62" i="14" s="1"/>
  <c r="BC23" i="14"/>
  <c r="AT23" i="14"/>
  <c r="AK23" i="14"/>
  <c r="AA23" i="14"/>
  <c r="D40" i="13"/>
  <c r="AG83" i="9"/>
  <c r="K86" i="14"/>
  <c r="BI17" i="14"/>
  <c r="AZ17" i="14"/>
  <c r="K121" i="14"/>
  <c r="J34" i="13"/>
  <c r="K18" i="14"/>
  <c r="BD20" i="5"/>
  <c r="AU20" i="5"/>
  <c r="AL20" i="5"/>
  <c r="AB20" i="5"/>
  <c r="G121" i="5"/>
  <c r="G87" i="5"/>
  <c r="G21" i="5"/>
  <c r="AB22" i="14"/>
  <c r="F126" i="14"/>
  <c r="F91" i="14"/>
  <c r="BD22" i="14"/>
  <c r="AL22" i="14"/>
  <c r="AU22" i="14"/>
  <c r="F23" i="14"/>
  <c r="E39" i="13"/>
  <c r="I120" i="11"/>
  <c r="H30" i="12"/>
  <c r="AD19" i="11"/>
  <c r="I20" i="11"/>
  <c r="BF19" i="11"/>
  <c r="AW19" i="11"/>
  <c r="I86" i="11"/>
  <c r="U86" i="11" s="1"/>
  <c r="U57" i="11" s="1"/>
  <c r="AN19" i="11"/>
  <c r="U84" i="7"/>
  <c r="F90" i="4"/>
  <c r="Q90" i="4" s="1"/>
  <c r="Q61" i="4" s="1"/>
  <c r="F124" i="4"/>
  <c r="E34" i="6"/>
  <c r="F24" i="4"/>
  <c r="AK23" i="4"/>
  <c r="AT23" i="4"/>
  <c r="AA23" i="4"/>
  <c r="BC23" i="4"/>
  <c r="Q89" i="4"/>
  <c r="D91" i="4"/>
  <c r="O91" i="4" s="1"/>
  <c r="O62" i="4" s="1"/>
  <c r="D125" i="4"/>
  <c r="C35" i="6"/>
  <c r="D25" i="4"/>
  <c r="BA24" i="4"/>
  <c r="AR24" i="4"/>
  <c r="AI24" i="4"/>
  <c r="Y24" i="4"/>
  <c r="R39" i="3"/>
  <c r="C92" i="10"/>
  <c r="C62" i="10"/>
  <c r="J56" i="6"/>
  <c r="J86" i="6"/>
  <c r="F103" i="13"/>
  <c r="Q37" i="13"/>
  <c r="AA37" i="13"/>
  <c r="F70" i="13"/>
  <c r="AS37" i="13"/>
  <c r="AJ37" i="13"/>
  <c r="J85" i="10"/>
  <c r="J55" i="10"/>
  <c r="H86" i="5"/>
  <c r="T86" i="5" s="1"/>
  <c r="T57" i="5" s="1"/>
  <c r="H20" i="5"/>
  <c r="BE19" i="5"/>
  <c r="AV19" i="5"/>
  <c r="AM19" i="5"/>
  <c r="AC19" i="5"/>
  <c r="H120" i="5"/>
  <c r="D15" i="3"/>
  <c r="AZ14" i="3"/>
  <c r="AQ14" i="3"/>
  <c r="AH14" i="3"/>
  <c r="D106" i="3"/>
  <c r="X14" i="3"/>
  <c r="D72" i="3"/>
  <c r="O72" i="3" s="1"/>
  <c r="O43" i="3" s="1"/>
  <c r="O60" i="11"/>
  <c r="E104" i="13"/>
  <c r="P38" i="13"/>
  <c r="E71" i="13"/>
  <c r="AR38" i="13"/>
  <c r="AI38" i="13"/>
  <c r="Z38" i="13"/>
  <c r="AL67" i="13"/>
  <c r="AU67" i="13"/>
  <c r="B35" i="8"/>
  <c r="AH24" i="7"/>
  <c r="X24" i="7"/>
  <c r="C91" i="7"/>
  <c r="N91" i="7" s="1"/>
  <c r="N62" i="7" s="1"/>
  <c r="C125" i="7"/>
  <c r="C25" i="7"/>
  <c r="I121" i="4"/>
  <c r="I87" i="4"/>
  <c r="H31" i="6"/>
  <c r="BF20" i="4"/>
  <c r="AW20" i="4"/>
  <c r="AN20" i="4"/>
  <c r="AD20" i="4"/>
  <c r="I21" i="4"/>
  <c r="F123" i="11"/>
  <c r="E33" i="12"/>
  <c r="AA22" i="11"/>
  <c r="F23" i="11"/>
  <c r="BC22" i="11"/>
  <c r="AT22" i="11"/>
  <c r="AK22" i="11"/>
  <c r="F89" i="11"/>
  <c r="Q89" i="11" s="1"/>
  <c r="Q60" i="11" s="1"/>
  <c r="U84" i="5"/>
  <c r="D62" i="6"/>
  <c r="D92" i="6"/>
  <c r="E89" i="8"/>
  <c r="E59" i="8"/>
  <c r="Q87" i="5"/>
  <c r="H121" i="9"/>
  <c r="G31" i="10"/>
  <c r="H87" i="9"/>
  <c r="T87" i="9" s="1"/>
  <c r="T58" i="9" s="1"/>
  <c r="H21" i="9"/>
  <c r="BE20" i="9"/>
  <c r="AV20" i="9"/>
  <c r="AM20" i="9"/>
  <c r="AC20" i="9"/>
  <c r="E125" i="4"/>
  <c r="D35" i="6"/>
  <c r="E91" i="4"/>
  <c r="P91" i="4" s="1"/>
  <c r="P62" i="4" s="1"/>
  <c r="BB24" i="4"/>
  <c r="AS24" i="4"/>
  <c r="AJ24" i="4"/>
  <c r="Z24" i="4"/>
  <c r="E25" i="4"/>
  <c r="E23" i="5"/>
  <c r="BB22" i="5"/>
  <c r="AS22" i="5"/>
  <c r="AJ22" i="5"/>
  <c r="Z22" i="5"/>
  <c r="E123" i="5"/>
  <c r="E89" i="5"/>
  <c r="G57" i="8"/>
  <c r="G87" i="8"/>
  <c r="G122" i="9"/>
  <c r="F32" i="10"/>
  <c r="G22" i="9"/>
  <c r="BD21" i="9"/>
  <c r="AU21" i="9"/>
  <c r="AL21" i="9"/>
  <c r="G88" i="9"/>
  <c r="S88" i="9" s="1"/>
  <c r="S59" i="9" s="1"/>
  <c r="AB21" i="9"/>
  <c r="AG54" i="4"/>
  <c r="AG75" i="4" s="1"/>
  <c r="K83" i="7"/>
  <c r="K17" i="7"/>
  <c r="K117" i="7"/>
  <c r="BH16" i="7"/>
  <c r="AY16" i="7"/>
  <c r="J27" i="8"/>
  <c r="H121" i="11"/>
  <c r="G31" i="12"/>
  <c r="H87" i="11"/>
  <c r="T87" i="11" s="1"/>
  <c r="T58" i="11" s="1"/>
  <c r="H21" i="11"/>
  <c r="AC20" i="11"/>
  <c r="AV20" i="11"/>
  <c r="AM20" i="11"/>
  <c r="BE20" i="11"/>
  <c r="E32" i="8"/>
  <c r="F22" i="7"/>
  <c r="F122" i="7"/>
  <c r="BC21" i="7"/>
  <c r="AT21" i="7"/>
  <c r="AK21" i="7"/>
  <c r="AA21" i="7"/>
  <c r="F88" i="7"/>
  <c r="Q88" i="7" s="1"/>
  <c r="Q59" i="7" s="1"/>
  <c r="F58" i="8"/>
  <c r="F88" i="8"/>
  <c r="H29" i="8"/>
  <c r="AD18" i="7"/>
  <c r="I85" i="7"/>
  <c r="U85" i="7" s="1"/>
  <c r="U56" i="7" s="1"/>
  <c r="I119" i="7"/>
  <c r="AN18" i="7"/>
  <c r="AW18" i="7"/>
  <c r="I19" i="7"/>
  <c r="BF18" i="7"/>
  <c r="AD18" i="5"/>
  <c r="I85" i="5"/>
  <c r="U85" i="5" s="1"/>
  <c r="U56" i="5" s="1"/>
  <c r="I119" i="5"/>
  <c r="I19" i="5"/>
  <c r="BF18" i="5"/>
  <c r="AW18" i="5"/>
  <c r="AN18" i="5"/>
  <c r="E124" i="9"/>
  <c r="D34" i="10"/>
  <c r="E90" i="9"/>
  <c r="P90" i="9" s="1"/>
  <c r="P61" i="9" s="1"/>
  <c r="E24" i="9"/>
  <c r="BB23" i="9"/>
  <c r="AS23" i="9"/>
  <c r="AJ23" i="9"/>
  <c r="Z23" i="9"/>
  <c r="G122" i="11"/>
  <c r="F32" i="12"/>
  <c r="G88" i="11"/>
  <c r="S88" i="11" s="1"/>
  <c r="S59" i="11" s="1"/>
  <c r="G22" i="11"/>
  <c r="BD21" i="11"/>
  <c r="AU21" i="11"/>
  <c r="AL21" i="11"/>
  <c r="AB21" i="11"/>
  <c r="K83" i="5"/>
  <c r="K17" i="5"/>
  <c r="K117" i="5"/>
  <c r="BH16" i="5"/>
  <c r="AY16" i="5"/>
  <c r="P60" i="4"/>
  <c r="T85" i="5"/>
  <c r="O71" i="3"/>
  <c r="O59" i="7"/>
  <c r="P60" i="14"/>
  <c r="C127" i="4"/>
  <c r="B37" i="6"/>
  <c r="C93" i="4"/>
  <c r="N93" i="4" s="1"/>
  <c r="N64" i="4" s="1"/>
  <c r="AH26" i="4"/>
  <c r="X26" i="4"/>
  <c r="C27" i="4"/>
  <c r="N93" i="18" l="1"/>
  <c r="T32" i="16"/>
  <c r="AT32" i="16"/>
  <c r="AG32" i="16"/>
  <c r="BF32" i="16"/>
  <c r="AE32" i="16"/>
  <c r="BD32" i="16"/>
  <c r="R32" i="16"/>
  <c r="AR32" i="16"/>
  <c r="AX30" i="17"/>
  <c r="BJ30" i="17"/>
  <c r="AK30" i="17"/>
  <c r="N19" i="21"/>
  <c r="BN19" i="21" s="1"/>
  <c r="AB25" i="16"/>
  <c r="U32" i="16"/>
  <c r="AU32" i="16"/>
  <c r="BG32" i="16"/>
  <c r="AH32" i="16"/>
  <c r="AS36" i="17"/>
  <c r="AF36" i="17"/>
  <c r="BE36" i="17"/>
  <c r="AU33" i="17"/>
  <c r="AH33" i="17"/>
  <c r="BG33" i="17"/>
  <c r="N18" i="21"/>
  <c r="BN18" i="21" s="1"/>
  <c r="AB24" i="16"/>
  <c r="BI30" i="16"/>
  <c r="W30" i="16"/>
  <c r="AW30" i="16"/>
  <c r="AJ30" i="16"/>
  <c r="AI31" i="16"/>
  <c r="BH31" i="16"/>
  <c r="AV31" i="16"/>
  <c r="V31" i="16"/>
  <c r="AD33" i="16"/>
  <c r="Q33" i="16"/>
  <c r="BH32" i="17"/>
  <c r="AV32" i="17"/>
  <c r="AI32" i="17"/>
  <c r="BI31" i="17"/>
  <c r="AW31" i="17"/>
  <c r="AJ31" i="17"/>
  <c r="BE32" i="16"/>
  <c r="S32" i="16"/>
  <c r="AS32" i="16"/>
  <c r="AF32" i="16"/>
  <c r="BF34" i="17"/>
  <c r="AT34" i="17"/>
  <c r="AG34" i="17"/>
  <c r="BB17" i="18"/>
  <c r="N27" i="17"/>
  <c r="M28" i="17"/>
  <c r="H33" i="17"/>
  <c r="G34" i="17"/>
  <c r="J31" i="17"/>
  <c r="I32" i="17"/>
  <c r="L29" i="17"/>
  <c r="E37" i="17"/>
  <c r="F35" i="17"/>
  <c r="K30" i="17"/>
  <c r="BN17" i="18"/>
  <c r="BB17" i="21"/>
  <c r="BB19" i="21"/>
  <c r="BN17" i="21"/>
  <c r="C26" i="21"/>
  <c r="AD25" i="21"/>
  <c r="Q25" i="21"/>
  <c r="C101" i="21"/>
  <c r="N95" i="21"/>
  <c r="AL22" i="21"/>
  <c r="Y22" i="21"/>
  <c r="L97" i="21"/>
  <c r="BL21" i="21"/>
  <c r="AZ21" i="21"/>
  <c r="AM21" i="21"/>
  <c r="B70" i="18"/>
  <c r="B107" i="18" s="1"/>
  <c r="P31" i="18"/>
  <c r="AQ31" i="18"/>
  <c r="P31" i="21"/>
  <c r="B70" i="21"/>
  <c r="B107" i="21" s="1"/>
  <c r="AQ31" i="21"/>
  <c r="B37" i="15"/>
  <c r="AQ37" i="15" s="1"/>
  <c r="B32" i="21"/>
  <c r="B32" i="18"/>
  <c r="P36" i="15"/>
  <c r="B38" i="16"/>
  <c r="AQ38" i="16" s="1"/>
  <c r="B38" i="17"/>
  <c r="B75" i="15"/>
  <c r="B112" i="15" s="1"/>
  <c r="AQ37" i="17"/>
  <c r="P37" i="17"/>
  <c r="B76" i="17"/>
  <c r="B113" i="17" s="1"/>
  <c r="B76" i="16"/>
  <c r="B113" i="16" s="1"/>
  <c r="P37" i="16"/>
  <c r="M96" i="21"/>
  <c r="AN20" i="21"/>
  <c r="BM20" i="21"/>
  <c r="BA20" i="21"/>
  <c r="AA20" i="21"/>
  <c r="F26" i="21"/>
  <c r="AT25" i="21"/>
  <c r="F101" i="21"/>
  <c r="T25" i="21"/>
  <c r="AG25" i="21"/>
  <c r="BF25" i="21"/>
  <c r="J23" i="21"/>
  <c r="BK22" i="21"/>
  <c r="J98" i="21"/>
  <c r="X22" i="21"/>
  <c r="AX22" i="21"/>
  <c r="BJ22" i="21"/>
  <c r="AY22" i="21"/>
  <c r="AK22" i="21"/>
  <c r="D26" i="21"/>
  <c r="AE25" i="21"/>
  <c r="D101" i="21"/>
  <c r="R25" i="21"/>
  <c r="AR25" i="21"/>
  <c r="BD25" i="21"/>
  <c r="G26" i="21"/>
  <c r="G101" i="21"/>
  <c r="U25" i="21"/>
  <c r="BG25" i="21"/>
  <c r="AH25" i="21"/>
  <c r="AU25" i="21"/>
  <c r="I23" i="21"/>
  <c r="W22" i="21"/>
  <c r="AJ22" i="21"/>
  <c r="I98" i="21"/>
  <c r="BI22" i="21"/>
  <c r="AW22" i="21"/>
  <c r="H24" i="21"/>
  <c r="AI23" i="21"/>
  <c r="H99" i="21"/>
  <c r="BH23" i="21"/>
  <c r="AV23" i="21"/>
  <c r="V23" i="21"/>
  <c r="E26" i="21"/>
  <c r="AF25" i="21"/>
  <c r="S25" i="21"/>
  <c r="E101" i="21"/>
  <c r="BE25" i="21"/>
  <c r="AS25" i="21"/>
  <c r="H102" i="19"/>
  <c r="AI26" i="19"/>
  <c r="AV26" i="19"/>
  <c r="V26" i="19"/>
  <c r="BH26" i="19"/>
  <c r="D106" i="19"/>
  <c r="AR30" i="19"/>
  <c r="R30" i="19"/>
  <c r="AE30" i="19"/>
  <c r="BD30" i="19"/>
  <c r="F104" i="19"/>
  <c r="AT28" i="19"/>
  <c r="T28" i="19"/>
  <c r="AG28" i="19"/>
  <c r="BF28" i="19"/>
  <c r="B70" i="19"/>
  <c r="B107" i="19" s="1"/>
  <c r="AQ31" i="19"/>
  <c r="B32" i="19"/>
  <c r="P31" i="19"/>
  <c r="G103" i="19"/>
  <c r="AH27" i="19"/>
  <c r="AU27" i="19"/>
  <c r="U27" i="19"/>
  <c r="BG27" i="19"/>
  <c r="I101" i="19"/>
  <c r="AJ25" i="19"/>
  <c r="AW25" i="19"/>
  <c r="W25" i="19"/>
  <c r="BI25" i="19"/>
  <c r="E105" i="19"/>
  <c r="AS29" i="19"/>
  <c r="S29" i="19"/>
  <c r="AF29" i="19"/>
  <c r="BE29" i="19"/>
  <c r="J100" i="19"/>
  <c r="BK24" i="19"/>
  <c r="AK24" i="19"/>
  <c r="AY24" i="19"/>
  <c r="AX24" i="19"/>
  <c r="X24" i="19"/>
  <c r="BJ24" i="19"/>
  <c r="D33" i="16"/>
  <c r="D107" i="15"/>
  <c r="AA24" i="15"/>
  <c r="AN24" i="15"/>
  <c r="F107" i="15"/>
  <c r="F33" i="16"/>
  <c r="C109" i="16"/>
  <c r="AO23" i="15"/>
  <c r="AB23" i="15"/>
  <c r="N100" i="15"/>
  <c r="AL27" i="15"/>
  <c r="Y27" i="15"/>
  <c r="M27" i="16"/>
  <c r="M21" i="21" s="1"/>
  <c r="AA21" i="21" s="1"/>
  <c r="BB23" i="15"/>
  <c r="BM24" i="15"/>
  <c r="F108" i="16"/>
  <c r="C108" i="17"/>
  <c r="F107" i="17"/>
  <c r="T31" i="17"/>
  <c r="E108" i="16"/>
  <c r="BN23" i="15"/>
  <c r="AM26" i="15"/>
  <c r="Z26" i="15"/>
  <c r="BA24" i="15"/>
  <c r="E107" i="17"/>
  <c r="S31" i="17"/>
  <c r="D108" i="16"/>
  <c r="N99" i="15"/>
  <c r="M100" i="15"/>
  <c r="C108" i="15"/>
  <c r="C34" i="16"/>
  <c r="E107" i="15"/>
  <c r="E33" i="16"/>
  <c r="R31" i="17"/>
  <c r="D107" i="17"/>
  <c r="U26" i="18"/>
  <c r="G102" i="18"/>
  <c r="AH26" i="18"/>
  <c r="BG26" i="18"/>
  <c r="AU26" i="18"/>
  <c r="AB18" i="18"/>
  <c r="AO18" i="18"/>
  <c r="BN18" i="18"/>
  <c r="BB18" i="18"/>
  <c r="N94" i="18"/>
  <c r="AK23" i="18"/>
  <c r="X23" i="18"/>
  <c r="AX23" i="18"/>
  <c r="BJ23" i="18"/>
  <c r="J99" i="18"/>
  <c r="Z21" i="18"/>
  <c r="AZ21" i="18"/>
  <c r="BL21" i="18"/>
  <c r="AM21" i="18"/>
  <c r="L97" i="18"/>
  <c r="AV25" i="18"/>
  <c r="V25" i="18"/>
  <c r="BH25" i="18"/>
  <c r="AI25" i="18"/>
  <c r="H101" i="18"/>
  <c r="BN19" i="18"/>
  <c r="BB19" i="18"/>
  <c r="AB19" i="18"/>
  <c r="AO19" i="18"/>
  <c r="N95" i="18"/>
  <c r="AL22" i="18"/>
  <c r="BK22" i="18"/>
  <c r="Y22" i="18"/>
  <c r="AY22" i="18"/>
  <c r="K98" i="18"/>
  <c r="W24" i="18"/>
  <c r="AJ24" i="18"/>
  <c r="AW24" i="18"/>
  <c r="BI24" i="18"/>
  <c r="I100" i="18"/>
  <c r="BA20" i="18"/>
  <c r="AA20" i="18"/>
  <c r="AN20" i="18"/>
  <c r="BM20" i="18"/>
  <c r="M96" i="18"/>
  <c r="AT32" i="18"/>
  <c r="AG32" i="18"/>
  <c r="T32" i="18"/>
  <c r="BF32" i="18"/>
  <c r="F108" i="18"/>
  <c r="BE33" i="18"/>
  <c r="AS33" i="18"/>
  <c r="S33" i="18"/>
  <c r="AF33" i="18"/>
  <c r="E109" i="18"/>
  <c r="R33" i="18"/>
  <c r="AE33" i="18"/>
  <c r="D110" i="18"/>
  <c r="BD33" i="18"/>
  <c r="C110" i="18"/>
  <c r="BD34" i="18"/>
  <c r="AD34" i="18"/>
  <c r="Q34" i="18"/>
  <c r="AN24" i="17"/>
  <c r="AA24" i="17"/>
  <c r="AM27" i="16"/>
  <c r="Z27" i="16"/>
  <c r="V30" i="17"/>
  <c r="AM26" i="17"/>
  <c r="Z26" i="17"/>
  <c r="AA25" i="17"/>
  <c r="AN25" i="17"/>
  <c r="AK28" i="17"/>
  <c r="X28" i="17"/>
  <c r="AO25" i="16"/>
  <c r="AL28" i="16"/>
  <c r="Y28" i="16"/>
  <c r="AN26" i="16"/>
  <c r="AA26" i="16"/>
  <c r="AL27" i="17"/>
  <c r="Y27" i="17"/>
  <c r="AK29" i="16"/>
  <c r="X29" i="16"/>
  <c r="BB24" i="16"/>
  <c r="AO24" i="16"/>
  <c r="AJ29" i="17"/>
  <c r="W29" i="17"/>
  <c r="U31" i="17"/>
  <c r="J105" i="16"/>
  <c r="AX29" i="16"/>
  <c r="BJ29" i="16"/>
  <c r="K29" i="16"/>
  <c r="K23" i="21" s="1"/>
  <c r="K103" i="15"/>
  <c r="AY27" i="15"/>
  <c r="BK27" i="15"/>
  <c r="BM26" i="16"/>
  <c r="BA26" i="16"/>
  <c r="M102" i="16"/>
  <c r="BA25" i="15"/>
  <c r="BM25" i="15"/>
  <c r="G107" i="17"/>
  <c r="J30" i="16"/>
  <c r="J104" i="15"/>
  <c r="L103" i="16"/>
  <c r="BL27" i="16"/>
  <c r="AZ27" i="16"/>
  <c r="G108" i="16"/>
  <c r="H32" i="16"/>
  <c r="H106" i="15"/>
  <c r="H106" i="17"/>
  <c r="H107" i="16"/>
  <c r="I105" i="17"/>
  <c r="AW29" i="17"/>
  <c r="BI29" i="17"/>
  <c r="I106" i="16"/>
  <c r="L28" i="16"/>
  <c r="L22" i="21" s="1"/>
  <c r="Z22" i="21" s="1"/>
  <c r="L102" i="15"/>
  <c r="AZ26" i="15"/>
  <c r="BL26" i="15"/>
  <c r="G33" i="16"/>
  <c r="G107" i="15"/>
  <c r="BB25" i="16"/>
  <c r="N101" i="16"/>
  <c r="BN25" i="16"/>
  <c r="I31" i="16"/>
  <c r="I105" i="15"/>
  <c r="K103" i="17"/>
  <c r="BK27" i="17"/>
  <c r="AY27" i="17"/>
  <c r="L102" i="17"/>
  <c r="BL26" i="17"/>
  <c r="AZ26" i="17"/>
  <c r="M101" i="17"/>
  <c r="BA25" i="17"/>
  <c r="BM25" i="17"/>
  <c r="J104" i="17"/>
  <c r="BJ28" i="17"/>
  <c r="AX28" i="17"/>
  <c r="K104" i="16"/>
  <c r="AY28" i="16"/>
  <c r="BK28" i="16"/>
  <c r="M100" i="17"/>
  <c r="BA24" i="17"/>
  <c r="BM24" i="17"/>
  <c r="N99" i="17"/>
  <c r="BB23" i="17"/>
  <c r="BN23" i="17"/>
  <c r="BN24" i="16"/>
  <c r="N100" i="16"/>
  <c r="F60" i="10"/>
  <c r="F90" i="10"/>
  <c r="D126" i="4"/>
  <c r="C36" i="6"/>
  <c r="AR25" i="4"/>
  <c r="D26" i="4"/>
  <c r="BA25" i="4"/>
  <c r="AI25" i="4"/>
  <c r="D92" i="4"/>
  <c r="O92" i="4" s="1"/>
  <c r="O63" i="4" s="1"/>
  <c r="Y25" i="4"/>
  <c r="E105" i="13"/>
  <c r="E72" i="13"/>
  <c r="AR39" i="13"/>
  <c r="AI39" i="13"/>
  <c r="Z39" i="13"/>
  <c r="P39" i="13"/>
  <c r="G22" i="5"/>
  <c r="G122" i="5"/>
  <c r="BD21" i="5"/>
  <c r="AU21" i="5"/>
  <c r="AL21" i="5"/>
  <c r="G88" i="5"/>
  <c r="S88" i="5" s="1"/>
  <c r="S59" i="5" s="1"/>
  <c r="AB21" i="5"/>
  <c r="K87" i="14"/>
  <c r="AH87" i="14" s="1"/>
  <c r="AH57" i="14" s="1"/>
  <c r="BI18" i="14"/>
  <c r="AZ18" i="14"/>
  <c r="AQ18" i="14"/>
  <c r="AG18" i="14"/>
  <c r="K122" i="14"/>
  <c r="K19" i="14"/>
  <c r="J35" i="13"/>
  <c r="AG54" i="9"/>
  <c r="AG75" i="9" s="1"/>
  <c r="AG54" i="11"/>
  <c r="AG75" i="11" s="1"/>
  <c r="AA12" i="3"/>
  <c r="G70" i="3"/>
  <c r="BC12" i="3"/>
  <c r="AK12" i="3"/>
  <c r="AT12" i="3"/>
  <c r="G13" i="3"/>
  <c r="G104" i="3"/>
  <c r="F89" i="8"/>
  <c r="F59" i="8"/>
  <c r="T37" i="3"/>
  <c r="C63" i="10"/>
  <c r="C93" i="10"/>
  <c r="N66" i="14"/>
  <c r="V87" i="14"/>
  <c r="AD145" i="12"/>
  <c r="J56" i="12"/>
  <c r="J86" i="12"/>
  <c r="U66" i="3"/>
  <c r="D94" i="14"/>
  <c r="O94" i="14" s="1"/>
  <c r="D129" i="14"/>
  <c r="D26" i="14"/>
  <c r="C42" i="13"/>
  <c r="AS25" i="14"/>
  <c r="Z25" i="14"/>
  <c r="BB25" i="14"/>
  <c r="AJ25" i="14"/>
  <c r="BA24" i="5"/>
  <c r="AR24" i="5"/>
  <c r="AI24" i="5"/>
  <c r="Y24" i="5"/>
  <c r="D91" i="5"/>
  <c r="O91" i="5" s="1"/>
  <c r="O62" i="5" s="1"/>
  <c r="D125" i="5"/>
  <c r="D25" i="5"/>
  <c r="H30" i="8"/>
  <c r="I20" i="7"/>
  <c r="BF19" i="7"/>
  <c r="AW19" i="7"/>
  <c r="AN19" i="7"/>
  <c r="AD19" i="7"/>
  <c r="I120" i="7"/>
  <c r="I86" i="7"/>
  <c r="E33" i="8"/>
  <c r="F23" i="7"/>
  <c r="BC22" i="7"/>
  <c r="AT22" i="7"/>
  <c r="AK22" i="7"/>
  <c r="AA22" i="7"/>
  <c r="F123" i="7"/>
  <c r="F89" i="7"/>
  <c r="Q89" i="7" s="1"/>
  <c r="Q60" i="7" s="1"/>
  <c r="E60" i="8"/>
  <c r="E90" i="8"/>
  <c r="H122" i="9"/>
  <c r="G32" i="10"/>
  <c r="H22" i="9"/>
  <c r="BE21" i="9"/>
  <c r="AV21" i="9"/>
  <c r="AM21" i="9"/>
  <c r="H88" i="9"/>
  <c r="AC21" i="9"/>
  <c r="F124" i="11"/>
  <c r="E34" i="12"/>
  <c r="F24" i="11"/>
  <c r="F90" i="11"/>
  <c r="Q90" i="11" s="1"/>
  <c r="Q61" i="11" s="1"/>
  <c r="BC23" i="11"/>
  <c r="AT23" i="11"/>
  <c r="AK23" i="11"/>
  <c r="AA23" i="11"/>
  <c r="AR71" i="13"/>
  <c r="AI71" i="13"/>
  <c r="Z71" i="13"/>
  <c r="P71" i="13"/>
  <c r="Q70" i="13"/>
  <c r="AS70" i="13"/>
  <c r="AJ70" i="13"/>
  <c r="AA70" i="13"/>
  <c r="C93" i="6"/>
  <c r="C63" i="6"/>
  <c r="F127" i="14"/>
  <c r="BD23" i="14"/>
  <c r="AU23" i="14"/>
  <c r="AL23" i="14"/>
  <c r="AB23" i="14"/>
  <c r="E40" i="13"/>
  <c r="F24" i="14"/>
  <c r="F92" i="14"/>
  <c r="Q92" i="14" s="1"/>
  <c r="Q62" i="14" s="1"/>
  <c r="S87" i="5"/>
  <c r="J100" i="13"/>
  <c r="J67" i="13"/>
  <c r="AW34" i="13"/>
  <c r="AN34" i="13"/>
  <c r="BC24" i="14"/>
  <c r="AT24" i="14"/>
  <c r="AK24" i="14"/>
  <c r="AA24" i="14"/>
  <c r="E93" i="14"/>
  <c r="P93" i="14" s="1"/>
  <c r="E128" i="14"/>
  <c r="E25" i="14"/>
  <c r="D41" i="13"/>
  <c r="O61" i="9"/>
  <c r="F32" i="8"/>
  <c r="G22" i="7"/>
  <c r="G122" i="7"/>
  <c r="BD21" i="7"/>
  <c r="AU21" i="7"/>
  <c r="AL21" i="7"/>
  <c r="G88" i="7"/>
  <c r="S88" i="7" s="1"/>
  <c r="S59" i="7" s="1"/>
  <c r="AB21" i="7"/>
  <c r="BF21" i="14"/>
  <c r="AW21" i="14"/>
  <c r="AN21" i="14"/>
  <c r="AD21" i="14"/>
  <c r="H125" i="14"/>
  <c r="H90" i="14"/>
  <c r="T90" i="14" s="1"/>
  <c r="T60" i="14" s="1"/>
  <c r="H22" i="14"/>
  <c r="G38" i="13"/>
  <c r="F23" i="5"/>
  <c r="BC22" i="5"/>
  <c r="AT22" i="5"/>
  <c r="AK22" i="5"/>
  <c r="AA22" i="5"/>
  <c r="F123" i="5"/>
  <c r="F89" i="5"/>
  <c r="C74" i="3"/>
  <c r="N74" i="3" s="1"/>
  <c r="N45" i="3" s="1"/>
  <c r="AG16" i="3"/>
  <c r="W16" i="3"/>
  <c r="C17" i="3"/>
  <c r="C108" i="3"/>
  <c r="N61" i="9"/>
  <c r="E61" i="10"/>
  <c r="E91" i="10"/>
  <c r="J57" i="6"/>
  <c r="J87" i="6"/>
  <c r="AV67" i="13"/>
  <c r="AM67" i="13"/>
  <c r="W44" i="13"/>
  <c r="M44" i="13"/>
  <c r="B77" i="13"/>
  <c r="B110" i="13"/>
  <c r="V55" i="11"/>
  <c r="J123" i="14"/>
  <c r="J20" i="14"/>
  <c r="J88" i="14"/>
  <c r="V88" i="14" s="1"/>
  <c r="V58" i="14" s="1"/>
  <c r="BH19" i="14"/>
  <c r="AP19" i="14"/>
  <c r="AY19" i="14"/>
  <c r="I36" i="13"/>
  <c r="AF19" i="14"/>
  <c r="C107" i="13"/>
  <c r="AP41" i="13"/>
  <c r="AG41" i="13"/>
  <c r="X41" i="13"/>
  <c r="N41" i="13"/>
  <c r="C74" i="13"/>
  <c r="H123" i="4"/>
  <c r="H89" i="4"/>
  <c r="G33" i="6"/>
  <c r="H23" i="4"/>
  <c r="BE22" i="4"/>
  <c r="AV22" i="4"/>
  <c r="AM22" i="4"/>
  <c r="AC22" i="4"/>
  <c r="T56" i="5"/>
  <c r="AU68" i="13"/>
  <c r="AL68" i="13"/>
  <c r="AC68" i="13"/>
  <c r="S68" i="13"/>
  <c r="AQ72" i="13"/>
  <c r="AH72" i="13"/>
  <c r="Y72" i="13"/>
  <c r="O72" i="13"/>
  <c r="I11" i="3"/>
  <c r="AC10" i="3"/>
  <c r="AV10" i="3"/>
  <c r="I68" i="3"/>
  <c r="BE10" i="3"/>
  <c r="I102" i="3"/>
  <c r="AM10" i="3"/>
  <c r="G88" i="8"/>
  <c r="G58" i="8"/>
  <c r="AA148" i="12"/>
  <c r="G59" i="12"/>
  <c r="G89" i="12"/>
  <c r="J85" i="8"/>
  <c r="J55" i="8"/>
  <c r="E90" i="5"/>
  <c r="P90" i="5" s="1"/>
  <c r="P61" i="5" s="1"/>
  <c r="E124" i="5"/>
  <c r="E24" i="5"/>
  <c r="BB23" i="5"/>
  <c r="AS23" i="5"/>
  <c r="AJ23" i="5"/>
  <c r="Z23" i="5"/>
  <c r="D93" i="6"/>
  <c r="D63" i="6"/>
  <c r="H89" i="6"/>
  <c r="H59" i="6"/>
  <c r="B93" i="8"/>
  <c r="B63" i="8"/>
  <c r="F125" i="4"/>
  <c r="E35" i="6"/>
  <c r="BC24" i="4"/>
  <c r="AT24" i="4"/>
  <c r="AK24" i="4"/>
  <c r="AA24" i="4"/>
  <c r="F91" i="4"/>
  <c r="Q91" i="4" s="1"/>
  <c r="Q62" i="4" s="1"/>
  <c r="F25" i="4"/>
  <c r="D73" i="13"/>
  <c r="D106" i="13"/>
  <c r="AH40" i="13"/>
  <c r="AQ40" i="13"/>
  <c r="Y40" i="13"/>
  <c r="O40" i="13"/>
  <c r="O61" i="4"/>
  <c r="G103" i="13"/>
  <c r="G70" i="13"/>
  <c r="AT37" i="13"/>
  <c r="AK37" i="13"/>
  <c r="AB37" i="13"/>
  <c r="R37" i="13"/>
  <c r="P60" i="11"/>
  <c r="J56" i="10"/>
  <c r="J86" i="10"/>
  <c r="G126" i="14"/>
  <c r="G91" i="14"/>
  <c r="S91" i="14" s="1"/>
  <c r="S61" i="14" s="1"/>
  <c r="BE22" i="14"/>
  <c r="AM22" i="14"/>
  <c r="G23" i="14"/>
  <c r="AC22" i="14"/>
  <c r="F39" i="13"/>
  <c r="AV22" i="14"/>
  <c r="C92" i="8"/>
  <c r="C62" i="8"/>
  <c r="J85" i="5"/>
  <c r="V85" i="5" s="1"/>
  <c r="V56" i="5" s="1"/>
  <c r="J119" i="5"/>
  <c r="J19" i="5"/>
  <c r="AE18" i="5"/>
  <c r="BG18" i="5"/>
  <c r="AX18" i="5"/>
  <c r="AO18" i="5"/>
  <c r="C126" i="9"/>
  <c r="B36" i="10"/>
  <c r="AH25" i="9"/>
  <c r="X25" i="9"/>
  <c r="C92" i="9"/>
  <c r="N92" i="9" s="1"/>
  <c r="N63" i="9" s="1"/>
  <c r="C26" i="9"/>
  <c r="I101" i="13"/>
  <c r="I68" i="13"/>
  <c r="AV35" i="13"/>
  <c r="AM35" i="13"/>
  <c r="AD35" i="13"/>
  <c r="T35" i="13"/>
  <c r="I121" i="9"/>
  <c r="H31" i="10"/>
  <c r="I87" i="9"/>
  <c r="I21" i="9"/>
  <c r="BF20" i="9"/>
  <c r="AW20" i="9"/>
  <c r="AN20" i="9"/>
  <c r="AD20" i="9"/>
  <c r="K119" i="11"/>
  <c r="J29" i="12"/>
  <c r="K19" i="11"/>
  <c r="BH18" i="11"/>
  <c r="AY18" i="11"/>
  <c r="AP18" i="11"/>
  <c r="AF18" i="11"/>
  <c r="K85" i="11"/>
  <c r="AD9" i="3"/>
  <c r="J101" i="3"/>
  <c r="BF9" i="3"/>
  <c r="J67" i="3"/>
  <c r="U67" i="3" s="1"/>
  <c r="U38" i="3" s="1"/>
  <c r="AW9" i="3"/>
  <c r="J10" i="3"/>
  <c r="AN9" i="3"/>
  <c r="O90" i="5"/>
  <c r="G60" i="6"/>
  <c r="G90" i="6"/>
  <c r="S38" i="3"/>
  <c r="D61" i="8"/>
  <c r="D91" i="8"/>
  <c r="G123" i="11"/>
  <c r="G89" i="11"/>
  <c r="S89" i="11" s="1"/>
  <c r="S60" i="11" s="1"/>
  <c r="F33" i="12"/>
  <c r="BD22" i="11"/>
  <c r="AU22" i="11"/>
  <c r="AL22" i="11"/>
  <c r="AB22" i="11"/>
  <c r="G23" i="11"/>
  <c r="G59" i="10"/>
  <c r="G89" i="10"/>
  <c r="U55" i="5"/>
  <c r="E61" i="12"/>
  <c r="Y150" i="12"/>
  <c r="E91" i="12"/>
  <c r="U87" i="4"/>
  <c r="AC20" i="5"/>
  <c r="H121" i="5"/>
  <c r="H87" i="5"/>
  <c r="AM20" i="5"/>
  <c r="H21" i="5"/>
  <c r="BE20" i="5"/>
  <c r="AV20" i="5"/>
  <c r="E92" i="6"/>
  <c r="E62" i="6"/>
  <c r="J121" i="4"/>
  <c r="J87" i="4"/>
  <c r="V87" i="4" s="1"/>
  <c r="V58" i="4" s="1"/>
  <c r="I31" i="6"/>
  <c r="AE20" i="4"/>
  <c r="BG20" i="4"/>
  <c r="AX20" i="4"/>
  <c r="J21" i="4"/>
  <c r="AO20" i="4"/>
  <c r="F104" i="13"/>
  <c r="F71" i="13"/>
  <c r="AS38" i="13"/>
  <c r="AJ38" i="13"/>
  <c r="AA38" i="13"/>
  <c r="Q38" i="13"/>
  <c r="K66" i="3"/>
  <c r="AF66" i="3" s="1"/>
  <c r="AF37" i="3" s="1"/>
  <c r="K9" i="3"/>
  <c r="AE8" i="3"/>
  <c r="BG8" i="3"/>
  <c r="AO8" i="3"/>
  <c r="K100" i="3"/>
  <c r="AX8" i="3"/>
  <c r="T57" i="11"/>
  <c r="E125" i="11"/>
  <c r="D35" i="12"/>
  <c r="E25" i="11"/>
  <c r="Z24" i="11"/>
  <c r="E91" i="11"/>
  <c r="P91" i="11" s="1"/>
  <c r="P62" i="11" s="1"/>
  <c r="BB24" i="11"/>
  <c r="AS24" i="11"/>
  <c r="AJ24" i="11"/>
  <c r="G124" i="4"/>
  <c r="F34" i="6"/>
  <c r="G90" i="4"/>
  <c r="S90" i="4" s="1"/>
  <c r="S61" i="4" s="1"/>
  <c r="G24" i="4"/>
  <c r="BD23" i="4"/>
  <c r="AU23" i="4"/>
  <c r="AL23" i="4"/>
  <c r="AB23" i="4"/>
  <c r="M76" i="13"/>
  <c r="W76" i="13"/>
  <c r="AI28" i="14"/>
  <c r="C132" i="14"/>
  <c r="Y28" i="14"/>
  <c r="C97" i="14"/>
  <c r="N97" i="14" s="1"/>
  <c r="N67" i="14" s="1"/>
  <c r="B45" i="13"/>
  <c r="C29" i="14"/>
  <c r="V84" i="5"/>
  <c r="D126" i="11"/>
  <c r="C36" i="12"/>
  <c r="D92" i="11"/>
  <c r="O92" i="11" s="1"/>
  <c r="Y25" i="11"/>
  <c r="AI25" i="11"/>
  <c r="D26" i="11"/>
  <c r="BA25" i="11"/>
  <c r="AR25" i="11"/>
  <c r="V55" i="9"/>
  <c r="I29" i="8"/>
  <c r="J85" i="7"/>
  <c r="V85" i="7" s="1"/>
  <c r="V56" i="7" s="1"/>
  <c r="J119" i="7"/>
  <c r="J19" i="7"/>
  <c r="AX18" i="7"/>
  <c r="AO18" i="7"/>
  <c r="AE18" i="7"/>
  <c r="BG18" i="7"/>
  <c r="AG83" i="7"/>
  <c r="I57" i="12"/>
  <c r="AC146" i="12"/>
  <c r="I87" i="12"/>
  <c r="C35" i="8"/>
  <c r="BA24" i="7"/>
  <c r="AR24" i="7"/>
  <c r="AI24" i="7"/>
  <c r="Y24" i="7"/>
  <c r="D91" i="7"/>
  <c r="O91" i="7" s="1"/>
  <c r="D125" i="7"/>
  <c r="D25" i="7"/>
  <c r="C128" i="4"/>
  <c r="B38" i="6"/>
  <c r="C94" i="4"/>
  <c r="N94" i="4" s="1"/>
  <c r="N65" i="4" s="1"/>
  <c r="C28" i="4"/>
  <c r="AH27" i="4"/>
  <c r="X27" i="4"/>
  <c r="P89" i="5"/>
  <c r="E126" i="4"/>
  <c r="D36" i="6"/>
  <c r="E92" i="4"/>
  <c r="P92" i="4" s="1"/>
  <c r="E26" i="4"/>
  <c r="BB25" i="4"/>
  <c r="AS25" i="4"/>
  <c r="AJ25" i="4"/>
  <c r="Z25" i="4"/>
  <c r="I121" i="11"/>
  <c r="H31" i="12"/>
  <c r="I87" i="11"/>
  <c r="U87" i="11" s="1"/>
  <c r="U58" i="11" s="1"/>
  <c r="I21" i="11"/>
  <c r="BF20" i="11"/>
  <c r="AW20" i="11"/>
  <c r="AN20" i="11"/>
  <c r="AD20" i="11"/>
  <c r="Q59" i="9"/>
  <c r="V86" i="4"/>
  <c r="K119" i="9"/>
  <c r="J29" i="10"/>
  <c r="K19" i="9"/>
  <c r="BH18" i="9"/>
  <c r="AY18" i="9"/>
  <c r="AP18" i="9"/>
  <c r="AF18" i="9"/>
  <c r="K85" i="9"/>
  <c r="BB13" i="3"/>
  <c r="AS13" i="3"/>
  <c r="AJ13" i="3"/>
  <c r="Z13" i="3"/>
  <c r="F14" i="3"/>
  <c r="F105" i="3"/>
  <c r="F71" i="3"/>
  <c r="Q71" i="3" s="1"/>
  <c r="Q42" i="3" s="1"/>
  <c r="S90" i="14"/>
  <c r="X151" i="12"/>
  <c r="D92" i="12"/>
  <c r="D62" i="12"/>
  <c r="P41" i="3"/>
  <c r="E15" i="3"/>
  <c r="BA14" i="3"/>
  <c r="AR14" i="3"/>
  <c r="AI14" i="3"/>
  <c r="E72" i="3"/>
  <c r="Y14" i="3"/>
  <c r="E106" i="3"/>
  <c r="F61" i="6"/>
  <c r="F91" i="6"/>
  <c r="K120" i="4"/>
  <c r="J30" i="6"/>
  <c r="K86" i="4"/>
  <c r="K20" i="4"/>
  <c r="BH19" i="4"/>
  <c r="AY19" i="4"/>
  <c r="AP19" i="4"/>
  <c r="AF19" i="4"/>
  <c r="C26" i="5"/>
  <c r="C92" i="5"/>
  <c r="N92" i="5" s="1"/>
  <c r="AH25" i="5"/>
  <c r="X25" i="5"/>
  <c r="C126" i="5"/>
  <c r="C126" i="11"/>
  <c r="B36" i="12"/>
  <c r="AH25" i="11"/>
  <c r="X25" i="11"/>
  <c r="C26" i="11"/>
  <c r="C92" i="11"/>
  <c r="N92" i="11" s="1"/>
  <c r="H69" i="13"/>
  <c r="H102" i="13"/>
  <c r="AU36" i="13"/>
  <c r="AL36" i="13"/>
  <c r="AC36" i="13"/>
  <c r="S36" i="13"/>
  <c r="T58" i="14"/>
  <c r="V84" i="7"/>
  <c r="G123" i="9"/>
  <c r="F33" i="10"/>
  <c r="G89" i="9"/>
  <c r="S89" i="9" s="1"/>
  <c r="S60" i="9" s="1"/>
  <c r="G23" i="9"/>
  <c r="AB22" i="9"/>
  <c r="BD22" i="9"/>
  <c r="AU22" i="9"/>
  <c r="AL22" i="9"/>
  <c r="F124" i="9"/>
  <c r="E34" i="10"/>
  <c r="F90" i="9"/>
  <c r="F24" i="9"/>
  <c r="BC23" i="9"/>
  <c r="AT23" i="9"/>
  <c r="AK23" i="9"/>
  <c r="AA23" i="9"/>
  <c r="B65" i="6"/>
  <c r="B95" i="6"/>
  <c r="O42" i="3"/>
  <c r="K84" i="5"/>
  <c r="AG84" i="5" s="1"/>
  <c r="AG55" i="5" s="1"/>
  <c r="K18" i="5"/>
  <c r="BH17" i="5"/>
  <c r="AY17" i="5"/>
  <c r="AP17" i="5"/>
  <c r="AF17" i="5"/>
  <c r="K118" i="5"/>
  <c r="Z149" i="12"/>
  <c r="F60" i="12"/>
  <c r="F90" i="12"/>
  <c r="D92" i="10"/>
  <c r="D62" i="10"/>
  <c r="H57" i="8"/>
  <c r="H87" i="8"/>
  <c r="I122" i="4"/>
  <c r="I88" i="4"/>
  <c r="U88" i="4" s="1"/>
  <c r="U59" i="4" s="1"/>
  <c r="H32" i="6"/>
  <c r="I22" i="4"/>
  <c r="BF21" i="4"/>
  <c r="AW21" i="4"/>
  <c r="AN21" i="4"/>
  <c r="AD21" i="4"/>
  <c r="B36" i="8"/>
  <c r="C26" i="7"/>
  <c r="C92" i="7"/>
  <c r="N92" i="7" s="1"/>
  <c r="N63" i="7" s="1"/>
  <c r="AH25" i="7"/>
  <c r="X25" i="7"/>
  <c r="C126" i="7"/>
  <c r="D73" i="3"/>
  <c r="O73" i="3" s="1"/>
  <c r="O44" i="3" s="1"/>
  <c r="AZ15" i="3"/>
  <c r="AQ15" i="3"/>
  <c r="AH15" i="3"/>
  <c r="D16" i="3"/>
  <c r="D107" i="3"/>
  <c r="X15" i="3"/>
  <c r="Q60" i="4"/>
  <c r="Q91" i="14"/>
  <c r="AH86" i="14"/>
  <c r="J120" i="11"/>
  <c r="I30" i="12"/>
  <c r="J86" i="11"/>
  <c r="V86" i="11" s="1"/>
  <c r="V57" i="11" s="1"/>
  <c r="BG19" i="11"/>
  <c r="AX19" i="11"/>
  <c r="AO19" i="11"/>
  <c r="AE19" i="11"/>
  <c r="J20" i="11"/>
  <c r="I88" i="6"/>
  <c r="I58" i="6"/>
  <c r="Q70" i="3"/>
  <c r="AF65" i="3"/>
  <c r="R69" i="13"/>
  <c r="AT69" i="13"/>
  <c r="AK69" i="13"/>
  <c r="AB69" i="13"/>
  <c r="S89" i="4"/>
  <c r="S58" i="11"/>
  <c r="W152" i="12"/>
  <c r="C63" i="12"/>
  <c r="C93" i="12"/>
  <c r="B93" i="10"/>
  <c r="B63" i="10"/>
  <c r="N73" i="13"/>
  <c r="AP73" i="13"/>
  <c r="AG73" i="13"/>
  <c r="X73" i="13"/>
  <c r="G31" i="8"/>
  <c r="AC20" i="7"/>
  <c r="H121" i="7"/>
  <c r="BE20" i="7"/>
  <c r="H87" i="7"/>
  <c r="AV20" i="7"/>
  <c r="AM20" i="7"/>
  <c r="H21" i="7"/>
  <c r="H88" i="10"/>
  <c r="H58" i="10"/>
  <c r="I56" i="8"/>
  <c r="I86" i="8"/>
  <c r="U57" i="14"/>
  <c r="J120" i="9"/>
  <c r="I30" i="10"/>
  <c r="J86" i="9"/>
  <c r="J20" i="9"/>
  <c r="AE19" i="9"/>
  <c r="BG19" i="9"/>
  <c r="AX19" i="9"/>
  <c r="AO19" i="9"/>
  <c r="H12" i="3"/>
  <c r="BD11" i="3"/>
  <c r="AU11" i="3"/>
  <c r="AL11" i="3"/>
  <c r="AB11" i="3"/>
  <c r="H69" i="3"/>
  <c r="S69" i="3" s="1"/>
  <c r="S40" i="3" s="1"/>
  <c r="H103" i="3"/>
  <c r="I20" i="5"/>
  <c r="BF19" i="5"/>
  <c r="AW19" i="5"/>
  <c r="AN19" i="5"/>
  <c r="AD19" i="5"/>
  <c r="I120" i="5"/>
  <c r="I86" i="5"/>
  <c r="U86" i="5" s="1"/>
  <c r="U57" i="5" s="1"/>
  <c r="E125" i="9"/>
  <c r="D35" i="10"/>
  <c r="E25" i="9"/>
  <c r="BB24" i="9"/>
  <c r="AS24" i="9"/>
  <c r="AJ24" i="9"/>
  <c r="Z24" i="9"/>
  <c r="E91" i="9"/>
  <c r="P91" i="9" s="1"/>
  <c r="AG83" i="5"/>
  <c r="H122" i="11"/>
  <c r="G32" i="12"/>
  <c r="H22" i="11"/>
  <c r="BE21" i="11"/>
  <c r="AV21" i="11"/>
  <c r="AM21" i="11"/>
  <c r="AC21" i="11"/>
  <c r="H88" i="11"/>
  <c r="T88" i="11" s="1"/>
  <c r="T59" i="11" s="1"/>
  <c r="J28" i="8"/>
  <c r="K84" i="7"/>
  <c r="AG84" i="7" s="1"/>
  <c r="AG55" i="7" s="1"/>
  <c r="K18" i="7"/>
  <c r="BH17" i="7"/>
  <c r="AY17" i="7"/>
  <c r="AP17" i="7"/>
  <c r="AF17" i="7"/>
  <c r="K118" i="7"/>
  <c r="Q58" i="5"/>
  <c r="U55" i="7"/>
  <c r="AB147" i="12"/>
  <c r="H88" i="12"/>
  <c r="H58" i="12"/>
  <c r="D126" i="9"/>
  <c r="C36" i="10"/>
  <c r="Y25" i="9"/>
  <c r="D26" i="9"/>
  <c r="AR25" i="9"/>
  <c r="D92" i="9"/>
  <c r="O92" i="9" s="1"/>
  <c r="O63" i="9" s="1"/>
  <c r="AI25" i="9"/>
  <c r="BA25" i="9"/>
  <c r="B93" i="12"/>
  <c r="V152" i="12"/>
  <c r="B63" i="12"/>
  <c r="I21" i="14"/>
  <c r="I124" i="14"/>
  <c r="AE20" i="14"/>
  <c r="I89" i="14"/>
  <c r="U89" i="14" s="1"/>
  <c r="U59" i="14" s="1"/>
  <c r="BG20" i="14"/>
  <c r="AO20" i="14"/>
  <c r="AX20" i="14"/>
  <c r="H37" i="13"/>
  <c r="I57" i="10"/>
  <c r="I87" i="10"/>
  <c r="D34" i="8"/>
  <c r="E90" i="7"/>
  <c r="P90" i="7" s="1"/>
  <c r="E124" i="7"/>
  <c r="E24" i="7"/>
  <c r="BB23" i="7"/>
  <c r="AS23" i="7"/>
  <c r="AJ23" i="7"/>
  <c r="Z23" i="7"/>
  <c r="AB19" i="21" l="1"/>
  <c r="AO19" i="21"/>
  <c r="AW32" i="17"/>
  <c r="BI32" i="17"/>
  <c r="AJ32" i="17"/>
  <c r="AF33" i="16"/>
  <c r="BE33" i="16"/>
  <c r="AS33" i="16"/>
  <c r="S33" i="16"/>
  <c r="AE33" i="16"/>
  <c r="BD33" i="16"/>
  <c r="AR33" i="16"/>
  <c r="R33" i="16"/>
  <c r="N94" i="21"/>
  <c r="AX31" i="17"/>
  <c r="AK31" i="17"/>
  <c r="BJ31" i="17"/>
  <c r="BG33" i="16"/>
  <c r="U33" i="16"/>
  <c r="AU33" i="16"/>
  <c r="AH33" i="16"/>
  <c r="X30" i="16"/>
  <c r="AX30" i="16"/>
  <c r="AK30" i="16"/>
  <c r="BJ30" i="16"/>
  <c r="AJ31" i="16"/>
  <c r="BI31" i="16"/>
  <c r="W31" i="16"/>
  <c r="AW31" i="16"/>
  <c r="AO18" i="21"/>
  <c r="BG34" i="17"/>
  <c r="AU34" i="17"/>
  <c r="AH34" i="17"/>
  <c r="AV32" i="16"/>
  <c r="BH32" i="16"/>
  <c r="AI32" i="16"/>
  <c r="V32" i="16"/>
  <c r="Q34" i="16"/>
  <c r="AD34" i="16"/>
  <c r="AB18" i="21"/>
  <c r="AV33" i="17"/>
  <c r="BH33" i="17"/>
  <c r="AI33" i="17"/>
  <c r="AG33" i="16"/>
  <c r="BF33" i="16"/>
  <c r="T33" i="16"/>
  <c r="AT33" i="16"/>
  <c r="BB18" i="21"/>
  <c r="BK30" i="17"/>
  <c r="AY30" i="17"/>
  <c r="AL30" i="17"/>
  <c r="BF35" i="17"/>
  <c r="AT35" i="17"/>
  <c r="AG35" i="17"/>
  <c r="BE37" i="17"/>
  <c r="AS37" i="17"/>
  <c r="AF37" i="17"/>
  <c r="H34" i="17"/>
  <c r="K31" i="17"/>
  <c r="I33" i="17"/>
  <c r="M29" i="17"/>
  <c r="L30" i="17"/>
  <c r="F36" i="17"/>
  <c r="J32" i="17"/>
  <c r="N28" i="17"/>
  <c r="E38" i="17"/>
  <c r="G35" i="17"/>
  <c r="C27" i="21"/>
  <c r="C102" i="21"/>
  <c r="Q26" i="21"/>
  <c r="AD26" i="21"/>
  <c r="AL23" i="21"/>
  <c r="Y23" i="21"/>
  <c r="K99" i="21"/>
  <c r="AM22" i="21"/>
  <c r="BL22" i="21"/>
  <c r="AZ22" i="21"/>
  <c r="L98" i="21"/>
  <c r="BA21" i="21"/>
  <c r="BM21" i="21"/>
  <c r="M97" i="21"/>
  <c r="AN21" i="21"/>
  <c r="B71" i="21"/>
  <c r="B108" i="21" s="1"/>
  <c r="P32" i="21"/>
  <c r="AQ32" i="21"/>
  <c r="AQ38" i="17"/>
  <c r="B77" i="17"/>
  <c r="B114" i="17" s="1"/>
  <c r="P38" i="17"/>
  <c r="P38" i="16"/>
  <c r="B77" i="16"/>
  <c r="B114" i="16" s="1"/>
  <c r="B38" i="15"/>
  <c r="AQ38" i="15" s="1"/>
  <c r="B33" i="21"/>
  <c r="B33" i="18"/>
  <c r="P37" i="15"/>
  <c r="B39" i="16"/>
  <c r="AQ39" i="16" s="1"/>
  <c r="B39" i="17"/>
  <c r="B76" i="15"/>
  <c r="B113" i="15" s="1"/>
  <c r="B71" i="18"/>
  <c r="B108" i="18" s="1"/>
  <c r="AQ32" i="18"/>
  <c r="P32" i="18"/>
  <c r="E27" i="21"/>
  <c r="AS26" i="21"/>
  <c r="E102" i="21"/>
  <c r="S26" i="21"/>
  <c r="BE26" i="21"/>
  <c r="AF26" i="21"/>
  <c r="J24" i="21"/>
  <c r="AK23" i="21"/>
  <c r="AY23" i="21"/>
  <c r="AX23" i="21"/>
  <c r="BK23" i="21"/>
  <c r="X23" i="21"/>
  <c r="BJ23" i="21"/>
  <c r="J99" i="21"/>
  <c r="G27" i="21"/>
  <c r="AH26" i="21"/>
  <c r="AU26" i="21"/>
  <c r="BG26" i="21"/>
  <c r="G102" i="21"/>
  <c r="U26" i="21"/>
  <c r="D27" i="21"/>
  <c r="AE26" i="21"/>
  <c r="D102" i="21"/>
  <c r="R26" i="21"/>
  <c r="BD26" i="21"/>
  <c r="AR26" i="21"/>
  <c r="I24" i="21"/>
  <c r="I99" i="21"/>
  <c r="AJ23" i="21"/>
  <c r="W23" i="21"/>
  <c r="BI23" i="21"/>
  <c r="AW23" i="21"/>
  <c r="H25" i="21"/>
  <c r="AV24" i="21"/>
  <c r="AI24" i="21"/>
  <c r="BH24" i="21"/>
  <c r="H100" i="21"/>
  <c r="V24" i="21"/>
  <c r="F27" i="21"/>
  <c r="T26" i="21"/>
  <c r="BF26" i="21"/>
  <c r="F102" i="21"/>
  <c r="AG26" i="21"/>
  <c r="AT26" i="21"/>
  <c r="J101" i="19"/>
  <c r="BJ25" i="19"/>
  <c r="AY25" i="19"/>
  <c r="AX25" i="19"/>
  <c r="X25" i="19"/>
  <c r="AK25" i="19"/>
  <c r="BK25" i="19"/>
  <c r="B71" i="19"/>
  <c r="B108" i="19" s="1"/>
  <c r="AQ32" i="19"/>
  <c r="P32" i="19"/>
  <c r="B33" i="19"/>
  <c r="BF29" i="19"/>
  <c r="F105" i="19"/>
  <c r="AG29" i="19"/>
  <c r="AT29" i="19"/>
  <c r="T29" i="19"/>
  <c r="AS30" i="19"/>
  <c r="S30" i="19"/>
  <c r="AF30" i="19"/>
  <c r="E106" i="19"/>
  <c r="BE30" i="19"/>
  <c r="D108" i="19"/>
  <c r="D107" i="19"/>
  <c r="AR31" i="19"/>
  <c r="R31" i="19"/>
  <c r="AE31" i="19"/>
  <c r="BD31" i="19"/>
  <c r="BH27" i="19"/>
  <c r="AV27" i="19"/>
  <c r="V27" i="19"/>
  <c r="AI27" i="19"/>
  <c r="H103" i="19"/>
  <c r="I102" i="19"/>
  <c r="BI26" i="19"/>
  <c r="AW26" i="19"/>
  <c r="W26" i="19"/>
  <c r="AJ26" i="19"/>
  <c r="U28" i="19"/>
  <c r="AU28" i="19"/>
  <c r="G104" i="19"/>
  <c r="BG28" i="19"/>
  <c r="AH28" i="19"/>
  <c r="M101" i="15"/>
  <c r="N26" i="16"/>
  <c r="AB25" i="15"/>
  <c r="BB24" i="15"/>
  <c r="BN24" i="15"/>
  <c r="AA26" i="15"/>
  <c r="AN26" i="15"/>
  <c r="E108" i="17"/>
  <c r="S32" i="17"/>
  <c r="E109" i="16"/>
  <c r="R32" i="17"/>
  <c r="D108" i="17"/>
  <c r="AN25" i="15"/>
  <c r="AA25" i="15"/>
  <c r="F34" i="16"/>
  <c r="F108" i="15"/>
  <c r="D109" i="16"/>
  <c r="AM27" i="15"/>
  <c r="Z27" i="15"/>
  <c r="E108" i="15"/>
  <c r="E34" i="16"/>
  <c r="C110" i="16"/>
  <c r="C109" i="17"/>
  <c r="C109" i="15"/>
  <c r="C35" i="16"/>
  <c r="F109" i="16"/>
  <c r="T32" i="17"/>
  <c r="F108" i="17"/>
  <c r="AO25" i="15"/>
  <c r="AB24" i="15"/>
  <c r="AO24" i="15"/>
  <c r="D108" i="15"/>
  <c r="D34" i="16"/>
  <c r="BB20" i="18"/>
  <c r="AO20" i="18"/>
  <c r="AB20" i="18"/>
  <c r="BN20" i="18"/>
  <c r="N96" i="18"/>
  <c r="AM22" i="18"/>
  <c r="BL22" i="18"/>
  <c r="Z22" i="18"/>
  <c r="AZ22" i="18"/>
  <c r="L98" i="18"/>
  <c r="AX24" i="18"/>
  <c r="AK24" i="18"/>
  <c r="X24" i="18"/>
  <c r="BJ24" i="18"/>
  <c r="J100" i="18"/>
  <c r="BM21" i="18"/>
  <c r="AA21" i="18"/>
  <c r="AN21" i="18"/>
  <c r="BA21" i="18"/>
  <c r="M97" i="18"/>
  <c r="Y23" i="18"/>
  <c r="AL23" i="18"/>
  <c r="BK23" i="18"/>
  <c r="AY23" i="18"/>
  <c r="K99" i="18"/>
  <c r="AJ25" i="18"/>
  <c r="W25" i="18"/>
  <c r="I101" i="18"/>
  <c r="AW25" i="18"/>
  <c r="BI25" i="18"/>
  <c r="AH27" i="18"/>
  <c r="G103" i="18"/>
  <c r="U27" i="18"/>
  <c r="AU27" i="18"/>
  <c r="BG27" i="18"/>
  <c r="AV26" i="18"/>
  <c r="H102" i="18"/>
  <c r="AI26" i="18"/>
  <c r="V26" i="18"/>
  <c r="BH26" i="18"/>
  <c r="R34" i="18"/>
  <c r="D111" i="18"/>
  <c r="AE34" i="18"/>
  <c r="AG33" i="18"/>
  <c r="F109" i="18"/>
  <c r="BF33" i="18"/>
  <c r="AT33" i="18"/>
  <c r="T33" i="18"/>
  <c r="AS34" i="18"/>
  <c r="BE34" i="18"/>
  <c r="AF34" i="18"/>
  <c r="E110" i="18"/>
  <c r="S34" i="18"/>
  <c r="AR34" i="18"/>
  <c r="BD35" i="18"/>
  <c r="C111" i="18"/>
  <c r="AR35" i="18"/>
  <c r="AD35" i="18"/>
  <c r="Q35" i="18"/>
  <c r="AM28" i="16"/>
  <c r="Z28" i="16"/>
  <c r="AN27" i="16"/>
  <c r="AA27" i="16"/>
  <c r="AK29" i="17"/>
  <c r="X29" i="17"/>
  <c r="AL29" i="16"/>
  <c r="Y29" i="16"/>
  <c r="AL28" i="17"/>
  <c r="Y28" i="17"/>
  <c r="W30" i="17"/>
  <c r="V31" i="17"/>
  <c r="AM27" i="17"/>
  <c r="Z27" i="17"/>
  <c r="AN26" i="17"/>
  <c r="AA26" i="17"/>
  <c r="AO25" i="17"/>
  <c r="AB25" i="17"/>
  <c r="AO24" i="17"/>
  <c r="AB24" i="17"/>
  <c r="U32" i="17"/>
  <c r="H108" i="16"/>
  <c r="BB25" i="17"/>
  <c r="BN25" i="17"/>
  <c r="N101" i="17"/>
  <c r="L104" i="16"/>
  <c r="AZ28" i="16"/>
  <c r="BL28" i="16"/>
  <c r="H33" i="16"/>
  <c r="H107" i="15"/>
  <c r="L103" i="17"/>
  <c r="AZ27" i="17"/>
  <c r="BL27" i="17"/>
  <c r="M28" i="16"/>
  <c r="M22" i="21" s="1"/>
  <c r="M102" i="15"/>
  <c r="BA26" i="15"/>
  <c r="BM26" i="15"/>
  <c r="G108" i="15"/>
  <c r="G34" i="16"/>
  <c r="I106" i="17"/>
  <c r="H107" i="17"/>
  <c r="AY28" i="17"/>
  <c r="BK28" i="17"/>
  <c r="K104" i="17"/>
  <c r="J106" i="16"/>
  <c r="I107" i="16"/>
  <c r="G108" i="17"/>
  <c r="J31" i="16"/>
  <c r="J105" i="15"/>
  <c r="AY29" i="16"/>
  <c r="K105" i="16"/>
  <c r="BK29" i="16"/>
  <c r="N27" i="16"/>
  <c r="BB25" i="15"/>
  <c r="G109" i="16"/>
  <c r="I32" i="16"/>
  <c r="I106" i="15"/>
  <c r="BM26" i="17"/>
  <c r="BA26" i="17"/>
  <c r="M102" i="17"/>
  <c r="K30" i="16"/>
  <c r="K104" i="15"/>
  <c r="J105" i="17"/>
  <c r="AX29" i="17"/>
  <c r="BJ29" i="17"/>
  <c r="BA27" i="16"/>
  <c r="M103" i="16"/>
  <c r="BM27" i="16"/>
  <c r="L29" i="16"/>
  <c r="L23" i="21" s="1"/>
  <c r="L103" i="15"/>
  <c r="AZ27" i="15"/>
  <c r="BL27" i="15"/>
  <c r="BN24" i="17"/>
  <c r="BB24" i="17"/>
  <c r="N100" i="17"/>
  <c r="J29" i="8"/>
  <c r="K119" i="7"/>
  <c r="K19" i="7"/>
  <c r="BH18" i="7"/>
  <c r="AY18" i="7"/>
  <c r="AP18" i="7"/>
  <c r="K85" i="7"/>
  <c r="AG85" i="7" s="1"/>
  <c r="AG56" i="7" s="1"/>
  <c r="AF18" i="7"/>
  <c r="BB14" i="3"/>
  <c r="AS14" i="3"/>
  <c r="AJ14" i="3"/>
  <c r="F72" i="3"/>
  <c r="Z14" i="3"/>
  <c r="F106" i="3"/>
  <c r="F15" i="3"/>
  <c r="V55" i="7"/>
  <c r="J56" i="8"/>
  <c r="J86" i="8"/>
  <c r="N63" i="11"/>
  <c r="K87" i="4"/>
  <c r="AG87" i="4" s="1"/>
  <c r="AG58" i="4" s="1"/>
  <c r="J31" i="6"/>
  <c r="K121" i="4"/>
  <c r="K21" i="4"/>
  <c r="AY20" i="4"/>
  <c r="AF20" i="4"/>
  <c r="BH20" i="4"/>
  <c r="AP20" i="4"/>
  <c r="P72" i="3"/>
  <c r="K120" i="9"/>
  <c r="J30" i="10"/>
  <c r="K86" i="9"/>
  <c r="AG86" i="9" s="1"/>
  <c r="AG57" i="9" s="1"/>
  <c r="K20" i="9"/>
  <c r="BH19" i="9"/>
  <c r="AY19" i="9"/>
  <c r="AP19" i="9"/>
  <c r="AF19" i="9"/>
  <c r="C36" i="8"/>
  <c r="D92" i="7"/>
  <c r="O92" i="7" s="1"/>
  <c r="O63" i="7" s="1"/>
  <c r="BA25" i="7"/>
  <c r="AR25" i="7"/>
  <c r="AI25" i="7"/>
  <c r="Y25" i="7"/>
  <c r="D126" i="7"/>
  <c r="D26" i="7"/>
  <c r="W153" i="12"/>
  <c r="C64" i="12"/>
  <c r="C94" i="12"/>
  <c r="F35" i="6"/>
  <c r="G91" i="4"/>
  <c r="S91" i="4" s="1"/>
  <c r="S62" i="4" s="1"/>
  <c r="AB24" i="4"/>
  <c r="G125" i="4"/>
  <c r="G25" i="4"/>
  <c r="BD24" i="4"/>
  <c r="AU24" i="4"/>
  <c r="AL24" i="4"/>
  <c r="I59" i="6"/>
  <c r="I89" i="6"/>
  <c r="H22" i="5"/>
  <c r="H122" i="5"/>
  <c r="BE21" i="5"/>
  <c r="AV21" i="5"/>
  <c r="AM21" i="5"/>
  <c r="H88" i="5"/>
  <c r="T88" i="5" s="1"/>
  <c r="T59" i="5" s="1"/>
  <c r="AC21" i="5"/>
  <c r="G124" i="11"/>
  <c r="F34" i="12"/>
  <c r="G24" i="11"/>
  <c r="G90" i="11"/>
  <c r="BD23" i="11"/>
  <c r="AU23" i="11"/>
  <c r="AL23" i="11"/>
  <c r="AB23" i="11"/>
  <c r="BG19" i="5"/>
  <c r="AX19" i="5"/>
  <c r="AO19" i="5"/>
  <c r="AE19" i="5"/>
  <c r="J120" i="5"/>
  <c r="J86" i="5"/>
  <c r="J20" i="5"/>
  <c r="F105" i="13"/>
  <c r="F72" i="13"/>
  <c r="Q39" i="13"/>
  <c r="AS39" i="13"/>
  <c r="AJ39" i="13"/>
  <c r="AA39" i="13"/>
  <c r="R70" i="13"/>
  <c r="AK70" i="13"/>
  <c r="AT70" i="13"/>
  <c r="AB70" i="13"/>
  <c r="E63" i="6"/>
  <c r="E93" i="6"/>
  <c r="AP74" i="13"/>
  <c r="N74" i="13"/>
  <c r="AG74" i="13"/>
  <c r="X74" i="13"/>
  <c r="F60" i="8"/>
  <c r="F90" i="8"/>
  <c r="S58" i="5"/>
  <c r="F125" i="11"/>
  <c r="E35" i="12"/>
  <c r="F91" i="11"/>
  <c r="Q91" i="11" s="1"/>
  <c r="Q62" i="11" s="1"/>
  <c r="F25" i="11"/>
  <c r="BC24" i="11"/>
  <c r="AT24" i="11"/>
  <c r="AK24" i="11"/>
  <c r="AA24" i="11"/>
  <c r="H123" i="9"/>
  <c r="G33" i="10"/>
  <c r="H89" i="9"/>
  <c r="T89" i="9" s="1"/>
  <c r="T60" i="9" s="1"/>
  <c r="H23" i="9"/>
  <c r="BE22" i="9"/>
  <c r="AV22" i="9"/>
  <c r="AM22" i="9"/>
  <c r="AC22" i="9"/>
  <c r="C108" i="13"/>
  <c r="C75" i="13"/>
  <c r="AP42" i="13"/>
  <c r="X42" i="13"/>
  <c r="AG42" i="13"/>
  <c r="N42" i="13"/>
  <c r="K123" i="14"/>
  <c r="K20" i="14"/>
  <c r="BI19" i="14"/>
  <c r="AZ19" i="14"/>
  <c r="AQ19" i="14"/>
  <c r="AG19" i="14"/>
  <c r="J36" i="13"/>
  <c r="K88" i="14"/>
  <c r="AH88" i="14" s="1"/>
  <c r="AH58" i="14" s="1"/>
  <c r="D127" i="4"/>
  <c r="C37" i="6"/>
  <c r="D93" i="4"/>
  <c r="O93" i="4" s="1"/>
  <c r="O64" i="4" s="1"/>
  <c r="Y26" i="4"/>
  <c r="D27" i="4"/>
  <c r="BA26" i="4"/>
  <c r="AR26" i="4"/>
  <c r="AI26" i="4"/>
  <c r="V86" i="9"/>
  <c r="D64" i="6"/>
  <c r="D94" i="6"/>
  <c r="C127" i="9"/>
  <c r="B37" i="10"/>
  <c r="C27" i="9"/>
  <c r="AH26" i="9"/>
  <c r="C93" i="9"/>
  <c r="N93" i="9" s="1"/>
  <c r="N64" i="9" s="1"/>
  <c r="X26" i="9"/>
  <c r="T89" i="4"/>
  <c r="I88" i="10"/>
  <c r="I58" i="10"/>
  <c r="AU69" i="13"/>
  <c r="AL69" i="13"/>
  <c r="AC69" i="13"/>
  <c r="S69" i="13"/>
  <c r="C63" i="8"/>
  <c r="C93" i="8"/>
  <c r="I102" i="13"/>
  <c r="T36" i="13"/>
  <c r="I69" i="13"/>
  <c r="AM36" i="13"/>
  <c r="AD36" i="13"/>
  <c r="AV36" i="13"/>
  <c r="H104" i="3"/>
  <c r="H13" i="3"/>
  <c r="H70" i="3"/>
  <c r="AB12" i="3"/>
  <c r="BD12" i="3"/>
  <c r="AU12" i="3"/>
  <c r="AL12" i="3"/>
  <c r="H60" i="6"/>
  <c r="H90" i="6"/>
  <c r="P61" i="7"/>
  <c r="D63" i="10"/>
  <c r="D93" i="10"/>
  <c r="I121" i="5"/>
  <c r="I87" i="5"/>
  <c r="I21" i="5"/>
  <c r="BF20" i="5"/>
  <c r="AD20" i="5"/>
  <c r="AW20" i="5"/>
  <c r="AN20" i="5"/>
  <c r="B37" i="8"/>
  <c r="C127" i="7"/>
  <c r="C27" i="7"/>
  <c r="AH26" i="7"/>
  <c r="C93" i="7"/>
  <c r="N93" i="7" s="1"/>
  <c r="N64" i="7" s="1"/>
  <c r="X26" i="7"/>
  <c r="F125" i="9"/>
  <c r="E35" i="10"/>
  <c r="F25" i="9"/>
  <c r="BC24" i="9"/>
  <c r="AT24" i="9"/>
  <c r="AK24" i="9"/>
  <c r="AA24" i="9"/>
  <c r="F91" i="9"/>
  <c r="Q91" i="9" s="1"/>
  <c r="Q62" i="9" s="1"/>
  <c r="G124" i="9"/>
  <c r="F34" i="10"/>
  <c r="G24" i="9"/>
  <c r="BD23" i="9"/>
  <c r="AU23" i="9"/>
  <c r="AL23" i="9"/>
  <c r="AB23" i="9"/>
  <c r="G90" i="9"/>
  <c r="S90" i="9" s="1"/>
  <c r="C127" i="11"/>
  <c r="B37" i="12"/>
  <c r="C93" i="11"/>
  <c r="N93" i="11" s="1"/>
  <c r="N64" i="11" s="1"/>
  <c r="C27" i="11"/>
  <c r="AH26" i="11"/>
  <c r="X26" i="11"/>
  <c r="AG86" i="4"/>
  <c r="J87" i="10"/>
  <c r="J57" i="10"/>
  <c r="P60" i="5"/>
  <c r="E126" i="11"/>
  <c r="D36" i="12"/>
  <c r="E92" i="11"/>
  <c r="P92" i="11" s="1"/>
  <c r="P63" i="11" s="1"/>
  <c r="E26" i="11"/>
  <c r="BB25" i="11"/>
  <c r="AS25" i="11"/>
  <c r="AJ25" i="11"/>
  <c r="Z25" i="11"/>
  <c r="AS71" i="13"/>
  <c r="AJ71" i="13"/>
  <c r="AA71" i="13"/>
  <c r="Q71" i="13"/>
  <c r="J11" i="3"/>
  <c r="J102" i="3"/>
  <c r="BF10" i="3"/>
  <c r="AW10" i="3"/>
  <c r="AN10" i="3"/>
  <c r="J68" i="3"/>
  <c r="U68" i="3" s="1"/>
  <c r="U39" i="3" s="1"/>
  <c r="AD10" i="3"/>
  <c r="AQ73" i="13"/>
  <c r="AH73" i="13"/>
  <c r="Y73" i="13"/>
  <c r="O73" i="13"/>
  <c r="T68" i="3"/>
  <c r="M77" i="13"/>
  <c r="W77" i="13"/>
  <c r="Q89" i="5"/>
  <c r="G104" i="13"/>
  <c r="G71" i="13"/>
  <c r="AT38" i="13"/>
  <c r="AK38" i="13"/>
  <c r="AB38" i="13"/>
  <c r="R38" i="13"/>
  <c r="Y151" i="12"/>
  <c r="E92" i="12"/>
  <c r="E62" i="12"/>
  <c r="G60" i="10"/>
  <c r="G90" i="10"/>
  <c r="BB26" i="14"/>
  <c r="AS26" i="14"/>
  <c r="AJ26" i="14"/>
  <c r="Z26" i="14"/>
  <c r="D130" i="14"/>
  <c r="D95" i="14"/>
  <c r="O95" i="14" s="1"/>
  <c r="O65" i="14" s="1"/>
  <c r="D27" i="14"/>
  <c r="C43" i="13"/>
  <c r="R70" i="3"/>
  <c r="B96" i="6"/>
  <c r="B66" i="6"/>
  <c r="X16" i="3"/>
  <c r="D108" i="3"/>
  <c r="D17" i="3"/>
  <c r="AQ16" i="3"/>
  <c r="AH16" i="3"/>
  <c r="AZ16" i="3"/>
  <c r="D74" i="3"/>
  <c r="O74" i="3" s="1"/>
  <c r="O45" i="3" s="1"/>
  <c r="K119" i="5"/>
  <c r="K19" i="5"/>
  <c r="BH18" i="5"/>
  <c r="AY18" i="5"/>
  <c r="AP18" i="5"/>
  <c r="AF18" i="5"/>
  <c r="K85" i="5"/>
  <c r="AG85" i="5" s="1"/>
  <c r="AG56" i="5" s="1"/>
  <c r="O63" i="11"/>
  <c r="O61" i="5"/>
  <c r="F90" i="5"/>
  <c r="Q90" i="5" s="1"/>
  <c r="Q61" i="5" s="1"/>
  <c r="F124" i="5"/>
  <c r="F24" i="5"/>
  <c r="BC23" i="5"/>
  <c r="AT23" i="5"/>
  <c r="AK23" i="5"/>
  <c r="AA23" i="5"/>
  <c r="J101" i="13"/>
  <c r="J68" i="13"/>
  <c r="AW35" i="13"/>
  <c r="AN35" i="13"/>
  <c r="AE35" i="13"/>
  <c r="U35" i="13"/>
  <c r="E126" i="9"/>
  <c r="D36" i="10"/>
  <c r="E26" i="9"/>
  <c r="E92" i="9"/>
  <c r="P92" i="9" s="1"/>
  <c r="P63" i="9" s="1"/>
  <c r="AJ25" i="9"/>
  <c r="Z25" i="9"/>
  <c r="BB25" i="9"/>
  <c r="AS25" i="9"/>
  <c r="AH56" i="14"/>
  <c r="AH77" i="14" s="1"/>
  <c r="AG54" i="5"/>
  <c r="AG75" i="5" s="1"/>
  <c r="T87" i="7"/>
  <c r="AF36" i="3"/>
  <c r="AF57" i="3" s="1"/>
  <c r="Q61" i="14"/>
  <c r="B64" i="8"/>
  <c r="B94" i="8"/>
  <c r="Q90" i="9"/>
  <c r="N63" i="5"/>
  <c r="J88" i="6"/>
  <c r="J58" i="6"/>
  <c r="O62" i="7"/>
  <c r="I30" i="8"/>
  <c r="BG19" i="7"/>
  <c r="AX19" i="7"/>
  <c r="AO19" i="7"/>
  <c r="AE19" i="7"/>
  <c r="J120" i="7"/>
  <c r="J20" i="7"/>
  <c r="J86" i="7"/>
  <c r="F92" i="6"/>
  <c r="F62" i="6"/>
  <c r="X152" i="12"/>
  <c r="D63" i="12"/>
  <c r="D93" i="12"/>
  <c r="T87" i="5"/>
  <c r="B64" i="10"/>
  <c r="B94" i="10"/>
  <c r="G24" i="14"/>
  <c r="G127" i="14"/>
  <c r="G92" i="14"/>
  <c r="S92" i="14" s="1"/>
  <c r="S62" i="14" s="1"/>
  <c r="AC23" i="14"/>
  <c r="BE23" i="14"/>
  <c r="AM23" i="14"/>
  <c r="AV23" i="14"/>
  <c r="F40" i="13"/>
  <c r="E36" i="6"/>
  <c r="F92" i="4"/>
  <c r="Q92" i="4" s="1"/>
  <c r="BC25" i="4"/>
  <c r="AT25" i="4"/>
  <c r="AK25" i="4"/>
  <c r="AA25" i="4"/>
  <c r="F126" i="4"/>
  <c r="F26" i="4"/>
  <c r="H126" i="14"/>
  <c r="H91" i="14"/>
  <c r="H23" i="14"/>
  <c r="BF22" i="14"/>
  <c r="AN22" i="14"/>
  <c r="AW22" i="14"/>
  <c r="G39" i="13"/>
  <c r="AD22" i="14"/>
  <c r="AB24" i="14"/>
  <c r="F93" i="14"/>
  <c r="F128" i="14"/>
  <c r="F25" i="14"/>
  <c r="AU24" i="14"/>
  <c r="E41" i="13"/>
  <c r="BD24" i="14"/>
  <c r="AL24" i="14"/>
  <c r="V57" i="14"/>
  <c r="AR72" i="13"/>
  <c r="AI72" i="13"/>
  <c r="Z72" i="13"/>
  <c r="P72" i="13"/>
  <c r="C64" i="6"/>
  <c r="C94" i="6"/>
  <c r="H123" i="11"/>
  <c r="G33" i="12"/>
  <c r="H89" i="11"/>
  <c r="H23" i="11"/>
  <c r="AC22" i="11"/>
  <c r="BE22" i="11"/>
  <c r="AV22" i="11"/>
  <c r="AM22" i="11"/>
  <c r="G59" i="8"/>
  <c r="G89" i="8"/>
  <c r="AA149" i="12"/>
  <c r="G60" i="12"/>
  <c r="G90" i="12"/>
  <c r="U58" i="4"/>
  <c r="AG85" i="11"/>
  <c r="F33" i="8"/>
  <c r="BD22" i="7"/>
  <c r="AU22" i="7"/>
  <c r="AL22" i="7"/>
  <c r="AB22" i="7"/>
  <c r="G123" i="7"/>
  <c r="G89" i="7"/>
  <c r="G23" i="7"/>
  <c r="C64" i="10"/>
  <c r="C94" i="10"/>
  <c r="D92" i="8"/>
  <c r="D62" i="8"/>
  <c r="P62" i="9"/>
  <c r="S60" i="4"/>
  <c r="E92" i="10"/>
  <c r="E62" i="10"/>
  <c r="F91" i="10"/>
  <c r="F61" i="10"/>
  <c r="C127" i="5"/>
  <c r="C27" i="5"/>
  <c r="AH26" i="5"/>
  <c r="X26" i="5"/>
  <c r="C93" i="5"/>
  <c r="N93" i="5" s="1"/>
  <c r="N64" i="5" s="1"/>
  <c r="S60" i="14"/>
  <c r="AG85" i="9"/>
  <c r="I122" i="11"/>
  <c r="H32" i="12"/>
  <c r="I88" i="11"/>
  <c r="U88" i="11" s="1"/>
  <c r="BF21" i="11"/>
  <c r="AW21" i="11"/>
  <c r="AN21" i="11"/>
  <c r="AD21" i="11"/>
  <c r="I22" i="11"/>
  <c r="V55" i="5"/>
  <c r="K101" i="3"/>
  <c r="K10" i="3"/>
  <c r="K67" i="3"/>
  <c r="AE9" i="3"/>
  <c r="AX9" i="3"/>
  <c r="BG9" i="3"/>
  <c r="AO9" i="3"/>
  <c r="I122" i="9"/>
  <c r="H32" i="10"/>
  <c r="BF21" i="9"/>
  <c r="AW21" i="9"/>
  <c r="AN21" i="9"/>
  <c r="I88" i="9"/>
  <c r="U88" i="9" s="1"/>
  <c r="U59" i="9" s="1"/>
  <c r="AD21" i="9"/>
  <c r="I22" i="9"/>
  <c r="AV68" i="13"/>
  <c r="AM68" i="13"/>
  <c r="AD68" i="13"/>
  <c r="T68" i="13"/>
  <c r="D107" i="13"/>
  <c r="AQ41" i="13"/>
  <c r="O41" i="13"/>
  <c r="Y41" i="13"/>
  <c r="AH41" i="13"/>
  <c r="D74" i="13"/>
  <c r="E106" i="13"/>
  <c r="AR40" i="13"/>
  <c r="AI40" i="13"/>
  <c r="Z40" i="13"/>
  <c r="P40" i="13"/>
  <c r="E73" i="13"/>
  <c r="E34" i="8"/>
  <c r="F90" i="7"/>
  <c r="Q90" i="7" s="1"/>
  <c r="Q61" i="7" s="1"/>
  <c r="F124" i="7"/>
  <c r="F24" i="7"/>
  <c r="BC23" i="7"/>
  <c r="AT23" i="7"/>
  <c r="AK23" i="7"/>
  <c r="AA23" i="7"/>
  <c r="H31" i="8"/>
  <c r="I121" i="7"/>
  <c r="I87" i="7"/>
  <c r="U87" i="7" s="1"/>
  <c r="U58" i="7" s="1"/>
  <c r="I21" i="7"/>
  <c r="AN20" i="7"/>
  <c r="AW20" i="7"/>
  <c r="AD20" i="7"/>
  <c r="BF20" i="7"/>
  <c r="O64" i="14"/>
  <c r="D127" i="9"/>
  <c r="C37" i="10"/>
  <c r="D27" i="9"/>
  <c r="BA26" i="9"/>
  <c r="AR26" i="9"/>
  <c r="AI26" i="9"/>
  <c r="D93" i="9"/>
  <c r="O93" i="9" s="1"/>
  <c r="O64" i="9" s="1"/>
  <c r="Y26" i="9"/>
  <c r="P63" i="14"/>
  <c r="D35" i="8"/>
  <c r="Z24" i="7"/>
  <c r="E91" i="7"/>
  <c r="P91" i="7" s="1"/>
  <c r="P62" i="7" s="1"/>
  <c r="E125" i="7"/>
  <c r="E25" i="7"/>
  <c r="BB24" i="7"/>
  <c r="AS24" i="7"/>
  <c r="AJ24" i="7"/>
  <c r="G32" i="8"/>
  <c r="H22" i="7"/>
  <c r="H122" i="7"/>
  <c r="BE21" i="7"/>
  <c r="AV21" i="7"/>
  <c r="AM21" i="7"/>
  <c r="H88" i="7"/>
  <c r="T88" i="7" s="1"/>
  <c r="T59" i="7" s="1"/>
  <c r="AC21" i="7"/>
  <c r="J121" i="11"/>
  <c r="I31" i="12"/>
  <c r="J87" i="11"/>
  <c r="J21" i="11"/>
  <c r="BG20" i="11"/>
  <c r="AX20" i="11"/>
  <c r="AO20" i="11"/>
  <c r="AE20" i="11"/>
  <c r="H33" i="6"/>
  <c r="I89" i="4"/>
  <c r="BF22" i="4"/>
  <c r="AW22" i="4"/>
  <c r="AN22" i="4"/>
  <c r="AD22" i="4"/>
  <c r="I123" i="4"/>
  <c r="I23" i="4"/>
  <c r="Q41" i="3"/>
  <c r="V153" i="12"/>
  <c r="B64" i="12"/>
  <c r="B94" i="12"/>
  <c r="E73" i="3"/>
  <c r="P73" i="3" s="1"/>
  <c r="P44" i="3" s="1"/>
  <c r="E107" i="3"/>
  <c r="E16" i="3"/>
  <c r="BA15" i="3"/>
  <c r="AR15" i="3"/>
  <c r="AI15" i="3"/>
  <c r="Y15" i="3"/>
  <c r="V57" i="4"/>
  <c r="D37" i="6"/>
  <c r="E93" i="4"/>
  <c r="P93" i="4" s="1"/>
  <c r="P64" i="4" s="1"/>
  <c r="E27" i="4"/>
  <c r="BB26" i="4"/>
  <c r="AJ26" i="4"/>
  <c r="E127" i="4"/>
  <c r="AS26" i="4"/>
  <c r="Z26" i="4"/>
  <c r="C95" i="4"/>
  <c r="N95" i="4" s="1"/>
  <c r="N66" i="4" s="1"/>
  <c r="B39" i="6"/>
  <c r="C129" i="4"/>
  <c r="C29" i="4"/>
  <c r="AH28" i="4"/>
  <c r="X28" i="4"/>
  <c r="AG54" i="7"/>
  <c r="AG75" i="7" s="1"/>
  <c r="D127" i="11"/>
  <c r="C37" i="12"/>
  <c r="D93" i="11"/>
  <c r="O93" i="11" s="1"/>
  <c r="O64" i="11" s="1"/>
  <c r="D27" i="11"/>
  <c r="BA26" i="11"/>
  <c r="AR26" i="11"/>
  <c r="AI26" i="11"/>
  <c r="Y26" i="11"/>
  <c r="C133" i="14"/>
  <c r="C98" i="14"/>
  <c r="N98" i="14" s="1"/>
  <c r="N68" i="14" s="1"/>
  <c r="C30" i="14"/>
  <c r="AI29" i="14"/>
  <c r="B46" i="13"/>
  <c r="Y29" i="14"/>
  <c r="J88" i="4"/>
  <c r="I32" i="6"/>
  <c r="BG21" i="4"/>
  <c r="AO21" i="4"/>
  <c r="J22" i="4"/>
  <c r="AX21" i="4"/>
  <c r="AE21" i="4"/>
  <c r="J122" i="4"/>
  <c r="K120" i="11"/>
  <c r="J30" i="12"/>
  <c r="K86" i="11"/>
  <c r="AG86" i="11" s="1"/>
  <c r="AG57" i="11" s="1"/>
  <c r="K20" i="11"/>
  <c r="AF19" i="11"/>
  <c r="BH19" i="11"/>
  <c r="AY19" i="11"/>
  <c r="AP19" i="11"/>
  <c r="U87" i="9"/>
  <c r="Z24" i="5"/>
  <c r="E91" i="5"/>
  <c r="P91" i="5" s="1"/>
  <c r="P62" i="5" s="1"/>
  <c r="E125" i="5"/>
  <c r="E25" i="5"/>
  <c r="AJ24" i="5"/>
  <c r="BB24" i="5"/>
  <c r="AS24" i="5"/>
  <c r="BE11" i="3"/>
  <c r="AV11" i="3"/>
  <c r="AM11" i="3"/>
  <c r="AC11" i="3"/>
  <c r="I103" i="3"/>
  <c r="I69" i="3"/>
  <c r="T69" i="3" s="1"/>
  <c r="T40" i="3" s="1"/>
  <c r="I12" i="3"/>
  <c r="G34" i="6"/>
  <c r="H124" i="4"/>
  <c r="H90" i="4"/>
  <c r="T90" i="4" s="1"/>
  <c r="T61" i="4" s="1"/>
  <c r="H24" i="4"/>
  <c r="BE23" i="4"/>
  <c r="AV23" i="4"/>
  <c r="AM23" i="4"/>
  <c r="AC23" i="4"/>
  <c r="J21" i="14"/>
  <c r="BH20" i="14"/>
  <c r="AY20" i="14"/>
  <c r="AP20" i="14"/>
  <c r="J124" i="14"/>
  <c r="J89" i="14"/>
  <c r="V89" i="14" s="1"/>
  <c r="V59" i="14" s="1"/>
  <c r="AF20" i="14"/>
  <c r="I37" i="13"/>
  <c r="E94" i="14"/>
  <c r="P94" i="14" s="1"/>
  <c r="P64" i="14" s="1"/>
  <c r="E129" i="14"/>
  <c r="BC25" i="14"/>
  <c r="AT25" i="14"/>
  <c r="AK25" i="14"/>
  <c r="E26" i="14"/>
  <c r="AA25" i="14"/>
  <c r="D42" i="13"/>
  <c r="T88" i="9"/>
  <c r="E61" i="8"/>
  <c r="E91" i="8"/>
  <c r="H88" i="8"/>
  <c r="H58" i="8"/>
  <c r="H103" i="13"/>
  <c r="H70" i="13"/>
  <c r="S37" i="13"/>
  <c r="AC37" i="13"/>
  <c r="AU37" i="13"/>
  <c r="AL37" i="13"/>
  <c r="AE21" i="14"/>
  <c r="I125" i="14"/>
  <c r="I90" i="14"/>
  <c r="I22" i="14"/>
  <c r="AX21" i="14"/>
  <c r="BG21" i="14"/>
  <c r="AO21" i="14"/>
  <c r="H38" i="13"/>
  <c r="J121" i="9"/>
  <c r="I31" i="10"/>
  <c r="J87" i="9"/>
  <c r="V87" i="9" s="1"/>
  <c r="V58" i="9" s="1"/>
  <c r="J21" i="9"/>
  <c r="BG20" i="9"/>
  <c r="AX20" i="9"/>
  <c r="AO20" i="9"/>
  <c r="AE20" i="9"/>
  <c r="AC147" i="12"/>
  <c r="I88" i="12"/>
  <c r="I58" i="12"/>
  <c r="AB148" i="12"/>
  <c r="H59" i="12"/>
  <c r="H89" i="12"/>
  <c r="P63" i="4"/>
  <c r="I57" i="8"/>
  <c r="I87" i="8"/>
  <c r="B78" i="13"/>
  <c r="B111" i="13"/>
  <c r="W45" i="13"/>
  <c r="M45" i="13"/>
  <c r="Z150" i="12"/>
  <c r="F91" i="12"/>
  <c r="F61" i="12"/>
  <c r="AD146" i="12"/>
  <c r="J87" i="12"/>
  <c r="J57" i="12"/>
  <c r="H59" i="10"/>
  <c r="H89" i="10"/>
  <c r="G61" i="6"/>
  <c r="G91" i="6"/>
  <c r="C109" i="3"/>
  <c r="C18" i="3"/>
  <c r="AG17" i="3"/>
  <c r="W17" i="3"/>
  <c r="C75" i="3"/>
  <c r="N75" i="3" s="1"/>
  <c r="N46" i="3" s="1"/>
  <c r="AW67" i="13"/>
  <c r="AN67" i="13"/>
  <c r="U86" i="7"/>
  <c r="D92" i="5"/>
  <c r="O92" i="5" s="1"/>
  <c r="O63" i="5" s="1"/>
  <c r="BA25" i="5"/>
  <c r="AR25" i="5"/>
  <c r="AI25" i="5"/>
  <c r="Y25" i="5"/>
  <c r="D126" i="5"/>
  <c r="D26" i="5"/>
  <c r="U37" i="3"/>
  <c r="G105" i="3"/>
  <c r="G71" i="3"/>
  <c r="R71" i="3" s="1"/>
  <c r="R42" i="3" s="1"/>
  <c r="G14" i="3"/>
  <c r="AA13" i="3"/>
  <c r="AT13" i="3"/>
  <c r="BC13" i="3"/>
  <c r="AK13" i="3"/>
  <c r="BD22" i="5"/>
  <c r="AU22" i="5"/>
  <c r="AL22" i="5"/>
  <c r="AB22" i="5"/>
  <c r="G123" i="5"/>
  <c r="G89" i="5"/>
  <c r="G23" i="5"/>
  <c r="BJ32" i="17" l="1"/>
  <c r="AX32" i="17"/>
  <c r="AK32" i="17"/>
  <c r="AF34" i="16"/>
  <c r="BE34" i="16"/>
  <c r="S34" i="16"/>
  <c r="AS34" i="16"/>
  <c r="AT36" i="17"/>
  <c r="BF36" i="17"/>
  <c r="AG36" i="17"/>
  <c r="AJ32" i="16"/>
  <c r="W32" i="16"/>
  <c r="BI32" i="16"/>
  <c r="AW32" i="16"/>
  <c r="AK31" i="16"/>
  <c r="BJ31" i="16"/>
  <c r="X31" i="16"/>
  <c r="AX31" i="16"/>
  <c r="BL30" i="17"/>
  <c r="AM30" i="17"/>
  <c r="AZ30" i="17"/>
  <c r="AH34" i="16"/>
  <c r="BG34" i="16"/>
  <c r="U34" i="16"/>
  <c r="AU34" i="16"/>
  <c r="AG34" i="16"/>
  <c r="BF34" i="16"/>
  <c r="AT34" i="16"/>
  <c r="T34" i="16"/>
  <c r="N20" i="21"/>
  <c r="AO20" i="21" s="1"/>
  <c r="AB26" i="16"/>
  <c r="BI33" i="17"/>
  <c r="AW33" i="17"/>
  <c r="AJ33" i="17"/>
  <c r="K24" i="21"/>
  <c r="K100" i="21" s="1"/>
  <c r="Y30" i="16"/>
  <c r="AY30" i="16"/>
  <c r="BK30" i="16"/>
  <c r="AL30" i="16"/>
  <c r="N21" i="21"/>
  <c r="BN21" i="21" s="1"/>
  <c r="AB27" i="16"/>
  <c r="V33" i="16"/>
  <c r="AV33" i="16"/>
  <c r="AI33" i="16"/>
  <c r="BH33" i="16"/>
  <c r="AR34" i="16"/>
  <c r="AE34" i="16"/>
  <c r="BD34" i="16"/>
  <c r="R34" i="16"/>
  <c r="Q35" i="16"/>
  <c r="AD35" i="16"/>
  <c r="AU35" i="17"/>
  <c r="AH35" i="17"/>
  <c r="BG35" i="17"/>
  <c r="AY31" i="17"/>
  <c r="BK31" i="17"/>
  <c r="AL31" i="17"/>
  <c r="AS38" i="17"/>
  <c r="AF38" i="17"/>
  <c r="BE38" i="17"/>
  <c r="AV34" i="17"/>
  <c r="BH34" i="17"/>
  <c r="AI34" i="17"/>
  <c r="N29" i="17"/>
  <c r="M30" i="17"/>
  <c r="J33" i="17"/>
  <c r="I34" i="17"/>
  <c r="G36" i="17"/>
  <c r="F37" i="17"/>
  <c r="K32" i="17"/>
  <c r="E39" i="17"/>
  <c r="L31" i="17"/>
  <c r="H35" i="17"/>
  <c r="N102" i="16"/>
  <c r="BB26" i="16"/>
  <c r="AO26" i="16"/>
  <c r="BB26" i="17"/>
  <c r="BN26" i="16"/>
  <c r="C28" i="21"/>
  <c r="Q27" i="21"/>
  <c r="C103" i="21"/>
  <c r="AD27" i="21"/>
  <c r="BL23" i="21"/>
  <c r="Z23" i="21"/>
  <c r="AM23" i="21"/>
  <c r="L99" i="21"/>
  <c r="AZ23" i="21"/>
  <c r="BA22" i="21"/>
  <c r="BM22" i="21"/>
  <c r="M98" i="21"/>
  <c r="AA22" i="21"/>
  <c r="AN22" i="21"/>
  <c r="P39" i="16"/>
  <c r="B78" i="16"/>
  <c r="B115" i="16" s="1"/>
  <c r="B78" i="17"/>
  <c r="B115" i="17" s="1"/>
  <c r="P39" i="17"/>
  <c r="AQ39" i="17"/>
  <c r="B72" i="18"/>
  <c r="B109" i="18" s="1"/>
  <c r="AQ33" i="18"/>
  <c r="P33" i="18"/>
  <c r="B72" i="21"/>
  <c r="B109" i="21" s="1"/>
  <c r="P33" i="21"/>
  <c r="AQ33" i="21"/>
  <c r="B39" i="15"/>
  <c r="AQ39" i="15" s="1"/>
  <c r="B34" i="21"/>
  <c r="B34" i="18"/>
  <c r="B40" i="16"/>
  <c r="AQ40" i="16" s="1"/>
  <c r="B40" i="17"/>
  <c r="B77" i="15"/>
  <c r="B114" i="15" s="1"/>
  <c r="P38" i="15"/>
  <c r="J25" i="21"/>
  <c r="AX24" i="21"/>
  <c r="AK24" i="21"/>
  <c r="AY24" i="21"/>
  <c r="J100" i="21"/>
  <c r="X24" i="21"/>
  <c r="BJ24" i="21"/>
  <c r="F28" i="21"/>
  <c r="BF27" i="21"/>
  <c r="AT27" i="21"/>
  <c r="F103" i="21"/>
  <c r="T27" i="21"/>
  <c r="AG27" i="21"/>
  <c r="D28" i="21"/>
  <c r="AE27" i="21"/>
  <c r="R27" i="21"/>
  <c r="D103" i="21"/>
  <c r="BD27" i="21"/>
  <c r="AR27" i="21"/>
  <c r="G28" i="21"/>
  <c r="AH27" i="21"/>
  <c r="U27" i="21"/>
  <c r="G103" i="21"/>
  <c r="AU27" i="21"/>
  <c r="BG27" i="21"/>
  <c r="I25" i="21"/>
  <c r="I100" i="21"/>
  <c r="AJ24" i="21"/>
  <c r="W24" i="21"/>
  <c r="BI24" i="21"/>
  <c r="AW24" i="21"/>
  <c r="H26" i="21"/>
  <c r="V25" i="21"/>
  <c r="AI25" i="21"/>
  <c r="BH25" i="21"/>
  <c r="AV25" i="21"/>
  <c r="H101" i="21"/>
  <c r="E28" i="21"/>
  <c r="BE27" i="21"/>
  <c r="AF27" i="21"/>
  <c r="S27" i="21"/>
  <c r="AS27" i="21"/>
  <c r="E103" i="21"/>
  <c r="D109" i="19"/>
  <c r="AR32" i="19"/>
  <c r="R32" i="19"/>
  <c r="BD32" i="19"/>
  <c r="AE32" i="19"/>
  <c r="F106" i="19"/>
  <c r="AT30" i="19"/>
  <c r="T30" i="19"/>
  <c r="BF30" i="19"/>
  <c r="AG30" i="19"/>
  <c r="AU29" i="19"/>
  <c r="U29" i="19"/>
  <c r="AH29" i="19"/>
  <c r="BG29" i="19"/>
  <c r="G105" i="19"/>
  <c r="B72" i="19"/>
  <c r="B109" i="19" s="1"/>
  <c r="AQ33" i="19"/>
  <c r="B34" i="19"/>
  <c r="P33" i="19"/>
  <c r="J102" i="19"/>
  <c r="AX26" i="19"/>
  <c r="X26" i="19"/>
  <c r="BK26" i="19"/>
  <c r="AK26" i="19"/>
  <c r="BJ26" i="19"/>
  <c r="AY26" i="19"/>
  <c r="I103" i="19"/>
  <c r="AW27" i="19"/>
  <c r="W27" i="19"/>
  <c r="AJ27" i="19"/>
  <c r="BI27" i="19"/>
  <c r="AS31" i="19"/>
  <c r="S31" i="19"/>
  <c r="E107" i="19"/>
  <c r="BE31" i="19"/>
  <c r="AF31" i="19"/>
  <c r="H104" i="19"/>
  <c r="AV28" i="19"/>
  <c r="AI28" i="19"/>
  <c r="V28" i="19"/>
  <c r="BH28" i="19"/>
  <c r="N101" i="15"/>
  <c r="BN25" i="15"/>
  <c r="D109" i="15"/>
  <c r="D35" i="16"/>
  <c r="AN27" i="15"/>
  <c r="AA27" i="15"/>
  <c r="R33" i="17"/>
  <c r="D109" i="17"/>
  <c r="F109" i="17"/>
  <c r="T33" i="17"/>
  <c r="E110" i="16"/>
  <c r="F110" i="16"/>
  <c r="C111" i="16"/>
  <c r="C36" i="16"/>
  <c r="C110" i="15"/>
  <c r="C111" i="15"/>
  <c r="C110" i="17"/>
  <c r="F109" i="15"/>
  <c r="F35" i="16"/>
  <c r="AB26" i="15"/>
  <c r="AO26" i="15"/>
  <c r="E35" i="16"/>
  <c r="E109" i="15"/>
  <c r="S33" i="17"/>
  <c r="E109" i="17"/>
  <c r="D110" i="16"/>
  <c r="AL24" i="18"/>
  <c r="Y24" i="18"/>
  <c r="K100" i="18"/>
  <c r="AY24" i="18"/>
  <c r="BK24" i="18"/>
  <c r="AJ26" i="18"/>
  <c r="W26" i="18"/>
  <c r="I102" i="18"/>
  <c r="BI26" i="18"/>
  <c r="AW26" i="18"/>
  <c r="BB21" i="18"/>
  <c r="BN21" i="18"/>
  <c r="AB21" i="18"/>
  <c r="AO21" i="18"/>
  <c r="N97" i="18"/>
  <c r="X25" i="18"/>
  <c r="J101" i="18"/>
  <c r="BJ25" i="18"/>
  <c r="AX25" i="18"/>
  <c r="AK25" i="18"/>
  <c r="BL23" i="18"/>
  <c r="AM23" i="18"/>
  <c r="Z23" i="18"/>
  <c r="AZ23" i="18"/>
  <c r="L99" i="18"/>
  <c r="AA22" i="18"/>
  <c r="BA22" i="18"/>
  <c r="AN22" i="18"/>
  <c r="BM22" i="18"/>
  <c r="M98" i="18"/>
  <c r="AI27" i="18"/>
  <c r="V27" i="18"/>
  <c r="AV27" i="18"/>
  <c r="BH27" i="18"/>
  <c r="H103" i="18"/>
  <c r="U28" i="18"/>
  <c r="AH28" i="18"/>
  <c r="AU28" i="18"/>
  <c r="BG28" i="18"/>
  <c r="G104" i="18"/>
  <c r="BE35" i="18"/>
  <c r="S35" i="18"/>
  <c r="AS35" i="18"/>
  <c r="AF35" i="18"/>
  <c r="E111" i="18"/>
  <c r="BF34" i="18"/>
  <c r="T34" i="18"/>
  <c r="AG34" i="18"/>
  <c r="AT34" i="18"/>
  <c r="F110" i="18"/>
  <c r="AE35" i="18"/>
  <c r="R35" i="18"/>
  <c r="D112" i="18"/>
  <c r="C112" i="18"/>
  <c r="AD36" i="18"/>
  <c r="Q36" i="18"/>
  <c r="AR36" i="18"/>
  <c r="BD36" i="18"/>
  <c r="AM29" i="16"/>
  <c r="Z29" i="16"/>
  <c r="AL29" i="17"/>
  <c r="Y29" i="17"/>
  <c r="AN28" i="16"/>
  <c r="AA28" i="16"/>
  <c r="AN27" i="17"/>
  <c r="AA27" i="17"/>
  <c r="V32" i="17"/>
  <c r="W31" i="17"/>
  <c r="X30" i="17"/>
  <c r="U33" i="17"/>
  <c r="AO27" i="16"/>
  <c r="AM28" i="17"/>
  <c r="Z28" i="17"/>
  <c r="I33" i="16"/>
  <c r="I107" i="15"/>
  <c r="K105" i="17"/>
  <c r="BK29" i="17"/>
  <c r="AY29" i="17"/>
  <c r="J107" i="16"/>
  <c r="AZ29" i="16"/>
  <c r="L105" i="16"/>
  <c r="BL29" i="16"/>
  <c r="J32" i="16"/>
  <c r="J106" i="15"/>
  <c r="I107" i="17"/>
  <c r="G35" i="16"/>
  <c r="G109" i="15"/>
  <c r="BM28" i="16"/>
  <c r="M104" i="16"/>
  <c r="BA28" i="16"/>
  <c r="G109" i="17"/>
  <c r="K106" i="16"/>
  <c r="H108" i="17"/>
  <c r="BM27" i="17"/>
  <c r="M103" i="17"/>
  <c r="BA27" i="17"/>
  <c r="K31" i="16"/>
  <c r="K105" i="15"/>
  <c r="BB27" i="16"/>
  <c r="N103" i="16"/>
  <c r="BN27" i="16"/>
  <c r="L104" i="17"/>
  <c r="BL28" i="17"/>
  <c r="AZ28" i="17"/>
  <c r="N28" i="16"/>
  <c r="N102" i="15"/>
  <c r="BN26" i="15"/>
  <c r="BB26" i="15"/>
  <c r="H109" i="16"/>
  <c r="L104" i="15"/>
  <c r="L30" i="16"/>
  <c r="BN26" i="17"/>
  <c r="H108" i="15"/>
  <c r="H34" i="16"/>
  <c r="M29" i="16"/>
  <c r="M23" i="21" s="1"/>
  <c r="BA27" i="15"/>
  <c r="BM27" i="15"/>
  <c r="M103" i="15"/>
  <c r="I108" i="16"/>
  <c r="J106" i="17"/>
  <c r="G110" i="16"/>
  <c r="H60" i="12"/>
  <c r="H90" i="12"/>
  <c r="AB149" i="12"/>
  <c r="T60" i="4"/>
  <c r="C37" i="8"/>
  <c r="D127" i="7"/>
  <c r="D27" i="7"/>
  <c r="BA26" i="7"/>
  <c r="AR26" i="7"/>
  <c r="AI26" i="7"/>
  <c r="D93" i="7"/>
  <c r="O93" i="7" s="1"/>
  <c r="Y26" i="7"/>
  <c r="D38" i="6"/>
  <c r="E94" i="4"/>
  <c r="P94" i="4" s="1"/>
  <c r="P65" i="4" s="1"/>
  <c r="Z27" i="4"/>
  <c r="E128" i="4"/>
  <c r="E28" i="4"/>
  <c r="BB27" i="4"/>
  <c r="AS27" i="4"/>
  <c r="AJ27" i="4"/>
  <c r="D63" i="8"/>
  <c r="D93" i="8"/>
  <c r="G72" i="13"/>
  <c r="AT39" i="13"/>
  <c r="R39" i="13"/>
  <c r="AB39" i="13"/>
  <c r="AK39" i="13"/>
  <c r="G105" i="13"/>
  <c r="F62" i="10"/>
  <c r="F92" i="10"/>
  <c r="C65" i="6"/>
  <c r="C95" i="6"/>
  <c r="F35" i="12"/>
  <c r="G25" i="11"/>
  <c r="G125" i="11"/>
  <c r="BD24" i="11"/>
  <c r="AU24" i="11"/>
  <c r="AL24" i="11"/>
  <c r="AB24" i="11"/>
  <c r="G91" i="11"/>
  <c r="S91" i="11" s="1"/>
  <c r="S62" i="11" s="1"/>
  <c r="E108" i="3"/>
  <c r="E17" i="3"/>
  <c r="AI16" i="3"/>
  <c r="BA16" i="3"/>
  <c r="E74" i="3"/>
  <c r="P74" i="3" s="1"/>
  <c r="P45" i="3" s="1"/>
  <c r="AR16" i="3"/>
  <c r="Y16" i="3"/>
  <c r="H34" i="6"/>
  <c r="I90" i="4"/>
  <c r="U90" i="4" s="1"/>
  <c r="U61" i="4" s="1"/>
  <c r="AN23" i="4"/>
  <c r="BF23" i="4"/>
  <c r="I124" i="4"/>
  <c r="I24" i="4"/>
  <c r="AW23" i="4"/>
  <c r="AD23" i="4"/>
  <c r="C95" i="10"/>
  <c r="C65" i="10"/>
  <c r="H32" i="8"/>
  <c r="I22" i="7"/>
  <c r="I122" i="7"/>
  <c r="BF21" i="7"/>
  <c r="AW21" i="7"/>
  <c r="AN21" i="7"/>
  <c r="I88" i="7"/>
  <c r="AD21" i="7"/>
  <c r="E35" i="8"/>
  <c r="F91" i="7"/>
  <c r="Q91" i="7" s="1"/>
  <c r="Q62" i="7" s="1"/>
  <c r="F125" i="7"/>
  <c r="F25" i="7"/>
  <c r="AK24" i="7"/>
  <c r="AT24" i="7"/>
  <c r="AA24" i="7"/>
  <c r="BC24" i="7"/>
  <c r="H33" i="12"/>
  <c r="I89" i="11"/>
  <c r="U89" i="11" s="1"/>
  <c r="U60" i="11" s="1"/>
  <c r="I23" i="11"/>
  <c r="BF22" i="11"/>
  <c r="AW22" i="11"/>
  <c r="AN22" i="11"/>
  <c r="I123" i="11"/>
  <c r="AD22" i="11"/>
  <c r="Z41" i="13"/>
  <c r="E107" i="13"/>
  <c r="AI41" i="13"/>
  <c r="E74" i="13"/>
  <c r="P41" i="13"/>
  <c r="AR41" i="13"/>
  <c r="Q40" i="13"/>
  <c r="F73" i="13"/>
  <c r="AS40" i="13"/>
  <c r="F106" i="13"/>
  <c r="AJ40" i="13"/>
  <c r="AA40" i="13"/>
  <c r="Q60" i="5"/>
  <c r="AD11" i="3"/>
  <c r="J103" i="3"/>
  <c r="AW11" i="3"/>
  <c r="J12" i="3"/>
  <c r="J69" i="3"/>
  <c r="AN11" i="3"/>
  <c r="BF11" i="3"/>
  <c r="V57" i="9"/>
  <c r="F62" i="12"/>
  <c r="Z151" i="12"/>
  <c r="F92" i="12"/>
  <c r="AC22" i="5"/>
  <c r="H123" i="5"/>
  <c r="H89" i="5"/>
  <c r="AV22" i="5"/>
  <c r="H23" i="5"/>
  <c r="AM22" i="5"/>
  <c r="BE22" i="5"/>
  <c r="G90" i="5"/>
  <c r="S90" i="5" s="1"/>
  <c r="S61" i="5" s="1"/>
  <c r="G124" i="5"/>
  <c r="G24" i="5"/>
  <c r="BD23" i="5"/>
  <c r="AU23" i="5"/>
  <c r="AL23" i="5"/>
  <c r="AB23" i="5"/>
  <c r="I33" i="6"/>
  <c r="AE22" i="4"/>
  <c r="J123" i="4"/>
  <c r="J23" i="4"/>
  <c r="BG22" i="4"/>
  <c r="J89" i="4"/>
  <c r="V89" i="4" s="1"/>
  <c r="V60" i="4" s="1"/>
  <c r="AX22" i="4"/>
  <c r="AO22" i="4"/>
  <c r="U89" i="4"/>
  <c r="S89" i="7"/>
  <c r="F35" i="10"/>
  <c r="G25" i="9"/>
  <c r="BD24" i="9"/>
  <c r="AU24" i="9"/>
  <c r="AL24" i="9"/>
  <c r="AB24" i="9"/>
  <c r="G91" i="9"/>
  <c r="S91" i="9" s="1"/>
  <c r="S62" i="9" s="1"/>
  <c r="G125" i="9"/>
  <c r="S89" i="5"/>
  <c r="G60" i="8"/>
  <c r="G90" i="8"/>
  <c r="B95" i="8"/>
  <c r="B65" i="8"/>
  <c r="P43" i="3"/>
  <c r="B67" i="6"/>
  <c r="B97" i="6"/>
  <c r="G72" i="3"/>
  <c r="R72" i="3" s="1"/>
  <c r="R43" i="3" s="1"/>
  <c r="AA14" i="3"/>
  <c r="G106" i="3"/>
  <c r="BC14" i="3"/>
  <c r="AT14" i="3"/>
  <c r="G15" i="3"/>
  <c r="AK14" i="3"/>
  <c r="I60" i="6"/>
  <c r="I90" i="6"/>
  <c r="D95" i="6"/>
  <c r="D65" i="6"/>
  <c r="AG56" i="9"/>
  <c r="I88" i="8"/>
  <c r="I58" i="8"/>
  <c r="F91" i="5"/>
  <c r="Q91" i="5" s="1"/>
  <c r="Q62" i="5" s="1"/>
  <c r="F125" i="5"/>
  <c r="F25" i="5"/>
  <c r="AK24" i="5"/>
  <c r="AA24" i="5"/>
  <c r="BC24" i="5"/>
  <c r="AT24" i="5"/>
  <c r="R41" i="3"/>
  <c r="D37" i="12"/>
  <c r="E27" i="11"/>
  <c r="E93" i="11"/>
  <c r="P93" i="11" s="1"/>
  <c r="P64" i="11" s="1"/>
  <c r="BB26" i="11"/>
  <c r="AS26" i="11"/>
  <c r="AJ26" i="11"/>
  <c r="Z26" i="11"/>
  <c r="E127" i="11"/>
  <c r="S61" i="9"/>
  <c r="Q72" i="13"/>
  <c r="AS72" i="13"/>
  <c r="AJ72" i="13"/>
  <c r="AA72" i="13"/>
  <c r="D127" i="5"/>
  <c r="D27" i="5"/>
  <c r="BA26" i="5"/>
  <c r="AR26" i="5"/>
  <c r="AI26" i="5"/>
  <c r="Y26" i="5"/>
  <c r="D93" i="5"/>
  <c r="O93" i="5" s="1"/>
  <c r="O64" i="5" s="1"/>
  <c r="B40" i="6"/>
  <c r="C97" i="4"/>
  <c r="N97" i="4" s="1"/>
  <c r="X29" i="4"/>
  <c r="C30" i="4"/>
  <c r="C96" i="4"/>
  <c r="N96" i="4" s="1"/>
  <c r="N67" i="4" s="1"/>
  <c r="AH29" i="4"/>
  <c r="C130" i="4"/>
  <c r="G33" i="8"/>
  <c r="AC22" i="7"/>
  <c r="H123" i="7"/>
  <c r="H89" i="7"/>
  <c r="T89" i="7" s="1"/>
  <c r="T60" i="7" s="1"/>
  <c r="BE22" i="7"/>
  <c r="AV22" i="7"/>
  <c r="AM22" i="7"/>
  <c r="H23" i="7"/>
  <c r="F36" i="6"/>
  <c r="G92" i="4"/>
  <c r="S92" i="4" s="1"/>
  <c r="BD25" i="4"/>
  <c r="AU25" i="4"/>
  <c r="AL25" i="4"/>
  <c r="AB25" i="4"/>
  <c r="G26" i="4"/>
  <c r="G126" i="4"/>
  <c r="H91" i="6"/>
  <c r="H61" i="6"/>
  <c r="F107" i="3"/>
  <c r="F16" i="3"/>
  <c r="Z15" i="3"/>
  <c r="AS15" i="3"/>
  <c r="F73" i="3"/>
  <c r="Q73" i="3" s="1"/>
  <c r="Q44" i="3" s="1"/>
  <c r="AJ15" i="3"/>
  <c r="BB15" i="3"/>
  <c r="C95" i="12"/>
  <c r="C65" i="12"/>
  <c r="W154" i="12"/>
  <c r="J58" i="12"/>
  <c r="AD147" i="12"/>
  <c r="J88" i="12"/>
  <c r="I32" i="10"/>
  <c r="J88" i="9"/>
  <c r="AE21" i="9"/>
  <c r="J122" i="9"/>
  <c r="AO21" i="9"/>
  <c r="J22" i="9"/>
  <c r="BG21" i="9"/>
  <c r="AX21" i="9"/>
  <c r="I126" i="14"/>
  <c r="I91" i="14"/>
  <c r="U91" i="14" s="1"/>
  <c r="U61" i="14" s="1"/>
  <c r="I23" i="14"/>
  <c r="BG22" i="14"/>
  <c r="AX22" i="14"/>
  <c r="AO22" i="14"/>
  <c r="AE22" i="14"/>
  <c r="H39" i="13"/>
  <c r="AU70" i="13"/>
  <c r="AL70" i="13"/>
  <c r="AC70" i="13"/>
  <c r="S70" i="13"/>
  <c r="T59" i="9"/>
  <c r="J125" i="14"/>
  <c r="J90" i="14"/>
  <c r="V90" i="14" s="1"/>
  <c r="V60" i="14" s="1"/>
  <c r="J22" i="14"/>
  <c r="AY21" i="14"/>
  <c r="AF21" i="14"/>
  <c r="BH21" i="14"/>
  <c r="AP21" i="14"/>
  <c r="I38" i="13"/>
  <c r="G92" i="6"/>
  <c r="G62" i="6"/>
  <c r="U58" i="9"/>
  <c r="V88" i="4"/>
  <c r="AQ74" i="13"/>
  <c r="AH74" i="13"/>
  <c r="Y74" i="13"/>
  <c r="O74" i="13"/>
  <c r="H60" i="10"/>
  <c r="H90" i="10"/>
  <c r="AF67" i="3"/>
  <c r="G34" i="12"/>
  <c r="H90" i="11"/>
  <c r="T90" i="11" s="1"/>
  <c r="T61" i="11" s="1"/>
  <c r="BE23" i="11"/>
  <c r="AV23" i="11"/>
  <c r="AM23" i="11"/>
  <c r="AC23" i="11"/>
  <c r="H124" i="11"/>
  <c r="H24" i="11"/>
  <c r="F129" i="14"/>
  <c r="F26" i="14"/>
  <c r="BD25" i="14"/>
  <c r="AU25" i="14"/>
  <c r="AL25" i="14"/>
  <c r="AB25" i="14"/>
  <c r="F94" i="14"/>
  <c r="Q94" i="14" s="1"/>
  <c r="Q64" i="14" s="1"/>
  <c r="E42" i="13"/>
  <c r="V86" i="7"/>
  <c r="Q61" i="9"/>
  <c r="T58" i="7"/>
  <c r="AG57" i="4"/>
  <c r="T69" i="13"/>
  <c r="AM69" i="13"/>
  <c r="AD69" i="13"/>
  <c r="AV69" i="13"/>
  <c r="C128" i="9"/>
  <c r="B38" i="10"/>
  <c r="C94" i="9"/>
  <c r="N94" i="9" s="1"/>
  <c r="N65" i="9" s="1"/>
  <c r="C28" i="9"/>
  <c r="AH27" i="9"/>
  <c r="X27" i="9"/>
  <c r="J69" i="13"/>
  <c r="J102" i="13"/>
  <c r="AW36" i="13"/>
  <c r="AN36" i="13"/>
  <c r="AE36" i="13"/>
  <c r="U36" i="13"/>
  <c r="F63" i="6"/>
  <c r="F93" i="6"/>
  <c r="J31" i="10"/>
  <c r="K87" i="9"/>
  <c r="K21" i="9"/>
  <c r="BH20" i="9"/>
  <c r="AY20" i="9"/>
  <c r="AP20" i="9"/>
  <c r="AF20" i="9"/>
  <c r="K121" i="9"/>
  <c r="Q72" i="3"/>
  <c r="U57" i="7"/>
  <c r="J59" i="6"/>
  <c r="J89" i="6"/>
  <c r="J31" i="12"/>
  <c r="K87" i="11"/>
  <c r="AG87" i="11" s="1"/>
  <c r="AG58" i="11" s="1"/>
  <c r="K21" i="11"/>
  <c r="BH20" i="11"/>
  <c r="AY20" i="11"/>
  <c r="AP20" i="11"/>
  <c r="K121" i="11"/>
  <c r="AF20" i="11"/>
  <c r="V154" i="12"/>
  <c r="B95" i="12"/>
  <c r="B65" i="12"/>
  <c r="I70" i="13"/>
  <c r="AV37" i="13"/>
  <c r="AM37" i="13"/>
  <c r="AD37" i="13"/>
  <c r="I103" i="13"/>
  <c r="T37" i="13"/>
  <c r="D36" i="8"/>
  <c r="BB25" i="7"/>
  <c r="AS25" i="7"/>
  <c r="AJ25" i="7"/>
  <c r="Z25" i="7"/>
  <c r="E126" i="7"/>
  <c r="E92" i="7"/>
  <c r="P92" i="7" s="1"/>
  <c r="P63" i="7" s="1"/>
  <c r="E26" i="7"/>
  <c r="H59" i="8"/>
  <c r="H89" i="8"/>
  <c r="E92" i="8"/>
  <c r="E62" i="8"/>
  <c r="K11" i="3"/>
  <c r="K102" i="3"/>
  <c r="BG10" i="3"/>
  <c r="AX10" i="3"/>
  <c r="AO10" i="3"/>
  <c r="AE10" i="3"/>
  <c r="K68" i="3"/>
  <c r="AF68" i="3" s="1"/>
  <c r="AF39" i="3" s="1"/>
  <c r="T89" i="11"/>
  <c r="H24" i="14"/>
  <c r="H127" i="14"/>
  <c r="H92" i="14"/>
  <c r="T92" i="14" s="1"/>
  <c r="T62" i="14" s="1"/>
  <c r="BF23" i="14"/>
  <c r="AW23" i="14"/>
  <c r="AN23" i="14"/>
  <c r="G40" i="13"/>
  <c r="AD23" i="14"/>
  <c r="I31" i="8"/>
  <c r="J121" i="7"/>
  <c r="J87" i="7"/>
  <c r="V87" i="7" s="1"/>
  <c r="V58" i="7" s="1"/>
  <c r="J21" i="7"/>
  <c r="BG20" i="7"/>
  <c r="AX20" i="7"/>
  <c r="AO20" i="7"/>
  <c r="AE20" i="7"/>
  <c r="U68" i="13"/>
  <c r="AN68" i="13"/>
  <c r="AW68" i="13"/>
  <c r="AE68" i="13"/>
  <c r="D109" i="3"/>
  <c r="D18" i="3"/>
  <c r="X17" i="3"/>
  <c r="D75" i="3"/>
  <c r="O75" i="3" s="1"/>
  <c r="O46" i="3" s="1"/>
  <c r="AH17" i="3"/>
  <c r="AQ17" i="3"/>
  <c r="AZ17" i="3"/>
  <c r="C76" i="13"/>
  <c r="AG43" i="13"/>
  <c r="N43" i="13"/>
  <c r="C109" i="13"/>
  <c r="AP43" i="13"/>
  <c r="X43" i="13"/>
  <c r="D64" i="12"/>
  <c r="D94" i="12"/>
  <c r="X153" i="12"/>
  <c r="B95" i="10"/>
  <c r="B65" i="10"/>
  <c r="G34" i="10"/>
  <c r="BE23" i="9"/>
  <c r="AV23" i="9"/>
  <c r="AM23" i="9"/>
  <c r="H124" i="9"/>
  <c r="AC23" i="9"/>
  <c r="H90" i="9"/>
  <c r="H24" i="9"/>
  <c r="E36" i="12"/>
  <c r="F92" i="11"/>
  <c r="Q92" i="11" s="1"/>
  <c r="Q63" i="11" s="1"/>
  <c r="F126" i="11"/>
  <c r="F26" i="11"/>
  <c r="AA25" i="11"/>
  <c r="BC25" i="11"/>
  <c r="AT25" i="11"/>
  <c r="AK25" i="11"/>
  <c r="J121" i="5"/>
  <c r="J87" i="5"/>
  <c r="V87" i="5" s="1"/>
  <c r="V58" i="5" s="1"/>
  <c r="J21" i="5"/>
  <c r="BG20" i="5"/>
  <c r="AX20" i="5"/>
  <c r="AO20" i="5"/>
  <c r="AE20" i="5"/>
  <c r="J30" i="8"/>
  <c r="AF19" i="7"/>
  <c r="K120" i="7"/>
  <c r="K86" i="7"/>
  <c r="BH19" i="7"/>
  <c r="AY19" i="7"/>
  <c r="AP19" i="7"/>
  <c r="K20" i="7"/>
  <c r="U87" i="5"/>
  <c r="C38" i="10"/>
  <c r="D128" i="9"/>
  <c r="D94" i="9"/>
  <c r="O94" i="9" s="1"/>
  <c r="O65" i="9" s="1"/>
  <c r="D28" i="9"/>
  <c r="BA27" i="9"/>
  <c r="AR27" i="9"/>
  <c r="AI27" i="9"/>
  <c r="Y27" i="9"/>
  <c r="X27" i="5"/>
  <c r="C128" i="5"/>
  <c r="C94" i="5"/>
  <c r="N94" i="5" s="1"/>
  <c r="N65" i="5" s="1"/>
  <c r="AH27" i="5"/>
  <c r="C28" i="5"/>
  <c r="BI20" i="14"/>
  <c r="AZ20" i="14"/>
  <c r="AQ20" i="14"/>
  <c r="K124" i="14"/>
  <c r="AG20" i="14"/>
  <c r="K89" i="14"/>
  <c r="K21" i="14"/>
  <c r="J37" i="13"/>
  <c r="C110" i="3"/>
  <c r="C76" i="3"/>
  <c r="N76" i="3" s="1"/>
  <c r="N47" i="3" s="1"/>
  <c r="C19" i="3"/>
  <c r="AG18" i="3"/>
  <c r="W18" i="3"/>
  <c r="I32" i="12"/>
  <c r="AE21" i="11"/>
  <c r="J122" i="11"/>
  <c r="J88" i="11"/>
  <c r="V88" i="11" s="1"/>
  <c r="V59" i="11" s="1"/>
  <c r="J22" i="11"/>
  <c r="AO21" i="11"/>
  <c r="BG21" i="11"/>
  <c r="AX21" i="11"/>
  <c r="P73" i="13"/>
  <c r="AR73" i="13"/>
  <c r="AI73" i="13"/>
  <c r="Z73" i="13"/>
  <c r="H33" i="10"/>
  <c r="I123" i="9"/>
  <c r="I23" i="9"/>
  <c r="BF22" i="9"/>
  <c r="AW22" i="9"/>
  <c r="AN22" i="9"/>
  <c r="AD22" i="9"/>
  <c r="I89" i="9"/>
  <c r="U89" i="9" s="1"/>
  <c r="U60" i="9" s="1"/>
  <c r="F91" i="8"/>
  <c r="F61" i="8"/>
  <c r="G91" i="12"/>
  <c r="G61" i="12"/>
  <c r="AA150" i="12"/>
  <c r="Q93" i="14"/>
  <c r="T91" i="14"/>
  <c r="Q63" i="4"/>
  <c r="T58" i="5"/>
  <c r="D37" i="10"/>
  <c r="E27" i="9"/>
  <c r="BB26" i="9"/>
  <c r="AS26" i="9"/>
  <c r="AJ26" i="9"/>
  <c r="E127" i="9"/>
  <c r="E93" i="9"/>
  <c r="P93" i="9" s="1"/>
  <c r="P64" i="9" s="1"/>
  <c r="Z26" i="9"/>
  <c r="D131" i="14"/>
  <c r="BB27" i="14"/>
  <c r="AS27" i="14"/>
  <c r="AJ27" i="14"/>
  <c r="D96" i="14"/>
  <c r="O96" i="14" s="1"/>
  <c r="C44" i="13"/>
  <c r="D28" i="14"/>
  <c r="Z27" i="14"/>
  <c r="T39" i="3"/>
  <c r="S70" i="3"/>
  <c r="C38" i="6"/>
  <c r="D94" i="4"/>
  <c r="O94" i="4" s="1"/>
  <c r="O65" i="4" s="1"/>
  <c r="BA27" i="4"/>
  <c r="AR27" i="4"/>
  <c r="AI27" i="4"/>
  <c r="D128" i="4"/>
  <c r="Y27" i="4"/>
  <c r="D28" i="4"/>
  <c r="V86" i="5"/>
  <c r="J58" i="10"/>
  <c r="J88" i="10"/>
  <c r="J32" i="6"/>
  <c r="K22" i="4"/>
  <c r="BH21" i="4"/>
  <c r="AY21" i="4"/>
  <c r="AP21" i="4"/>
  <c r="AF21" i="4"/>
  <c r="K88" i="4"/>
  <c r="AG88" i="4" s="1"/>
  <c r="AG59" i="4" s="1"/>
  <c r="K122" i="4"/>
  <c r="H71" i="13"/>
  <c r="H104" i="13"/>
  <c r="AU38" i="13"/>
  <c r="AL38" i="13"/>
  <c r="AC38" i="13"/>
  <c r="S38" i="13"/>
  <c r="C38" i="12"/>
  <c r="D28" i="11"/>
  <c r="BA27" i="11"/>
  <c r="AR27" i="11"/>
  <c r="AI27" i="11"/>
  <c r="D94" i="11"/>
  <c r="O94" i="11" s="1"/>
  <c r="O65" i="11" s="1"/>
  <c r="Y27" i="11"/>
  <c r="D128" i="11"/>
  <c r="I59" i="12"/>
  <c r="I89" i="12"/>
  <c r="AC148" i="12"/>
  <c r="AG56" i="11"/>
  <c r="E37" i="6"/>
  <c r="F93" i="4"/>
  <c r="Q93" i="4" s="1"/>
  <c r="Q64" i="4" s="1"/>
  <c r="F27" i="4"/>
  <c r="F127" i="4"/>
  <c r="BC26" i="4"/>
  <c r="AT26" i="4"/>
  <c r="AK26" i="4"/>
  <c r="AA26" i="4"/>
  <c r="E36" i="10"/>
  <c r="F26" i="9"/>
  <c r="F92" i="9"/>
  <c r="Q92" i="9" s="1"/>
  <c r="Q63" i="9" s="1"/>
  <c r="F126" i="9"/>
  <c r="BC25" i="9"/>
  <c r="AT25" i="9"/>
  <c r="AK25" i="9"/>
  <c r="AA25" i="9"/>
  <c r="S90" i="11"/>
  <c r="G35" i="6"/>
  <c r="H91" i="4"/>
  <c r="T91" i="4" s="1"/>
  <c r="T62" i="4" s="1"/>
  <c r="H125" i="4"/>
  <c r="H25" i="4"/>
  <c r="BE24" i="4"/>
  <c r="AC24" i="4"/>
  <c r="AV24" i="4"/>
  <c r="AM24" i="4"/>
  <c r="C99" i="14"/>
  <c r="N99" i="14" s="1"/>
  <c r="N69" i="14" s="1"/>
  <c r="C31" i="14"/>
  <c r="AI30" i="14"/>
  <c r="Y30" i="14"/>
  <c r="C100" i="14"/>
  <c r="N100" i="14" s="1"/>
  <c r="B47" i="13"/>
  <c r="C134" i="14"/>
  <c r="G93" i="14"/>
  <c r="G128" i="14"/>
  <c r="AV24" i="14"/>
  <c r="AC24" i="14"/>
  <c r="BE24" i="14"/>
  <c r="AM24" i="14"/>
  <c r="F41" i="13"/>
  <c r="G25" i="14"/>
  <c r="E63" i="10"/>
  <c r="E93" i="10"/>
  <c r="W78" i="13"/>
  <c r="M78" i="13"/>
  <c r="U90" i="14"/>
  <c r="D75" i="13"/>
  <c r="AQ42" i="13"/>
  <c r="AH42" i="13"/>
  <c r="Y42" i="13"/>
  <c r="D108" i="13"/>
  <c r="O42" i="13"/>
  <c r="I104" i="3"/>
  <c r="I70" i="3"/>
  <c r="T70" i="3" s="1"/>
  <c r="T41" i="3" s="1"/>
  <c r="I13" i="3"/>
  <c r="BE12" i="3"/>
  <c r="AV12" i="3"/>
  <c r="AM12" i="3"/>
  <c r="AC12" i="3"/>
  <c r="I59" i="10"/>
  <c r="I89" i="10"/>
  <c r="AA26" i="14"/>
  <c r="E130" i="14"/>
  <c r="E95" i="14"/>
  <c r="P95" i="14" s="1"/>
  <c r="BC26" i="14"/>
  <c r="AK26" i="14"/>
  <c r="E27" i="14"/>
  <c r="D43" i="13"/>
  <c r="AT26" i="14"/>
  <c r="BB25" i="5"/>
  <c r="AS25" i="5"/>
  <c r="AJ25" i="5"/>
  <c r="Z25" i="5"/>
  <c r="E126" i="5"/>
  <c r="E92" i="5"/>
  <c r="P92" i="5" s="1"/>
  <c r="P63" i="5" s="1"/>
  <c r="E26" i="5"/>
  <c r="B79" i="13"/>
  <c r="B112" i="13"/>
  <c r="M46" i="13"/>
  <c r="W46" i="13"/>
  <c r="V87" i="11"/>
  <c r="U59" i="11"/>
  <c r="F34" i="8"/>
  <c r="G90" i="7"/>
  <c r="S90" i="7" s="1"/>
  <c r="S61" i="7" s="1"/>
  <c r="G124" i="7"/>
  <c r="G24" i="7"/>
  <c r="BD23" i="7"/>
  <c r="AU23" i="7"/>
  <c r="AL23" i="7"/>
  <c r="AB23" i="7"/>
  <c r="E64" i="6"/>
  <c r="E94" i="6"/>
  <c r="D64" i="10"/>
  <c r="D94" i="10"/>
  <c r="AF19" i="5"/>
  <c r="K120" i="5"/>
  <c r="K86" i="5"/>
  <c r="AG86" i="5" s="1"/>
  <c r="AG57" i="5" s="1"/>
  <c r="AY19" i="5"/>
  <c r="K20" i="5"/>
  <c r="AP19" i="5"/>
  <c r="BH19" i="5"/>
  <c r="AT71" i="13"/>
  <c r="AK71" i="13"/>
  <c r="AB71" i="13"/>
  <c r="R71" i="13"/>
  <c r="C128" i="11"/>
  <c r="B38" i="12"/>
  <c r="C28" i="11"/>
  <c r="X27" i="11"/>
  <c r="C94" i="11"/>
  <c r="N94" i="11" s="1"/>
  <c r="N65" i="11" s="1"/>
  <c r="AH27" i="11"/>
  <c r="B38" i="8"/>
  <c r="X27" i="7"/>
  <c r="C128" i="7"/>
  <c r="C94" i="7"/>
  <c r="N94" i="7" s="1"/>
  <c r="N65" i="7" s="1"/>
  <c r="AH27" i="7"/>
  <c r="C28" i="7"/>
  <c r="I22" i="5"/>
  <c r="I122" i="5"/>
  <c r="BF21" i="5"/>
  <c r="AW21" i="5"/>
  <c r="AN21" i="5"/>
  <c r="I88" i="5"/>
  <c r="U88" i="5" s="1"/>
  <c r="U59" i="5" s="1"/>
  <c r="AD21" i="5"/>
  <c r="H105" i="3"/>
  <c r="H71" i="3"/>
  <c r="S71" i="3" s="1"/>
  <c r="S42" i="3" s="1"/>
  <c r="H14" i="3"/>
  <c r="BD13" i="3"/>
  <c r="AU13" i="3"/>
  <c r="AL13" i="3"/>
  <c r="AB13" i="3"/>
  <c r="AP75" i="13"/>
  <c r="AG75" i="13"/>
  <c r="X75" i="13"/>
  <c r="N75" i="13"/>
  <c r="G91" i="10"/>
  <c r="G61" i="10"/>
  <c r="E63" i="12"/>
  <c r="E93" i="12"/>
  <c r="Y152" i="12"/>
  <c r="C64" i="8"/>
  <c r="C94" i="8"/>
  <c r="J87" i="8"/>
  <c r="J57" i="8"/>
  <c r="AL24" i="21" l="1"/>
  <c r="Y24" i="21"/>
  <c r="BN20" i="21"/>
  <c r="N96" i="21"/>
  <c r="BB20" i="21"/>
  <c r="AB20" i="21"/>
  <c r="BK24" i="21"/>
  <c r="L24" i="21"/>
  <c r="Z24" i="21" s="1"/>
  <c r="AZ30" i="16"/>
  <c r="Z30" i="16"/>
  <c r="BL30" i="16"/>
  <c r="AM30" i="16"/>
  <c r="AH35" i="16"/>
  <c r="BG35" i="16"/>
  <c r="U35" i="16"/>
  <c r="AU35" i="16"/>
  <c r="BE39" i="17"/>
  <c r="AS39" i="17"/>
  <c r="AF39" i="17"/>
  <c r="AF40" i="17"/>
  <c r="S40" i="17"/>
  <c r="BB21" i="21"/>
  <c r="BK32" i="17"/>
  <c r="AY32" i="17"/>
  <c r="AL32" i="17"/>
  <c r="AZ31" i="17"/>
  <c r="BL31" i="17"/>
  <c r="AM31" i="17"/>
  <c r="S35" i="16"/>
  <c r="AS35" i="16"/>
  <c r="BE35" i="16"/>
  <c r="AF35" i="16"/>
  <c r="AD36" i="16"/>
  <c r="Q36" i="16"/>
  <c r="N97" i="21"/>
  <c r="AT37" i="17"/>
  <c r="BF37" i="17"/>
  <c r="AG37" i="17"/>
  <c r="AK32" i="16"/>
  <c r="BJ32" i="16"/>
  <c r="AX32" i="16"/>
  <c r="X32" i="16"/>
  <c r="AB21" i="21"/>
  <c r="BG36" i="17"/>
  <c r="AU36" i="17"/>
  <c r="AH36" i="17"/>
  <c r="AI34" i="16"/>
  <c r="BH34" i="16"/>
  <c r="V34" i="16"/>
  <c r="AV34" i="16"/>
  <c r="W33" i="16"/>
  <c r="AW33" i="16"/>
  <c r="BI33" i="16"/>
  <c r="AJ33" i="16"/>
  <c r="R35" i="16"/>
  <c r="AR35" i="16"/>
  <c r="AE35" i="16"/>
  <c r="BD35" i="16"/>
  <c r="AO21" i="21"/>
  <c r="AW34" i="17"/>
  <c r="BI34" i="17"/>
  <c r="AJ34" i="17"/>
  <c r="N22" i="21"/>
  <c r="BN22" i="21" s="1"/>
  <c r="AB28" i="16"/>
  <c r="K25" i="21"/>
  <c r="AL25" i="21" s="1"/>
  <c r="BK31" i="16"/>
  <c r="Y31" i="16"/>
  <c r="AY31" i="16"/>
  <c r="AL31" i="16"/>
  <c r="AT35" i="16"/>
  <c r="AG35" i="16"/>
  <c r="BF35" i="16"/>
  <c r="T35" i="16"/>
  <c r="BJ33" i="17"/>
  <c r="AK33" i="17"/>
  <c r="AX33" i="17"/>
  <c r="BH35" i="17"/>
  <c r="AV35" i="17"/>
  <c r="AI35" i="17"/>
  <c r="BA30" i="17"/>
  <c r="AN30" i="17"/>
  <c r="BM30" i="17"/>
  <c r="I35" i="17"/>
  <c r="K33" i="17"/>
  <c r="J34" i="17"/>
  <c r="H36" i="17"/>
  <c r="F38" i="17"/>
  <c r="M31" i="17"/>
  <c r="L32" i="17"/>
  <c r="G37" i="17"/>
  <c r="N30" i="17"/>
  <c r="N102" i="17"/>
  <c r="AB26" i="17"/>
  <c r="AO26" i="17"/>
  <c r="C29" i="21"/>
  <c r="C104" i="21"/>
  <c r="Q28" i="21"/>
  <c r="AD28" i="21"/>
  <c r="BM23" i="21"/>
  <c r="AN23" i="21"/>
  <c r="M99" i="21"/>
  <c r="BA23" i="21"/>
  <c r="AA23" i="21"/>
  <c r="Y25" i="21"/>
  <c r="K101" i="21"/>
  <c r="B79" i="16"/>
  <c r="B116" i="16" s="1"/>
  <c r="P40" i="16"/>
  <c r="B73" i="21"/>
  <c r="B110" i="21" s="1"/>
  <c r="AQ34" i="21"/>
  <c r="P34" i="21"/>
  <c r="B40" i="15"/>
  <c r="AQ40" i="15" s="1"/>
  <c r="B35" i="21"/>
  <c r="B35" i="18"/>
  <c r="B41" i="16"/>
  <c r="AQ41" i="16" s="1"/>
  <c r="B41" i="17"/>
  <c r="B78" i="15"/>
  <c r="B115" i="15" s="1"/>
  <c r="P39" i="15"/>
  <c r="B73" i="18"/>
  <c r="B110" i="18" s="1"/>
  <c r="AQ34" i="18"/>
  <c r="P34" i="18"/>
  <c r="P40" i="17"/>
  <c r="B79" i="17"/>
  <c r="B116" i="17" s="1"/>
  <c r="AQ40" i="17"/>
  <c r="E29" i="21"/>
  <c r="E104" i="21"/>
  <c r="AF28" i="21"/>
  <c r="AS28" i="21"/>
  <c r="BE28" i="21"/>
  <c r="S28" i="21"/>
  <c r="D29" i="21"/>
  <c r="R28" i="21"/>
  <c r="D104" i="21"/>
  <c r="AE28" i="21"/>
  <c r="BD28" i="21"/>
  <c r="AR28" i="21"/>
  <c r="G29" i="21"/>
  <c r="AH28" i="21"/>
  <c r="U28" i="21"/>
  <c r="AU28" i="21"/>
  <c r="G104" i="21"/>
  <c r="BG28" i="21"/>
  <c r="I26" i="21"/>
  <c r="AJ25" i="21"/>
  <c r="I101" i="21"/>
  <c r="W25" i="21"/>
  <c r="BI25" i="21"/>
  <c r="AW25" i="21"/>
  <c r="H27" i="21"/>
  <c r="BH26" i="21"/>
  <c r="AV26" i="21"/>
  <c r="AI26" i="21"/>
  <c r="V26" i="21"/>
  <c r="H102" i="21"/>
  <c r="F29" i="21"/>
  <c r="T28" i="21"/>
  <c r="AG28" i="21"/>
  <c r="F104" i="21"/>
  <c r="BF28" i="21"/>
  <c r="AT28" i="21"/>
  <c r="J26" i="21"/>
  <c r="J101" i="21"/>
  <c r="BK25" i="21"/>
  <c r="X25" i="21"/>
  <c r="AK25" i="21"/>
  <c r="AX25" i="21"/>
  <c r="BJ25" i="21"/>
  <c r="AY25" i="21"/>
  <c r="J103" i="19"/>
  <c r="AY27" i="19"/>
  <c r="BK27" i="19"/>
  <c r="AX27" i="19"/>
  <c r="AK27" i="19"/>
  <c r="X27" i="19"/>
  <c r="BJ27" i="19"/>
  <c r="E108" i="19"/>
  <c r="AS32" i="19"/>
  <c r="S32" i="19"/>
  <c r="AF32" i="19"/>
  <c r="BE32" i="19"/>
  <c r="AQ34" i="19"/>
  <c r="B73" i="19"/>
  <c r="B110" i="19" s="1"/>
  <c r="P34" i="19"/>
  <c r="B35" i="19"/>
  <c r="G106" i="19"/>
  <c r="AH30" i="19"/>
  <c r="BG30" i="19"/>
  <c r="AU30" i="19"/>
  <c r="U30" i="19"/>
  <c r="H105" i="19"/>
  <c r="AV29" i="19"/>
  <c r="V29" i="19"/>
  <c r="BH29" i="19"/>
  <c r="AI29" i="19"/>
  <c r="D110" i="19"/>
  <c r="BD33" i="19"/>
  <c r="AR33" i="19"/>
  <c r="R33" i="19"/>
  <c r="AE33" i="19"/>
  <c r="F107" i="19"/>
  <c r="AG31" i="19"/>
  <c r="BF31" i="19"/>
  <c r="T31" i="19"/>
  <c r="AT31" i="19"/>
  <c r="I104" i="19"/>
  <c r="W28" i="19"/>
  <c r="BI28" i="19"/>
  <c r="AJ28" i="19"/>
  <c r="AW28" i="19"/>
  <c r="AO27" i="15"/>
  <c r="AB27" i="15"/>
  <c r="F36" i="16"/>
  <c r="F110" i="15"/>
  <c r="C111" i="17"/>
  <c r="E36" i="16"/>
  <c r="E110" i="15"/>
  <c r="D111" i="16"/>
  <c r="R34" i="17"/>
  <c r="D110" i="17"/>
  <c r="C112" i="16"/>
  <c r="C113" i="16"/>
  <c r="C37" i="16"/>
  <c r="F111" i="16"/>
  <c r="E111" i="16"/>
  <c r="F110" i="17"/>
  <c r="T34" i="17"/>
  <c r="S34" i="17"/>
  <c r="E110" i="17"/>
  <c r="D36" i="16"/>
  <c r="D110" i="15"/>
  <c r="AI28" i="18"/>
  <c r="BH28" i="18"/>
  <c r="AV28" i="18"/>
  <c r="V28" i="18"/>
  <c r="H104" i="18"/>
  <c r="AO22" i="18"/>
  <c r="AB22" i="18"/>
  <c r="BB22" i="18"/>
  <c r="BN22" i="18"/>
  <c r="N98" i="18"/>
  <c r="AN23" i="18"/>
  <c r="BM23" i="18"/>
  <c r="AA23" i="18"/>
  <c r="BA23" i="18"/>
  <c r="M99" i="18"/>
  <c r="U29" i="18"/>
  <c r="BG29" i="18"/>
  <c r="AH29" i="18"/>
  <c r="G105" i="18"/>
  <c r="AU29" i="18"/>
  <c r="J102" i="18"/>
  <c r="X26" i="18"/>
  <c r="AK26" i="18"/>
  <c r="AX26" i="18"/>
  <c r="BJ26" i="18"/>
  <c r="AJ27" i="18"/>
  <c r="W27" i="18"/>
  <c r="I103" i="18"/>
  <c r="BI27" i="18"/>
  <c r="AW27" i="18"/>
  <c r="AL25" i="18"/>
  <c r="Y25" i="18"/>
  <c r="K101" i="18"/>
  <c r="BK25" i="18"/>
  <c r="AY25" i="18"/>
  <c r="AM24" i="18"/>
  <c r="Z24" i="18"/>
  <c r="BL24" i="18"/>
  <c r="AZ24" i="18"/>
  <c r="L100" i="18"/>
  <c r="AG35" i="18"/>
  <c r="T35" i="18"/>
  <c r="F111" i="18"/>
  <c r="AT35" i="18"/>
  <c r="BF35" i="18"/>
  <c r="AS36" i="18"/>
  <c r="S36" i="18"/>
  <c r="BE36" i="18"/>
  <c r="E112" i="18"/>
  <c r="AF36" i="18"/>
  <c r="AE36" i="18"/>
  <c r="R36" i="18"/>
  <c r="D113" i="18"/>
  <c r="Q37" i="18"/>
  <c r="AR37" i="18"/>
  <c r="AD37" i="18"/>
  <c r="C113" i="18"/>
  <c r="BD37" i="18"/>
  <c r="AO27" i="17"/>
  <c r="AB27" i="17"/>
  <c r="AN28" i="17"/>
  <c r="AA28" i="17"/>
  <c r="U34" i="17"/>
  <c r="Y30" i="17"/>
  <c r="AO28" i="16"/>
  <c r="X31" i="17"/>
  <c r="AM29" i="17"/>
  <c r="Z29" i="17"/>
  <c r="AN29" i="16"/>
  <c r="AA29" i="16"/>
  <c r="V33" i="17"/>
  <c r="W32" i="17"/>
  <c r="M30" i="16"/>
  <c r="M104" i="15"/>
  <c r="N103" i="15"/>
  <c r="N29" i="16"/>
  <c r="BN27" i="15"/>
  <c r="BB27" i="15"/>
  <c r="L106" i="16"/>
  <c r="M104" i="17"/>
  <c r="BM28" i="17"/>
  <c r="BA28" i="17"/>
  <c r="N103" i="17"/>
  <c r="BB27" i="17"/>
  <c r="BN27" i="17"/>
  <c r="K107" i="16"/>
  <c r="J108" i="16"/>
  <c r="G110" i="15"/>
  <c r="G36" i="16"/>
  <c r="I108" i="17"/>
  <c r="K32" i="16"/>
  <c r="K106" i="15"/>
  <c r="J33" i="16"/>
  <c r="J107" i="15"/>
  <c r="I109" i="16"/>
  <c r="BA29" i="16"/>
  <c r="M105" i="16"/>
  <c r="BM29" i="16"/>
  <c r="L31" i="16"/>
  <c r="L105" i="15"/>
  <c r="L105" i="17"/>
  <c r="AZ29" i="17"/>
  <c r="BL29" i="17"/>
  <c r="J107" i="17"/>
  <c r="I34" i="16"/>
  <c r="I108" i="15"/>
  <c r="K106" i="17"/>
  <c r="BB28" i="16"/>
  <c r="N104" i="16"/>
  <c r="BN28" i="16"/>
  <c r="G110" i="17"/>
  <c r="H35" i="16"/>
  <c r="H109" i="15"/>
  <c r="H110" i="16"/>
  <c r="H109" i="17"/>
  <c r="G111" i="16"/>
  <c r="C38" i="8"/>
  <c r="D128" i="7"/>
  <c r="D94" i="7"/>
  <c r="O94" i="7" s="1"/>
  <c r="O65" i="7" s="1"/>
  <c r="D28" i="7"/>
  <c r="BA27" i="7"/>
  <c r="Y27" i="7"/>
  <c r="AR27" i="7"/>
  <c r="AI27" i="7"/>
  <c r="E95" i="6"/>
  <c r="E65" i="6"/>
  <c r="I124" i="9"/>
  <c r="AD23" i="9"/>
  <c r="I90" i="9"/>
  <c r="U90" i="9" s="1"/>
  <c r="U61" i="9" s="1"/>
  <c r="AW23" i="9"/>
  <c r="AN23" i="9"/>
  <c r="I24" i="9"/>
  <c r="H34" i="10"/>
  <c r="BF23" i="9"/>
  <c r="C66" i="10"/>
  <c r="C96" i="10"/>
  <c r="B39" i="10"/>
  <c r="C95" i="9"/>
  <c r="N95" i="9" s="1"/>
  <c r="N66" i="9" s="1"/>
  <c r="C29" i="9"/>
  <c r="AH28" i="9"/>
  <c r="X28" i="9"/>
  <c r="C129" i="9"/>
  <c r="F37" i="6"/>
  <c r="G93" i="4"/>
  <c r="S93" i="4" s="1"/>
  <c r="S64" i="4" s="1"/>
  <c r="G127" i="4"/>
  <c r="G27" i="4"/>
  <c r="BD26" i="4"/>
  <c r="AU26" i="4"/>
  <c r="AL26" i="4"/>
  <c r="AB26" i="4"/>
  <c r="F63" i="10"/>
  <c r="F93" i="10"/>
  <c r="I105" i="3"/>
  <c r="I71" i="3"/>
  <c r="I14" i="3"/>
  <c r="BE13" i="3"/>
  <c r="AV13" i="3"/>
  <c r="AM13" i="3"/>
  <c r="AC13" i="3"/>
  <c r="W47" i="13"/>
  <c r="M47" i="13"/>
  <c r="B113" i="13"/>
  <c r="B80" i="13"/>
  <c r="C111" i="3"/>
  <c r="C77" i="3"/>
  <c r="N77" i="3" s="1"/>
  <c r="N48" i="3" s="1"/>
  <c r="C20" i="3"/>
  <c r="W19" i="3"/>
  <c r="AG19" i="3"/>
  <c r="E94" i="12"/>
  <c r="Y153" i="12"/>
  <c r="E64" i="12"/>
  <c r="G62" i="10"/>
  <c r="G92" i="10"/>
  <c r="I59" i="8"/>
  <c r="I89" i="8"/>
  <c r="H128" i="14"/>
  <c r="H25" i="14"/>
  <c r="AD24" i="14"/>
  <c r="H93" i="14"/>
  <c r="T93" i="14" s="1"/>
  <c r="T63" i="14" s="1"/>
  <c r="BF24" i="14"/>
  <c r="AN24" i="14"/>
  <c r="AW24" i="14"/>
  <c r="G41" i="13"/>
  <c r="V57" i="7"/>
  <c r="G62" i="12"/>
  <c r="AA151" i="12"/>
  <c r="G92" i="12"/>
  <c r="I71" i="13"/>
  <c r="I104" i="13"/>
  <c r="AV38" i="13"/>
  <c r="AM38" i="13"/>
  <c r="AD38" i="13"/>
  <c r="T38" i="13"/>
  <c r="J123" i="9"/>
  <c r="I33" i="10"/>
  <c r="J23" i="9"/>
  <c r="BG22" i="9"/>
  <c r="AX22" i="9"/>
  <c r="AO22" i="9"/>
  <c r="AE22" i="9"/>
  <c r="J89" i="9"/>
  <c r="V89" i="9" s="1"/>
  <c r="V60" i="9" s="1"/>
  <c r="G107" i="3"/>
  <c r="G16" i="3"/>
  <c r="BC15" i="3"/>
  <c r="AT15" i="3"/>
  <c r="AK15" i="3"/>
  <c r="G73" i="3"/>
  <c r="R73" i="3" s="1"/>
  <c r="R44" i="3" s="1"/>
  <c r="AA15" i="3"/>
  <c r="I34" i="6"/>
  <c r="J90" i="4"/>
  <c r="V90" i="4" s="1"/>
  <c r="V61" i="4" s="1"/>
  <c r="J124" i="4"/>
  <c r="AE23" i="4"/>
  <c r="J24" i="4"/>
  <c r="BG23" i="4"/>
  <c r="AX23" i="4"/>
  <c r="AO23" i="4"/>
  <c r="G125" i="5"/>
  <c r="G25" i="5"/>
  <c r="BD24" i="5"/>
  <c r="AU24" i="5"/>
  <c r="AL24" i="5"/>
  <c r="AB24" i="5"/>
  <c r="G91" i="5"/>
  <c r="AR74" i="13"/>
  <c r="AI74" i="13"/>
  <c r="Z74" i="13"/>
  <c r="P74" i="13"/>
  <c r="E36" i="8"/>
  <c r="AA25" i="7"/>
  <c r="F126" i="7"/>
  <c r="F26" i="7"/>
  <c r="BC25" i="7"/>
  <c r="F92" i="7"/>
  <c r="Q92" i="7" s="1"/>
  <c r="Q63" i="7" s="1"/>
  <c r="AT25" i="7"/>
  <c r="AK25" i="7"/>
  <c r="H35" i="6"/>
  <c r="I91" i="4"/>
  <c r="I125" i="4"/>
  <c r="I25" i="4"/>
  <c r="BF24" i="4"/>
  <c r="AW24" i="4"/>
  <c r="AN24" i="4"/>
  <c r="AD24" i="4"/>
  <c r="D66" i="6"/>
  <c r="D96" i="6"/>
  <c r="C95" i="8"/>
  <c r="C65" i="8"/>
  <c r="O66" i="14"/>
  <c r="AG86" i="7"/>
  <c r="J59" i="12"/>
  <c r="J89" i="12"/>
  <c r="AD148" i="12"/>
  <c r="G34" i="8"/>
  <c r="H90" i="7"/>
  <c r="T90" i="7" s="1"/>
  <c r="T61" i="7" s="1"/>
  <c r="H124" i="7"/>
  <c r="H24" i="7"/>
  <c r="BE23" i="7"/>
  <c r="AV23" i="7"/>
  <c r="AM23" i="7"/>
  <c r="AC23" i="7"/>
  <c r="G126" i="9"/>
  <c r="G26" i="9"/>
  <c r="F36" i="10"/>
  <c r="G92" i="9"/>
  <c r="S92" i="9" s="1"/>
  <c r="S63" i="9" s="1"/>
  <c r="BD25" i="9"/>
  <c r="AU25" i="9"/>
  <c r="AL25" i="9"/>
  <c r="AB25" i="9"/>
  <c r="AT72" i="13"/>
  <c r="AK72" i="13"/>
  <c r="AB72" i="13"/>
  <c r="R72" i="13"/>
  <c r="P65" i="14"/>
  <c r="D95" i="4"/>
  <c r="O95" i="4" s="1"/>
  <c r="O66" i="4" s="1"/>
  <c r="C39" i="6"/>
  <c r="D129" i="4"/>
  <c r="D29" i="4"/>
  <c r="Y28" i="4"/>
  <c r="BA28" i="4"/>
  <c r="AR28" i="4"/>
  <c r="AI28" i="4"/>
  <c r="F130" i="14"/>
  <c r="F27" i="14"/>
  <c r="F95" i="14"/>
  <c r="Q95" i="14" s="1"/>
  <c r="Q65" i="14" s="1"/>
  <c r="BD26" i="14"/>
  <c r="AL26" i="14"/>
  <c r="AU26" i="14"/>
  <c r="E43" i="13"/>
  <c r="AB26" i="14"/>
  <c r="S60" i="5"/>
  <c r="T89" i="5"/>
  <c r="B39" i="12"/>
  <c r="C95" i="11"/>
  <c r="N95" i="11" s="1"/>
  <c r="N66" i="11" s="1"/>
  <c r="C29" i="11"/>
  <c r="AH28" i="11"/>
  <c r="C129" i="11"/>
  <c r="X28" i="11"/>
  <c r="AQ75" i="13"/>
  <c r="AH75" i="13"/>
  <c r="Y75" i="13"/>
  <c r="O75" i="13"/>
  <c r="F74" i="13"/>
  <c r="F107" i="13"/>
  <c r="AJ41" i="13"/>
  <c r="AS41" i="13"/>
  <c r="Q41" i="13"/>
  <c r="AA41" i="13"/>
  <c r="S41" i="3"/>
  <c r="B66" i="12"/>
  <c r="V155" i="12"/>
  <c r="B96" i="12"/>
  <c r="K121" i="5"/>
  <c r="K87" i="5"/>
  <c r="K21" i="5"/>
  <c r="BH20" i="5"/>
  <c r="AY20" i="5"/>
  <c r="AP20" i="5"/>
  <c r="AF20" i="5"/>
  <c r="N70" i="14"/>
  <c r="N107" i="14"/>
  <c r="J33" i="6"/>
  <c r="K123" i="4"/>
  <c r="K89" i="4"/>
  <c r="K23" i="4"/>
  <c r="BH22" i="4"/>
  <c r="AY22" i="4"/>
  <c r="AP22" i="4"/>
  <c r="AF22" i="4"/>
  <c r="T61" i="14"/>
  <c r="H91" i="10"/>
  <c r="H61" i="10"/>
  <c r="J123" i="11"/>
  <c r="J89" i="11"/>
  <c r="J23" i="11"/>
  <c r="BG22" i="11"/>
  <c r="AX22" i="11"/>
  <c r="AO22" i="11"/>
  <c r="AE22" i="11"/>
  <c r="I33" i="12"/>
  <c r="U58" i="5"/>
  <c r="J58" i="8"/>
  <c r="J88" i="8"/>
  <c r="H125" i="9"/>
  <c r="H25" i="9"/>
  <c r="BE24" i="9"/>
  <c r="AV24" i="9"/>
  <c r="AM24" i="9"/>
  <c r="AC24" i="9"/>
  <c r="H91" i="9"/>
  <c r="T91" i="9" s="1"/>
  <c r="T62" i="9" s="1"/>
  <c r="G35" i="10"/>
  <c r="K103" i="3"/>
  <c r="K69" i="3"/>
  <c r="AF69" i="3" s="1"/>
  <c r="AF40" i="3" s="1"/>
  <c r="K12" i="3"/>
  <c r="AE11" i="3"/>
  <c r="AX11" i="3"/>
  <c r="AO11" i="3"/>
  <c r="BG11" i="3"/>
  <c r="B66" i="10"/>
  <c r="B96" i="10"/>
  <c r="E75" i="13"/>
  <c r="E108" i="13"/>
  <c r="P42" i="13"/>
  <c r="AR42" i="13"/>
  <c r="Z42" i="13"/>
  <c r="AI42" i="13"/>
  <c r="H91" i="11"/>
  <c r="T91" i="11" s="1"/>
  <c r="T62" i="11" s="1"/>
  <c r="H125" i="11"/>
  <c r="H25" i="11"/>
  <c r="G35" i="12"/>
  <c r="BE24" i="11"/>
  <c r="AV24" i="11"/>
  <c r="AM24" i="11"/>
  <c r="AC24" i="11"/>
  <c r="B41" i="6"/>
  <c r="C131" i="4"/>
  <c r="C31" i="4"/>
  <c r="AH30" i="4"/>
  <c r="X30" i="4"/>
  <c r="E94" i="11"/>
  <c r="P94" i="11" s="1"/>
  <c r="P65" i="11" s="1"/>
  <c r="E128" i="11"/>
  <c r="E28" i="11"/>
  <c r="D38" i="12"/>
  <c r="BB27" i="11"/>
  <c r="AS27" i="11"/>
  <c r="AJ27" i="11"/>
  <c r="Z27" i="11"/>
  <c r="S60" i="7"/>
  <c r="U69" i="3"/>
  <c r="I124" i="11"/>
  <c r="I90" i="11"/>
  <c r="U90" i="11" s="1"/>
  <c r="U61" i="11" s="1"/>
  <c r="AD23" i="11"/>
  <c r="H34" i="12"/>
  <c r="I24" i="11"/>
  <c r="AN23" i="11"/>
  <c r="BF23" i="11"/>
  <c r="AW23" i="11"/>
  <c r="I123" i="5"/>
  <c r="I89" i="5"/>
  <c r="U89" i="5" s="1"/>
  <c r="U60" i="5" s="1"/>
  <c r="I23" i="5"/>
  <c r="AN22" i="5"/>
  <c r="AD22" i="5"/>
  <c r="BF22" i="5"/>
  <c r="AW22" i="5"/>
  <c r="S93" i="14"/>
  <c r="V57" i="5"/>
  <c r="AU39" i="13"/>
  <c r="AL39" i="13"/>
  <c r="AC39" i="13"/>
  <c r="H105" i="13"/>
  <c r="S39" i="13"/>
  <c r="H72" i="13"/>
  <c r="B39" i="8"/>
  <c r="C129" i="7"/>
  <c r="C95" i="7"/>
  <c r="N95" i="7" s="1"/>
  <c r="N66" i="7" s="1"/>
  <c r="C29" i="7"/>
  <c r="AH28" i="7"/>
  <c r="X28" i="7"/>
  <c r="S61" i="11"/>
  <c r="W79" i="13"/>
  <c r="M79" i="13"/>
  <c r="AU71" i="13"/>
  <c r="AL71" i="13"/>
  <c r="AC71" i="13"/>
  <c r="S71" i="13"/>
  <c r="T90" i="9"/>
  <c r="D110" i="3"/>
  <c r="D19" i="3"/>
  <c r="AZ18" i="3"/>
  <c r="AQ18" i="3"/>
  <c r="AH18" i="3"/>
  <c r="D76" i="3"/>
  <c r="O76" i="3" s="1"/>
  <c r="O47" i="3" s="1"/>
  <c r="X18" i="3"/>
  <c r="G106" i="13"/>
  <c r="AT40" i="13"/>
  <c r="R40" i="13"/>
  <c r="G73" i="13"/>
  <c r="AB40" i="13"/>
  <c r="AK40" i="13"/>
  <c r="T60" i="11"/>
  <c r="K122" i="9"/>
  <c r="J32" i="10"/>
  <c r="K22" i="9"/>
  <c r="AP21" i="9"/>
  <c r="K88" i="9"/>
  <c r="AG88" i="9" s="1"/>
  <c r="AG59" i="9" s="1"/>
  <c r="AF21" i="9"/>
  <c r="BH21" i="9"/>
  <c r="AY21" i="9"/>
  <c r="AF38" i="3"/>
  <c r="F108" i="3"/>
  <c r="F74" i="3"/>
  <c r="Q74" i="3" s="1"/>
  <c r="Q45" i="3" s="1"/>
  <c r="BB16" i="3"/>
  <c r="AS16" i="3"/>
  <c r="AJ16" i="3"/>
  <c r="Z16" i="3"/>
  <c r="F17" i="3"/>
  <c r="D128" i="5"/>
  <c r="D94" i="5"/>
  <c r="O94" i="5" s="1"/>
  <c r="O65" i="5" s="1"/>
  <c r="D28" i="5"/>
  <c r="BA27" i="5"/>
  <c r="AR27" i="5"/>
  <c r="AI27" i="5"/>
  <c r="Y27" i="5"/>
  <c r="D95" i="12"/>
  <c r="X154" i="12"/>
  <c r="D65" i="12"/>
  <c r="AA25" i="5"/>
  <c r="F126" i="5"/>
  <c r="F26" i="5"/>
  <c r="BC25" i="5"/>
  <c r="F92" i="5"/>
  <c r="Q92" i="5" s="1"/>
  <c r="AT25" i="5"/>
  <c r="AK25" i="5"/>
  <c r="J104" i="3"/>
  <c r="J70" i="3"/>
  <c r="U70" i="3" s="1"/>
  <c r="U41" i="3" s="1"/>
  <c r="BF12" i="3"/>
  <c r="AW12" i="3"/>
  <c r="AN12" i="3"/>
  <c r="AD12" i="3"/>
  <c r="J13" i="3"/>
  <c r="H33" i="8"/>
  <c r="I123" i="7"/>
  <c r="I89" i="7"/>
  <c r="U89" i="7" s="1"/>
  <c r="U60" i="7" s="1"/>
  <c r="I23" i="7"/>
  <c r="AD22" i="7"/>
  <c r="AW22" i="7"/>
  <c r="BF22" i="7"/>
  <c r="AN22" i="7"/>
  <c r="E127" i="5"/>
  <c r="E27" i="5"/>
  <c r="BB26" i="5"/>
  <c r="AS26" i="5"/>
  <c r="AJ26" i="5"/>
  <c r="E93" i="5"/>
  <c r="P93" i="5" s="1"/>
  <c r="P64" i="5" s="1"/>
  <c r="Z26" i="5"/>
  <c r="AQ43" i="13"/>
  <c r="AH43" i="13"/>
  <c r="Y43" i="13"/>
  <c r="D109" i="13"/>
  <c r="O43" i="13"/>
  <c r="D76" i="13"/>
  <c r="D129" i="11"/>
  <c r="D29" i="11"/>
  <c r="C39" i="12"/>
  <c r="BA28" i="11"/>
  <c r="AR28" i="11"/>
  <c r="AI28" i="11"/>
  <c r="Y28" i="11"/>
  <c r="D95" i="11"/>
  <c r="O95" i="11" s="1"/>
  <c r="O66" i="11" s="1"/>
  <c r="D95" i="10"/>
  <c r="D65" i="10"/>
  <c r="Q63" i="14"/>
  <c r="J70" i="13"/>
  <c r="J103" i="13"/>
  <c r="AW37" i="13"/>
  <c r="AN37" i="13"/>
  <c r="AE37" i="13"/>
  <c r="U37" i="13"/>
  <c r="C129" i="5"/>
  <c r="C95" i="5"/>
  <c r="N95" i="5" s="1"/>
  <c r="N66" i="5" s="1"/>
  <c r="C29" i="5"/>
  <c r="AH28" i="5"/>
  <c r="X28" i="5"/>
  <c r="AV70" i="13"/>
  <c r="AM70" i="13"/>
  <c r="AD70" i="13"/>
  <c r="T70" i="13"/>
  <c r="AG87" i="9"/>
  <c r="V59" i="4"/>
  <c r="I127" i="14"/>
  <c r="I92" i="14"/>
  <c r="BG23" i="14"/>
  <c r="AX23" i="14"/>
  <c r="AO23" i="14"/>
  <c r="AE23" i="14"/>
  <c r="I24" i="14"/>
  <c r="H40" i="13"/>
  <c r="N68" i="4"/>
  <c r="N104" i="4"/>
  <c r="U60" i="4"/>
  <c r="I91" i="6"/>
  <c r="I61" i="6"/>
  <c r="H91" i="12"/>
  <c r="AB150" i="12"/>
  <c r="H61" i="12"/>
  <c r="E63" i="8"/>
  <c r="E93" i="8"/>
  <c r="H60" i="8"/>
  <c r="H90" i="8"/>
  <c r="E109" i="3"/>
  <c r="E18" i="3"/>
  <c r="BA17" i="3"/>
  <c r="AR17" i="3"/>
  <c r="AI17" i="3"/>
  <c r="E75" i="3"/>
  <c r="P75" i="3" s="1"/>
  <c r="Y17" i="3"/>
  <c r="G126" i="11"/>
  <c r="G26" i="11"/>
  <c r="G92" i="11"/>
  <c r="S92" i="11" s="1"/>
  <c r="S63" i="11" s="1"/>
  <c r="BD25" i="11"/>
  <c r="AU25" i="11"/>
  <c r="AL25" i="11"/>
  <c r="AB25" i="11"/>
  <c r="F36" i="12"/>
  <c r="J22" i="5"/>
  <c r="J122" i="5"/>
  <c r="BG21" i="5"/>
  <c r="AX21" i="5"/>
  <c r="AO21" i="5"/>
  <c r="J88" i="5"/>
  <c r="AE21" i="5"/>
  <c r="D37" i="8"/>
  <c r="E127" i="7"/>
  <c r="E27" i="7"/>
  <c r="BB26" i="7"/>
  <c r="AS26" i="7"/>
  <c r="AJ26" i="7"/>
  <c r="E93" i="7"/>
  <c r="P93" i="7" s="1"/>
  <c r="P64" i="7" s="1"/>
  <c r="Z26" i="7"/>
  <c r="F35" i="8"/>
  <c r="G125" i="7"/>
  <c r="G25" i="7"/>
  <c r="BD24" i="7"/>
  <c r="AU24" i="7"/>
  <c r="AL24" i="7"/>
  <c r="G91" i="7"/>
  <c r="S91" i="7" s="1"/>
  <c r="S62" i="7" s="1"/>
  <c r="AB24" i="7"/>
  <c r="G129" i="14"/>
  <c r="G26" i="14"/>
  <c r="AC25" i="14"/>
  <c r="AV25" i="14"/>
  <c r="BE25" i="14"/>
  <c r="AM25" i="14"/>
  <c r="F42" i="13"/>
  <c r="G94" i="14"/>
  <c r="S94" i="14" s="1"/>
  <c r="S64" i="14" s="1"/>
  <c r="E94" i="10"/>
  <c r="E64" i="10"/>
  <c r="F62" i="8"/>
  <c r="F92" i="8"/>
  <c r="U60" i="14"/>
  <c r="G36" i="6"/>
  <c r="H92" i="4"/>
  <c r="T92" i="4" s="1"/>
  <c r="T63" i="4" s="1"/>
  <c r="H126" i="4"/>
  <c r="AC25" i="4"/>
  <c r="H26" i="4"/>
  <c r="BE25" i="4"/>
  <c r="AM25" i="4"/>
  <c r="AV25" i="4"/>
  <c r="J60" i="6"/>
  <c r="J90" i="6"/>
  <c r="E128" i="9"/>
  <c r="E94" i="9"/>
  <c r="P94" i="9" s="1"/>
  <c r="P65" i="9" s="1"/>
  <c r="E28" i="9"/>
  <c r="BB27" i="9"/>
  <c r="AS27" i="9"/>
  <c r="AJ27" i="9"/>
  <c r="Z27" i="9"/>
  <c r="D38" i="10"/>
  <c r="J31" i="8"/>
  <c r="K121" i="7"/>
  <c r="K87" i="7"/>
  <c r="AG87" i="7" s="1"/>
  <c r="AG58" i="7" s="1"/>
  <c r="K21" i="7"/>
  <c r="BH20" i="7"/>
  <c r="AY20" i="7"/>
  <c r="AP20" i="7"/>
  <c r="AF20" i="7"/>
  <c r="O64" i="7"/>
  <c r="B66" i="8"/>
  <c r="B96" i="8"/>
  <c r="E131" i="14"/>
  <c r="E28" i="14"/>
  <c r="BC27" i="14"/>
  <c r="AT27" i="14"/>
  <c r="AK27" i="14"/>
  <c r="E96" i="14"/>
  <c r="P96" i="14" s="1"/>
  <c r="P66" i="14" s="1"/>
  <c r="AA27" i="14"/>
  <c r="D44" i="13"/>
  <c r="C32" i="14"/>
  <c r="AI31" i="14"/>
  <c r="B48" i="13"/>
  <c r="C135" i="14"/>
  <c r="Y31" i="14"/>
  <c r="C66" i="12"/>
  <c r="W155" i="12"/>
  <c r="C96" i="12"/>
  <c r="D132" i="14"/>
  <c r="Z28" i="14"/>
  <c r="D97" i="14"/>
  <c r="O97" i="14" s="1"/>
  <c r="O67" i="14" s="1"/>
  <c r="AS28" i="14"/>
  <c r="D29" i="14"/>
  <c r="AJ28" i="14"/>
  <c r="BB28" i="14"/>
  <c r="C45" i="13"/>
  <c r="K125" i="14"/>
  <c r="K90" i="14"/>
  <c r="AH90" i="14" s="1"/>
  <c r="AH60" i="14" s="1"/>
  <c r="K22" i="14"/>
  <c r="AZ21" i="14"/>
  <c r="AG21" i="14"/>
  <c r="BI21" i="14"/>
  <c r="AQ21" i="14"/>
  <c r="J38" i="13"/>
  <c r="D129" i="9"/>
  <c r="D95" i="9"/>
  <c r="O95" i="9" s="1"/>
  <c r="O66" i="9" s="1"/>
  <c r="D29" i="9"/>
  <c r="BA28" i="9"/>
  <c r="AR28" i="9"/>
  <c r="AI28" i="9"/>
  <c r="Y28" i="9"/>
  <c r="C39" i="10"/>
  <c r="AP76" i="13"/>
  <c r="AG76" i="13"/>
  <c r="X76" i="13"/>
  <c r="N76" i="13"/>
  <c r="K122" i="11"/>
  <c r="BH21" i="11"/>
  <c r="AY21" i="11"/>
  <c r="AP21" i="11"/>
  <c r="K88" i="11"/>
  <c r="K22" i="11"/>
  <c r="AF21" i="11"/>
  <c r="J32" i="12"/>
  <c r="Q43" i="3"/>
  <c r="J59" i="10"/>
  <c r="J89" i="10"/>
  <c r="U69" i="13"/>
  <c r="AN69" i="13"/>
  <c r="AE69" i="13"/>
  <c r="AW69" i="13"/>
  <c r="V88" i="9"/>
  <c r="S63" i="4"/>
  <c r="B68" i="6"/>
  <c r="B98" i="6"/>
  <c r="Q73" i="13"/>
  <c r="AJ73" i="13"/>
  <c r="AA73" i="13"/>
  <c r="AS73" i="13"/>
  <c r="F63" i="12"/>
  <c r="F93" i="12"/>
  <c r="Z152" i="12"/>
  <c r="D39" i="6"/>
  <c r="E129" i="4"/>
  <c r="E29" i="4"/>
  <c r="BB28" i="4"/>
  <c r="AS28" i="4"/>
  <c r="AJ28" i="4"/>
  <c r="Z28" i="4"/>
  <c r="E95" i="4"/>
  <c r="P95" i="4" s="1"/>
  <c r="P66" i="4" s="1"/>
  <c r="V58" i="11"/>
  <c r="F127" i="9"/>
  <c r="E37" i="10"/>
  <c r="BC26" i="9"/>
  <c r="AT26" i="9"/>
  <c r="AK26" i="9"/>
  <c r="F93" i="9"/>
  <c r="Q93" i="9" s="1"/>
  <c r="Q64" i="9" s="1"/>
  <c r="AA26" i="9"/>
  <c r="F27" i="9"/>
  <c r="C96" i="6"/>
  <c r="C66" i="6"/>
  <c r="H106" i="3"/>
  <c r="H15" i="3"/>
  <c r="AU14" i="3"/>
  <c r="AB14" i="3"/>
  <c r="H72" i="3"/>
  <c r="S72" i="3" s="1"/>
  <c r="S43" i="3" s="1"/>
  <c r="AL14" i="3"/>
  <c r="BD14" i="3"/>
  <c r="G63" i="6"/>
  <c r="G93" i="6"/>
  <c r="E38" i="6"/>
  <c r="F94" i="4"/>
  <c r="Q94" i="4" s="1"/>
  <c r="Q65" i="4" s="1"/>
  <c r="F128" i="4"/>
  <c r="BC27" i="4"/>
  <c r="AK27" i="4"/>
  <c r="F28" i="4"/>
  <c r="AT27" i="4"/>
  <c r="AA27" i="4"/>
  <c r="AP44" i="13"/>
  <c r="AG44" i="13"/>
  <c r="X44" i="13"/>
  <c r="N44" i="13"/>
  <c r="C110" i="13"/>
  <c r="C77" i="13"/>
  <c r="I90" i="12"/>
  <c r="AC149" i="12"/>
  <c r="I60" i="12"/>
  <c r="AH89" i="14"/>
  <c r="F127" i="11"/>
  <c r="F93" i="11"/>
  <c r="Q93" i="11" s="1"/>
  <c r="Q64" i="11" s="1"/>
  <c r="BC26" i="11"/>
  <c r="AT26" i="11"/>
  <c r="AK26" i="11"/>
  <c r="AA26" i="11"/>
  <c r="E37" i="12"/>
  <c r="F27" i="11"/>
  <c r="I32" i="8"/>
  <c r="J22" i="7"/>
  <c r="J122" i="7"/>
  <c r="BG21" i="7"/>
  <c r="AX21" i="7"/>
  <c r="AO21" i="7"/>
  <c r="J88" i="7"/>
  <c r="V88" i="7" s="1"/>
  <c r="V59" i="7" s="1"/>
  <c r="AE21" i="7"/>
  <c r="D64" i="8"/>
  <c r="D94" i="8"/>
  <c r="J126" i="14"/>
  <c r="J91" i="14"/>
  <c r="V91" i="14" s="1"/>
  <c r="V61" i="14" s="1"/>
  <c r="BH22" i="14"/>
  <c r="AY22" i="14"/>
  <c r="AP22" i="14"/>
  <c r="AF22" i="14"/>
  <c r="J23" i="14"/>
  <c r="I39" i="13"/>
  <c r="I90" i="10"/>
  <c r="I60" i="10"/>
  <c r="F64" i="6"/>
  <c r="F94" i="6"/>
  <c r="G91" i="8"/>
  <c r="G61" i="8"/>
  <c r="H90" i="5"/>
  <c r="T90" i="5" s="1"/>
  <c r="T61" i="5" s="1"/>
  <c r="H124" i="5"/>
  <c r="H24" i="5"/>
  <c r="BE23" i="5"/>
  <c r="AV23" i="5"/>
  <c r="AM23" i="5"/>
  <c r="AC23" i="5"/>
  <c r="U88" i="7"/>
  <c r="H62" i="6"/>
  <c r="H92" i="6"/>
  <c r="AM24" i="21" l="1"/>
  <c r="L100" i="21"/>
  <c r="AZ24" i="21"/>
  <c r="BL24" i="21"/>
  <c r="AE36" i="16"/>
  <c r="BD36" i="16"/>
  <c r="R36" i="16"/>
  <c r="AR36" i="16"/>
  <c r="BB22" i="21"/>
  <c r="AD37" i="16"/>
  <c r="Q37" i="16"/>
  <c r="T36" i="16"/>
  <c r="AT36" i="16"/>
  <c r="AG36" i="16"/>
  <c r="BF36" i="16"/>
  <c r="N98" i="21"/>
  <c r="AX34" i="17"/>
  <c r="BJ34" i="17"/>
  <c r="AK34" i="17"/>
  <c r="BH36" i="17"/>
  <c r="AI36" i="17"/>
  <c r="AV36" i="17"/>
  <c r="AX33" i="16"/>
  <c r="BJ33" i="16"/>
  <c r="X33" i="16"/>
  <c r="AK33" i="16"/>
  <c r="AO22" i="21"/>
  <c r="AY33" i="17"/>
  <c r="BK33" i="17"/>
  <c r="AL33" i="17"/>
  <c r="N23" i="21"/>
  <c r="AO23" i="21" s="1"/>
  <c r="AB29" i="16"/>
  <c r="AB22" i="21"/>
  <c r="BN30" i="17"/>
  <c r="BB30" i="17"/>
  <c r="AO30" i="17"/>
  <c r="BI35" i="17"/>
  <c r="AW35" i="17"/>
  <c r="AJ35" i="17"/>
  <c r="L25" i="21"/>
  <c r="Z25" i="21" s="1"/>
  <c r="Z31" i="16"/>
  <c r="AZ31" i="16"/>
  <c r="AM31" i="16"/>
  <c r="BL31" i="16"/>
  <c r="K26" i="21"/>
  <c r="AL32" i="16"/>
  <c r="BK32" i="16"/>
  <c r="AY32" i="16"/>
  <c r="Y32" i="16"/>
  <c r="AU37" i="17"/>
  <c r="BG37" i="17"/>
  <c r="AH37" i="17"/>
  <c r="AI35" i="16"/>
  <c r="BH35" i="16"/>
  <c r="AV35" i="16"/>
  <c r="V35" i="16"/>
  <c r="AM32" i="17"/>
  <c r="BL32" i="17"/>
  <c r="AZ32" i="17"/>
  <c r="BF38" i="17"/>
  <c r="AT38" i="17"/>
  <c r="AG38" i="17"/>
  <c r="BI34" i="16"/>
  <c r="W34" i="16"/>
  <c r="AW34" i="16"/>
  <c r="AJ34" i="16"/>
  <c r="U36" i="16"/>
  <c r="AU36" i="16"/>
  <c r="BG36" i="16"/>
  <c r="AH36" i="16"/>
  <c r="M24" i="21"/>
  <c r="AN24" i="21" s="1"/>
  <c r="AN30" i="16"/>
  <c r="AA30" i="16"/>
  <c r="BM30" i="16"/>
  <c r="BA30" i="16"/>
  <c r="BE36" i="16"/>
  <c r="S36" i="16"/>
  <c r="AS36" i="16"/>
  <c r="AF36" i="16"/>
  <c r="BM31" i="17"/>
  <c r="BA31" i="17"/>
  <c r="AN31" i="17"/>
  <c r="G38" i="17"/>
  <c r="H37" i="17"/>
  <c r="L33" i="17"/>
  <c r="J35" i="17"/>
  <c r="M32" i="17"/>
  <c r="K34" i="17"/>
  <c r="N31" i="17"/>
  <c r="F39" i="17"/>
  <c r="I36" i="17"/>
  <c r="C30" i="21"/>
  <c r="Q29" i="21"/>
  <c r="AD29" i="21"/>
  <c r="C105" i="21"/>
  <c r="AB23" i="21"/>
  <c r="AM25" i="21"/>
  <c r="AL26" i="21"/>
  <c r="Y26" i="21"/>
  <c r="K102" i="21"/>
  <c r="BM24" i="21"/>
  <c r="B74" i="21"/>
  <c r="B111" i="21" s="1"/>
  <c r="AQ35" i="21"/>
  <c r="P35" i="21"/>
  <c r="B41" i="15"/>
  <c r="AQ41" i="15" s="1"/>
  <c r="B36" i="21"/>
  <c r="B36" i="18"/>
  <c r="B42" i="16"/>
  <c r="AQ42" i="16" s="1"/>
  <c r="P40" i="15"/>
  <c r="B42" i="17"/>
  <c r="B79" i="15"/>
  <c r="B116" i="15" s="1"/>
  <c r="B80" i="17"/>
  <c r="B117" i="17" s="1"/>
  <c r="P41" i="17"/>
  <c r="AQ41" i="17"/>
  <c r="P41" i="16"/>
  <c r="B80" i="16"/>
  <c r="B117" i="16" s="1"/>
  <c r="P35" i="18"/>
  <c r="B74" i="18"/>
  <c r="B111" i="18" s="1"/>
  <c r="AQ35" i="18"/>
  <c r="J27" i="21"/>
  <c r="BK26" i="21"/>
  <c r="X26" i="21"/>
  <c r="J102" i="21"/>
  <c r="AK26" i="21"/>
  <c r="BJ26" i="21"/>
  <c r="AY26" i="21"/>
  <c r="AX26" i="21"/>
  <c r="G30" i="21"/>
  <c r="U29" i="21"/>
  <c r="G105" i="21"/>
  <c r="AH29" i="21"/>
  <c r="AU29" i="21"/>
  <c r="BG29" i="21"/>
  <c r="D30" i="21"/>
  <c r="D105" i="21"/>
  <c r="R29" i="21"/>
  <c r="AE29" i="21"/>
  <c r="BD29" i="21"/>
  <c r="AR29" i="21"/>
  <c r="I27" i="21"/>
  <c r="W26" i="21"/>
  <c r="AJ26" i="21"/>
  <c r="I102" i="21"/>
  <c r="AW26" i="21"/>
  <c r="BI26" i="21"/>
  <c r="F30" i="21"/>
  <c r="BF29" i="21"/>
  <c r="F105" i="21"/>
  <c r="AT29" i="21"/>
  <c r="AG29" i="21"/>
  <c r="T29" i="21"/>
  <c r="H28" i="21"/>
  <c r="AV27" i="21"/>
  <c r="V27" i="21"/>
  <c r="H103" i="21"/>
  <c r="BH27" i="21"/>
  <c r="AI27" i="21"/>
  <c r="E30" i="21"/>
  <c r="BE29" i="21"/>
  <c r="AS29" i="21"/>
  <c r="AF29" i="21"/>
  <c r="E105" i="21"/>
  <c r="S29" i="21"/>
  <c r="I105" i="19"/>
  <c r="AJ29" i="19"/>
  <c r="BI29" i="19"/>
  <c r="W29" i="19"/>
  <c r="AW29" i="19"/>
  <c r="E109" i="19"/>
  <c r="AS33" i="19"/>
  <c r="S33" i="19"/>
  <c r="AF33" i="19"/>
  <c r="BE33" i="19"/>
  <c r="G107" i="19"/>
  <c r="AH31" i="19"/>
  <c r="BG31" i="19"/>
  <c r="AU31" i="19"/>
  <c r="U31" i="19"/>
  <c r="F108" i="19"/>
  <c r="AT32" i="19"/>
  <c r="T32" i="19"/>
  <c r="AG32" i="19"/>
  <c r="BF32" i="19"/>
  <c r="AE34" i="19"/>
  <c r="D111" i="19"/>
  <c r="BD34" i="19"/>
  <c r="R34" i="19"/>
  <c r="AR34" i="19"/>
  <c r="J104" i="19"/>
  <c r="BK28" i="19"/>
  <c r="AK28" i="19"/>
  <c r="BJ28" i="19"/>
  <c r="AY28" i="19"/>
  <c r="X28" i="19"/>
  <c r="AX28" i="19"/>
  <c r="H106" i="19"/>
  <c r="AI30" i="19"/>
  <c r="BH30" i="19"/>
  <c r="AV30" i="19"/>
  <c r="V30" i="19"/>
  <c r="B74" i="19"/>
  <c r="B111" i="19" s="1"/>
  <c r="AQ35" i="19"/>
  <c r="B36" i="19"/>
  <c r="P35" i="19"/>
  <c r="F37" i="16"/>
  <c r="F111" i="15"/>
  <c r="D112" i="16"/>
  <c r="D111" i="17"/>
  <c r="D112" i="15"/>
  <c r="D111" i="15"/>
  <c r="D37" i="16"/>
  <c r="T35" i="17"/>
  <c r="F111" i="17"/>
  <c r="E37" i="16"/>
  <c r="E111" i="15"/>
  <c r="F112" i="16"/>
  <c r="C38" i="16"/>
  <c r="C112" i="15"/>
  <c r="E112" i="16"/>
  <c r="S35" i="17"/>
  <c r="E111" i="17"/>
  <c r="C113" i="17"/>
  <c r="C112" i="17"/>
  <c r="AM25" i="18"/>
  <c r="BL25" i="18"/>
  <c r="Z25" i="18"/>
  <c r="L101" i="18"/>
  <c r="AZ25" i="18"/>
  <c r="AB23" i="18"/>
  <c r="AO23" i="18"/>
  <c r="BB23" i="18"/>
  <c r="BN23" i="18"/>
  <c r="N99" i="18"/>
  <c r="G106" i="18"/>
  <c r="BG30" i="18"/>
  <c r="U30" i="18"/>
  <c r="AH30" i="18"/>
  <c r="AU30" i="18"/>
  <c r="AL26" i="18"/>
  <c r="Y26" i="18"/>
  <c r="K102" i="18"/>
  <c r="AY26" i="18"/>
  <c r="BK26" i="18"/>
  <c r="W28" i="18"/>
  <c r="AJ28" i="18"/>
  <c r="I104" i="18"/>
  <c r="AW28" i="18"/>
  <c r="BI28" i="18"/>
  <c r="X27" i="18"/>
  <c r="J103" i="18"/>
  <c r="BJ27" i="18"/>
  <c r="AK27" i="18"/>
  <c r="AX27" i="18"/>
  <c r="H105" i="18"/>
  <c r="AV29" i="18"/>
  <c r="AI29" i="18"/>
  <c r="BH29" i="18"/>
  <c r="V29" i="18"/>
  <c r="BM24" i="18"/>
  <c r="BA24" i="18"/>
  <c r="AA24" i="18"/>
  <c r="AN24" i="18"/>
  <c r="M100" i="18"/>
  <c r="AT36" i="18"/>
  <c r="AG36" i="18"/>
  <c r="BF36" i="18"/>
  <c r="T36" i="18"/>
  <c r="F112" i="18"/>
  <c r="BE37" i="18"/>
  <c r="S37" i="18"/>
  <c r="AF37" i="18"/>
  <c r="AS37" i="18"/>
  <c r="E113" i="18"/>
  <c r="D114" i="18"/>
  <c r="R37" i="18"/>
  <c r="AE37" i="18"/>
  <c r="Q38" i="18"/>
  <c r="AR38" i="18"/>
  <c r="AD38" i="18"/>
  <c r="C114" i="18"/>
  <c r="BD38" i="18"/>
  <c r="U35" i="17"/>
  <c r="V34" i="17"/>
  <c r="AN29" i="17"/>
  <c r="AA29" i="17"/>
  <c r="Z30" i="17"/>
  <c r="AB28" i="17"/>
  <c r="AO28" i="17"/>
  <c r="AO29" i="16"/>
  <c r="Y31" i="17"/>
  <c r="W33" i="17"/>
  <c r="X32" i="17"/>
  <c r="J109" i="16"/>
  <c r="K33" i="16"/>
  <c r="K107" i="15"/>
  <c r="H111" i="16"/>
  <c r="I110" i="16"/>
  <c r="J108" i="15"/>
  <c r="J34" i="16"/>
  <c r="N104" i="17"/>
  <c r="BN28" i="17"/>
  <c r="BB28" i="17"/>
  <c r="G111" i="17"/>
  <c r="H110" i="17"/>
  <c r="L107" i="16"/>
  <c r="G112" i="16"/>
  <c r="J108" i="17"/>
  <c r="L32" i="16"/>
  <c r="L106" i="15"/>
  <c r="K107" i="17"/>
  <c r="L106" i="17"/>
  <c r="I35" i="16"/>
  <c r="I109" i="15"/>
  <c r="BM29" i="17"/>
  <c r="BA29" i="17"/>
  <c r="M105" i="17"/>
  <c r="G37" i="16"/>
  <c r="G111" i="15"/>
  <c r="BN29" i="16"/>
  <c r="N105" i="16"/>
  <c r="BB29" i="16"/>
  <c r="M106" i="16"/>
  <c r="M105" i="15"/>
  <c r="M31" i="16"/>
  <c r="H110" i="15"/>
  <c r="H36" i="16"/>
  <c r="I109" i="17"/>
  <c r="K108" i="16"/>
  <c r="N30" i="16"/>
  <c r="N104" i="15"/>
  <c r="E66" i="6"/>
  <c r="E96" i="6"/>
  <c r="AG88" i="11"/>
  <c r="F28" i="14"/>
  <c r="F96" i="14"/>
  <c r="Q96" i="14" s="1"/>
  <c r="AB27" i="14"/>
  <c r="BD27" i="14"/>
  <c r="AL27" i="14"/>
  <c r="E44" i="13"/>
  <c r="F131" i="14"/>
  <c r="AU27" i="14"/>
  <c r="BF25" i="14"/>
  <c r="AW25" i="14"/>
  <c r="AN25" i="14"/>
  <c r="H94" i="14"/>
  <c r="T94" i="14" s="1"/>
  <c r="H26" i="14"/>
  <c r="AD25" i="14"/>
  <c r="G42" i="13"/>
  <c r="H129" i="14"/>
  <c r="W80" i="13"/>
  <c r="M80" i="13"/>
  <c r="E65" i="10"/>
  <c r="E95" i="10"/>
  <c r="C78" i="13"/>
  <c r="AP45" i="13"/>
  <c r="AG45" i="13"/>
  <c r="X45" i="13"/>
  <c r="C111" i="13"/>
  <c r="N45" i="13"/>
  <c r="O44" i="13"/>
  <c r="AH44" i="13"/>
  <c r="D77" i="13"/>
  <c r="AQ44" i="13"/>
  <c r="Y44" i="13"/>
  <c r="D110" i="13"/>
  <c r="F75" i="13"/>
  <c r="AS42" i="13"/>
  <c r="AA42" i="13"/>
  <c r="AJ42" i="13"/>
  <c r="Q42" i="13"/>
  <c r="F108" i="13"/>
  <c r="V88" i="5"/>
  <c r="U92" i="14"/>
  <c r="C40" i="12"/>
  <c r="D96" i="11"/>
  <c r="O96" i="11" s="1"/>
  <c r="O67" i="11" s="1"/>
  <c r="D130" i="11"/>
  <c r="D30" i="11"/>
  <c r="Y29" i="11"/>
  <c r="AR29" i="11"/>
  <c r="AI29" i="11"/>
  <c r="BA29" i="11"/>
  <c r="BF13" i="3"/>
  <c r="AW13" i="3"/>
  <c r="AN13" i="3"/>
  <c r="AD13" i="3"/>
  <c r="J105" i="3"/>
  <c r="J14" i="3"/>
  <c r="J71" i="3"/>
  <c r="U71" i="3" s="1"/>
  <c r="U42" i="3" s="1"/>
  <c r="BB17" i="3"/>
  <c r="AS17" i="3"/>
  <c r="AJ17" i="3"/>
  <c r="Z17" i="3"/>
  <c r="F18" i="3"/>
  <c r="F109" i="3"/>
  <c r="F75" i="3"/>
  <c r="Q75" i="3" s="1"/>
  <c r="S72" i="13"/>
  <c r="AL72" i="13"/>
  <c r="AU72" i="13"/>
  <c r="AC72" i="13"/>
  <c r="C98" i="4"/>
  <c r="C104" i="4" s="1"/>
  <c r="C132" i="4"/>
  <c r="AH31" i="4"/>
  <c r="X31" i="4"/>
  <c r="B42" i="6"/>
  <c r="I61" i="12"/>
  <c r="I91" i="12"/>
  <c r="AC150" i="12"/>
  <c r="U91" i="4"/>
  <c r="J91" i="4"/>
  <c r="J125" i="4"/>
  <c r="J25" i="4"/>
  <c r="BG24" i="4"/>
  <c r="AX24" i="4"/>
  <c r="AO24" i="4"/>
  <c r="I35" i="6"/>
  <c r="AE24" i="4"/>
  <c r="G74" i="13"/>
  <c r="AT41" i="13"/>
  <c r="AK41" i="13"/>
  <c r="AB41" i="13"/>
  <c r="G107" i="13"/>
  <c r="R41" i="13"/>
  <c r="T71" i="3"/>
  <c r="G128" i="4"/>
  <c r="G94" i="4"/>
  <c r="S94" i="4" s="1"/>
  <c r="S65" i="4" s="1"/>
  <c r="G28" i="4"/>
  <c r="BD27" i="4"/>
  <c r="AU27" i="4"/>
  <c r="AL27" i="4"/>
  <c r="AB27" i="4"/>
  <c r="F38" i="6"/>
  <c r="H62" i="12"/>
  <c r="AB151" i="12"/>
  <c r="H92" i="12"/>
  <c r="H91" i="8"/>
  <c r="H61" i="8"/>
  <c r="T39" i="13"/>
  <c r="I72" i="13"/>
  <c r="AD39" i="13"/>
  <c r="I105" i="13"/>
  <c r="AV39" i="13"/>
  <c r="AM39" i="13"/>
  <c r="F129" i="4"/>
  <c r="AT28" i="4"/>
  <c r="AK28" i="4"/>
  <c r="F29" i="4"/>
  <c r="BC28" i="4"/>
  <c r="AA28" i="4"/>
  <c r="E39" i="6"/>
  <c r="F95" i="4"/>
  <c r="Q95" i="4" s="1"/>
  <c r="Q66" i="4" s="1"/>
  <c r="E130" i="4"/>
  <c r="E96" i="4"/>
  <c r="P96" i="4" s="1"/>
  <c r="P67" i="4" s="1"/>
  <c r="BB29" i="4"/>
  <c r="AS29" i="4"/>
  <c r="AJ29" i="4"/>
  <c r="Z29" i="4"/>
  <c r="D40" i="6"/>
  <c r="E30" i="4"/>
  <c r="Q63" i="5"/>
  <c r="T61" i="9"/>
  <c r="S63" i="14"/>
  <c r="G63" i="12"/>
  <c r="G93" i="12"/>
  <c r="AA152" i="12"/>
  <c r="K70" i="3"/>
  <c r="K13" i="3"/>
  <c r="AE12" i="3"/>
  <c r="AX12" i="3"/>
  <c r="K104" i="3"/>
  <c r="BG12" i="3"/>
  <c r="AO12" i="3"/>
  <c r="K90" i="4"/>
  <c r="AG90" i="4" s="1"/>
  <c r="AG61" i="4" s="1"/>
  <c r="K124" i="4"/>
  <c r="K24" i="4"/>
  <c r="BH23" i="4"/>
  <c r="AY23" i="4"/>
  <c r="AP23" i="4"/>
  <c r="AF23" i="4"/>
  <c r="J34" i="6"/>
  <c r="AS74" i="13"/>
  <c r="AJ74" i="13"/>
  <c r="AA74" i="13"/>
  <c r="Q74" i="13"/>
  <c r="C130" i="11"/>
  <c r="C96" i="11"/>
  <c r="N96" i="11" s="1"/>
  <c r="N67" i="11" s="1"/>
  <c r="AH29" i="11"/>
  <c r="C97" i="11"/>
  <c r="N97" i="11" s="1"/>
  <c r="B40" i="12"/>
  <c r="C30" i="11"/>
  <c r="X29" i="11"/>
  <c r="AR43" i="13"/>
  <c r="AI43" i="13"/>
  <c r="Z43" i="13"/>
  <c r="P43" i="13"/>
  <c r="E76" i="13"/>
  <c r="E109" i="13"/>
  <c r="H63" i="6"/>
  <c r="H93" i="6"/>
  <c r="E94" i="8"/>
  <c r="E64" i="8"/>
  <c r="I34" i="10"/>
  <c r="J124" i="9"/>
  <c r="J90" i="9"/>
  <c r="J24" i="9"/>
  <c r="AO23" i="9"/>
  <c r="AE23" i="9"/>
  <c r="BG23" i="9"/>
  <c r="AX23" i="9"/>
  <c r="T71" i="13"/>
  <c r="AM71" i="13"/>
  <c r="AD71" i="13"/>
  <c r="AV71" i="13"/>
  <c r="B67" i="10"/>
  <c r="B97" i="10"/>
  <c r="E97" i="14"/>
  <c r="P97" i="14" s="1"/>
  <c r="P67" i="14" s="1"/>
  <c r="E29" i="14"/>
  <c r="AT28" i="14"/>
  <c r="E132" i="14"/>
  <c r="AK28" i="14"/>
  <c r="BC28" i="14"/>
  <c r="D45" i="13"/>
  <c r="AA28" i="14"/>
  <c r="F63" i="8"/>
  <c r="F93" i="8"/>
  <c r="J33" i="10"/>
  <c r="K23" i="9"/>
  <c r="K123" i="9"/>
  <c r="BH22" i="9"/>
  <c r="AY22" i="9"/>
  <c r="AP22" i="9"/>
  <c r="AF22" i="9"/>
  <c r="K89" i="9"/>
  <c r="V89" i="11"/>
  <c r="S91" i="5"/>
  <c r="AI32" i="14"/>
  <c r="Y32" i="14"/>
  <c r="C101" i="14"/>
  <c r="C107" i="14" s="1"/>
  <c r="C136" i="14"/>
  <c r="B49" i="13"/>
  <c r="G94" i="6"/>
  <c r="G64" i="6"/>
  <c r="J90" i="10"/>
  <c r="J60" i="10"/>
  <c r="B67" i="8"/>
  <c r="B97" i="8"/>
  <c r="C130" i="9"/>
  <c r="B40" i="10"/>
  <c r="C97" i="9"/>
  <c r="N97" i="9" s="1"/>
  <c r="C30" i="9"/>
  <c r="C96" i="9"/>
  <c r="N96" i="9" s="1"/>
  <c r="N67" i="9" s="1"/>
  <c r="X29" i="9"/>
  <c r="AH29" i="9"/>
  <c r="AP77" i="13"/>
  <c r="AG77" i="13"/>
  <c r="X77" i="13"/>
  <c r="N77" i="13"/>
  <c r="AF23" i="14"/>
  <c r="BH23" i="14"/>
  <c r="AP23" i="14"/>
  <c r="J127" i="14"/>
  <c r="J92" i="14"/>
  <c r="V92" i="14" s="1"/>
  <c r="V62" i="14" s="1"/>
  <c r="AY23" i="14"/>
  <c r="I40" i="13"/>
  <c r="J24" i="14"/>
  <c r="J123" i="7"/>
  <c r="J89" i="7"/>
  <c r="V89" i="7" s="1"/>
  <c r="V60" i="7" s="1"/>
  <c r="I33" i="8"/>
  <c r="J23" i="7"/>
  <c r="BG22" i="7"/>
  <c r="AX22" i="7"/>
  <c r="AO22" i="7"/>
  <c r="AE22" i="7"/>
  <c r="E38" i="10"/>
  <c r="F128" i="9"/>
  <c r="F94" i="9"/>
  <c r="Q94" i="9" s="1"/>
  <c r="Q65" i="9" s="1"/>
  <c r="F28" i="9"/>
  <c r="BC27" i="9"/>
  <c r="AT27" i="9"/>
  <c r="AK27" i="9"/>
  <c r="AA27" i="9"/>
  <c r="K122" i="7"/>
  <c r="BH21" i="7"/>
  <c r="AY21" i="7"/>
  <c r="AP21" i="7"/>
  <c r="K88" i="7"/>
  <c r="AG88" i="7" s="1"/>
  <c r="AG59" i="7" s="1"/>
  <c r="AF21" i="7"/>
  <c r="J32" i="8"/>
  <c r="K22" i="7"/>
  <c r="S40" i="13"/>
  <c r="H106" i="13"/>
  <c r="H73" i="13"/>
  <c r="AC40" i="13"/>
  <c r="AU40" i="13"/>
  <c r="AL40" i="13"/>
  <c r="O76" i="13"/>
  <c r="AQ76" i="13"/>
  <c r="AH76" i="13"/>
  <c r="Y76" i="13"/>
  <c r="D66" i="12"/>
  <c r="X155" i="12"/>
  <c r="D96" i="12"/>
  <c r="B99" i="6"/>
  <c r="B69" i="6"/>
  <c r="G36" i="12"/>
  <c r="H126" i="11"/>
  <c r="H26" i="11"/>
  <c r="H92" i="11"/>
  <c r="T92" i="11" s="1"/>
  <c r="BE25" i="11"/>
  <c r="AV25" i="11"/>
  <c r="AM25" i="11"/>
  <c r="AC25" i="11"/>
  <c r="P75" i="13"/>
  <c r="AR75" i="13"/>
  <c r="AI75" i="13"/>
  <c r="Z75" i="13"/>
  <c r="G36" i="10"/>
  <c r="H26" i="9"/>
  <c r="H92" i="9"/>
  <c r="T92" i="9" s="1"/>
  <c r="T63" i="9" s="1"/>
  <c r="BE25" i="9"/>
  <c r="AV25" i="9"/>
  <c r="AM25" i="9"/>
  <c r="H126" i="9"/>
  <c r="AC25" i="9"/>
  <c r="AG89" i="4"/>
  <c r="G17" i="3"/>
  <c r="G74" i="3"/>
  <c r="R74" i="3" s="1"/>
  <c r="R45" i="3" s="1"/>
  <c r="BC16" i="3"/>
  <c r="AT16" i="3"/>
  <c r="AK16" i="3"/>
  <c r="AA16" i="3"/>
  <c r="G108" i="3"/>
  <c r="I61" i="10"/>
  <c r="I91" i="10"/>
  <c r="D129" i="7"/>
  <c r="D95" i="7"/>
  <c r="O95" i="7" s="1"/>
  <c r="O66" i="7" s="1"/>
  <c r="D29" i="7"/>
  <c r="BA28" i="7"/>
  <c r="AR28" i="7"/>
  <c r="AI28" i="7"/>
  <c r="Y28" i="7"/>
  <c r="C39" i="8"/>
  <c r="D66" i="10"/>
  <c r="D96" i="10"/>
  <c r="G62" i="8"/>
  <c r="G92" i="8"/>
  <c r="F127" i="7"/>
  <c r="E37" i="8"/>
  <c r="F27" i="7"/>
  <c r="BC26" i="7"/>
  <c r="AT26" i="7"/>
  <c r="AK26" i="7"/>
  <c r="F93" i="7"/>
  <c r="Q93" i="7" s="1"/>
  <c r="Q64" i="7" s="1"/>
  <c r="AA26" i="7"/>
  <c r="C67" i="10"/>
  <c r="C97" i="10"/>
  <c r="C67" i="6"/>
  <c r="C97" i="6"/>
  <c r="H125" i="5"/>
  <c r="H25" i="5"/>
  <c r="BE24" i="5"/>
  <c r="AV24" i="5"/>
  <c r="AM24" i="5"/>
  <c r="AC24" i="5"/>
  <c r="H91" i="5"/>
  <c r="T91" i="5" s="1"/>
  <c r="T62" i="5" s="1"/>
  <c r="V59" i="9"/>
  <c r="U59" i="7"/>
  <c r="I90" i="8"/>
  <c r="I60" i="8"/>
  <c r="D67" i="6"/>
  <c r="D97" i="6"/>
  <c r="J90" i="12"/>
  <c r="J60" i="12"/>
  <c r="AD149" i="12"/>
  <c r="D98" i="14"/>
  <c r="O98" i="14" s="1"/>
  <c r="O68" i="14" s="1"/>
  <c r="D30" i="14"/>
  <c r="BB29" i="14"/>
  <c r="AS29" i="14"/>
  <c r="AJ29" i="14"/>
  <c r="Z29" i="14"/>
  <c r="D133" i="14"/>
  <c r="C46" i="13"/>
  <c r="D39" i="10"/>
  <c r="BB28" i="9"/>
  <c r="AS28" i="9"/>
  <c r="AJ28" i="9"/>
  <c r="Z28" i="9"/>
  <c r="E29" i="9"/>
  <c r="E95" i="9"/>
  <c r="P95" i="9" s="1"/>
  <c r="P66" i="9" s="1"/>
  <c r="E129" i="9"/>
  <c r="H93" i="4"/>
  <c r="T93" i="4" s="1"/>
  <c r="T64" i="4" s="1"/>
  <c r="H127" i="4"/>
  <c r="AV26" i="4"/>
  <c r="G37" i="6"/>
  <c r="H27" i="4"/>
  <c r="BE26" i="4"/>
  <c r="AM26" i="4"/>
  <c r="AC26" i="4"/>
  <c r="E76" i="3"/>
  <c r="P76" i="3" s="1"/>
  <c r="P47" i="3" s="1"/>
  <c r="BA18" i="3"/>
  <c r="AR18" i="3"/>
  <c r="AI18" i="3"/>
  <c r="Y18" i="3"/>
  <c r="E110" i="3"/>
  <c r="E19" i="3"/>
  <c r="I25" i="14"/>
  <c r="BG24" i="14"/>
  <c r="AX24" i="14"/>
  <c r="AO24" i="14"/>
  <c r="I128" i="14"/>
  <c r="I93" i="14"/>
  <c r="U93" i="14" s="1"/>
  <c r="U63" i="14" s="1"/>
  <c r="H41" i="13"/>
  <c r="AE24" i="14"/>
  <c r="F127" i="5"/>
  <c r="F27" i="5"/>
  <c r="BC26" i="5"/>
  <c r="AT26" i="5"/>
  <c r="AK26" i="5"/>
  <c r="F93" i="5"/>
  <c r="Q93" i="5" s="1"/>
  <c r="Q64" i="5" s="1"/>
  <c r="AA26" i="5"/>
  <c r="U40" i="3"/>
  <c r="D39" i="12"/>
  <c r="BB28" i="11"/>
  <c r="AS28" i="11"/>
  <c r="AJ28" i="11"/>
  <c r="Z28" i="11"/>
  <c r="E129" i="11"/>
  <c r="E95" i="11"/>
  <c r="P95" i="11" s="1"/>
  <c r="P66" i="11" s="1"/>
  <c r="E29" i="11"/>
  <c r="K122" i="5"/>
  <c r="BH21" i="5"/>
  <c r="AY21" i="5"/>
  <c r="AP21" i="5"/>
  <c r="K88" i="5"/>
  <c r="AG88" i="5" s="1"/>
  <c r="AG59" i="5" s="1"/>
  <c r="AF21" i="5"/>
  <c r="K22" i="5"/>
  <c r="B67" i="12"/>
  <c r="B97" i="12"/>
  <c r="V156" i="12"/>
  <c r="H125" i="7"/>
  <c r="H25" i="7"/>
  <c r="BE24" i="7"/>
  <c r="AV24" i="7"/>
  <c r="AM24" i="7"/>
  <c r="G35" i="8"/>
  <c r="AC24" i="7"/>
  <c r="H91" i="7"/>
  <c r="T91" i="7" s="1"/>
  <c r="AG57" i="7"/>
  <c r="G126" i="5"/>
  <c r="G26" i="5"/>
  <c r="G92" i="5"/>
  <c r="S92" i="5" s="1"/>
  <c r="S63" i="5" s="1"/>
  <c r="AL25" i="5"/>
  <c r="AU25" i="5"/>
  <c r="AB25" i="5"/>
  <c r="BD25" i="5"/>
  <c r="C78" i="3"/>
  <c r="N78" i="3" s="1"/>
  <c r="N49" i="3" s="1"/>
  <c r="W20" i="3"/>
  <c r="AG20" i="3"/>
  <c r="C79" i="3"/>
  <c r="N79" i="3" s="1"/>
  <c r="C112" i="3"/>
  <c r="C21" i="3"/>
  <c r="F95" i="6"/>
  <c r="F65" i="6"/>
  <c r="F94" i="12"/>
  <c r="F64" i="12"/>
  <c r="Z153" i="12"/>
  <c r="AG58" i="9"/>
  <c r="I124" i="5"/>
  <c r="I24" i="5"/>
  <c r="BF23" i="5"/>
  <c r="AW23" i="5"/>
  <c r="AN23" i="5"/>
  <c r="AD23" i="5"/>
  <c r="I90" i="5"/>
  <c r="U90" i="5" s="1"/>
  <c r="I92" i="4"/>
  <c r="U92" i="4" s="1"/>
  <c r="U63" i="4" s="1"/>
  <c r="I126" i="4"/>
  <c r="H36" i="6"/>
  <c r="I26" i="4"/>
  <c r="AW25" i="4"/>
  <c r="BF25" i="4"/>
  <c r="AN25" i="4"/>
  <c r="AD25" i="4"/>
  <c r="P46" i="3"/>
  <c r="I15" i="3"/>
  <c r="BE14" i="3"/>
  <c r="AV14" i="3"/>
  <c r="AM14" i="3"/>
  <c r="I106" i="3"/>
  <c r="I72" i="3"/>
  <c r="T72" i="3" s="1"/>
  <c r="T43" i="3" s="1"/>
  <c r="AC14" i="3"/>
  <c r="E38" i="12"/>
  <c r="F28" i="11"/>
  <c r="BC27" i="11"/>
  <c r="AT27" i="11"/>
  <c r="AK27" i="11"/>
  <c r="AA27" i="11"/>
  <c r="F128" i="11"/>
  <c r="F94" i="11"/>
  <c r="Q94" i="11" s="1"/>
  <c r="Q65" i="11" s="1"/>
  <c r="C40" i="10"/>
  <c r="D130" i="9"/>
  <c r="D30" i="9"/>
  <c r="BA29" i="9"/>
  <c r="AR29" i="9"/>
  <c r="AI29" i="9"/>
  <c r="D96" i="9"/>
  <c r="O96" i="9" s="1"/>
  <c r="O67" i="9" s="1"/>
  <c r="Y29" i="9"/>
  <c r="K91" i="14"/>
  <c r="K23" i="14"/>
  <c r="AG22" i="14"/>
  <c r="AZ22" i="14"/>
  <c r="J39" i="13"/>
  <c r="BI22" i="14"/>
  <c r="K126" i="14"/>
  <c r="AQ22" i="14"/>
  <c r="G126" i="7"/>
  <c r="F36" i="8"/>
  <c r="G26" i="7"/>
  <c r="G92" i="7"/>
  <c r="S92" i="7" s="1"/>
  <c r="S63" i="7" s="1"/>
  <c r="AB25" i="7"/>
  <c r="BD25" i="7"/>
  <c r="AU25" i="7"/>
  <c r="AL25" i="7"/>
  <c r="E128" i="7"/>
  <c r="E94" i="7"/>
  <c r="P94" i="7" s="1"/>
  <c r="P65" i="7" s="1"/>
  <c r="E28" i="7"/>
  <c r="BB27" i="7"/>
  <c r="AS27" i="7"/>
  <c r="AJ27" i="7"/>
  <c r="Z27" i="7"/>
  <c r="D38" i="8"/>
  <c r="G93" i="11"/>
  <c r="S93" i="11" s="1"/>
  <c r="S64" i="11" s="1"/>
  <c r="F37" i="12"/>
  <c r="BD26" i="11"/>
  <c r="AU26" i="11"/>
  <c r="AL26" i="11"/>
  <c r="AB26" i="11"/>
  <c r="G127" i="11"/>
  <c r="G27" i="11"/>
  <c r="I124" i="7"/>
  <c r="I24" i="7"/>
  <c r="BF23" i="7"/>
  <c r="AW23" i="7"/>
  <c r="AN23" i="7"/>
  <c r="AD23" i="7"/>
  <c r="H34" i="8"/>
  <c r="I90" i="7"/>
  <c r="C130" i="7"/>
  <c r="AH29" i="7"/>
  <c r="C96" i="7"/>
  <c r="N96" i="7" s="1"/>
  <c r="N67" i="7" s="1"/>
  <c r="X29" i="7"/>
  <c r="B40" i="8"/>
  <c r="C97" i="7"/>
  <c r="N97" i="7" s="1"/>
  <c r="C30" i="7"/>
  <c r="G63" i="10"/>
  <c r="G93" i="10"/>
  <c r="J91" i="6"/>
  <c r="J61" i="6"/>
  <c r="AG87" i="5"/>
  <c r="F94" i="10"/>
  <c r="F64" i="10"/>
  <c r="I62" i="6"/>
  <c r="I92" i="6"/>
  <c r="BD15" i="3"/>
  <c r="AU15" i="3"/>
  <c r="AL15" i="3"/>
  <c r="AB15" i="3"/>
  <c r="H73" i="3"/>
  <c r="S73" i="3" s="1"/>
  <c r="S44" i="3" s="1"/>
  <c r="H16" i="3"/>
  <c r="H107" i="3"/>
  <c r="D95" i="8"/>
  <c r="D65" i="8"/>
  <c r="D77" i="3"/>
  <c r="O77" i="3" s="1"/>
  <c r="O48" i="3" s="1"/>
  <c r="D20" i="3"/>
  <c r="AZ19" i="3"/>
  <c r="AQ19" i="3"/>
  <c r="AH19" i="3"/>
  <c r="D111" i="3"/>
  <c r="X19" i="3"/>
  <c r="H35" i="10"/>
  <c r="BF24" i="9"/>
  <c r="AW24" i="9"/>
  <c r="AN24" i="9"/>
  <c r="AD24" i="9"/>
  <c r="I91" i="9"/>
  <c r="U91" i="9" s="1"/>
  <c r="I125" i="9"/>
  <c r="I25" i="9"/>
  <c r="J71" i="13"/>
  <c r="AW38" i="13"/>
  <c r="AN38" i="13"/>
  <c r="AE38" i="13"/>
  <c r="J104" i="13"/>
  <c r="U38" i="13"/>
  <c r="C67" i="12"/>
  <c r="C97" i="12"/>
  <c r="W156" i="12"/>
  <c r="E65" i="12"/>
  <c r="E95" i="12"/>
  <c r="Y154" i="12"/>
  <c r="AH59" i="14"/>
  <c r="J33" i="12"/>
  <c r="K23" i="11"/>
  <c r="K89" i="11"/>
  <c r="AG89" i="11" s="1"/>
  <c r="AG60" i="11" s="1"/>
  <c r="BH22" i="11"/>
  <c r="AY22" i="11"/>
  <c r="AP22" i="11"/>
  <c r="AF22" i="11"/>
  <c r="K123" i="11"/>
  <c r="B81" i="13"/>
  <c r="B114" i="13"/>
  <c r="W48" i="13"/>
  <c r="M48" i="13"/>
  <c r="J59" i="8"/>
  <c r="J89" i="8"/>
  <c r="G27" i="14"/>
  <c r="G95" i="14"/>
  <c r="S95" i="14" s="1"/>
  <c r="S65" i="14" s="1"/>
  <c r="AV26" i="14"/>
  <c r="F43" i="13"/>
  <c r="AC26" i="14"/>
  <c r="G130" i="14"/>
  <c r="BE26" i="14"/>
  <c r="AM26" i="14"/>
  <c r="J123" i="5"/>
  <c r="J89" i="5"/>
  <c r="V89" i="5" s="1"/>
  <c r="V60" i="5" s="1"/>
  <c r="J23" i="5"/>
  <c r="BG22" i="5"/>
  <c r="AX22" i="5"/>
  <c r="AO22" i="5"/>
  <c r="AE22" i="5"/>
  <c r="C130" i="5"/>
  <c r="AH29" i="5"/>
  <c r="C96" i="5"/>
  <c r="N96" i="5" s="1"/>
  <c r="N67" i="5" s="1"/>
  <c r="X29" i="5"/>
  <c r="C30" i="5"/>
  <c r="C97" i="5"/>
  <c r="N97" i="5" s="1"/>
  <c r="AW70" i="13"/>
  <c r="AN70" i="13"/>
  <c r="AE70" i="13"/>
  <c r="U70" i="13"/>
  <c r="E128" i="5"/>
  <c r="E94" i="5"/>
  <c r="P94" i="5" s="1"/>
  <c r="P65" i="5" s="1"/>
  <c r="E28" i="5"/>
  <c r="BB27" i="5"/>
  <c r="AS27" i="5"/>
  <c r="AJ27" i="5"/>
  <c r="Z27" i="5"/>
  <c r="D129" i="5"/>
  <c r="D95" i="5"/>
  <c r="O95" i="5" s="1"/>
  <c r="O66" i="5" s="1"/>
  <c r="D29" i="5"/>
  <c r="BA28" i="5"/>
  <c r="AR28" i="5"/>
  <c r="AI28" i="5"/>
  <c r="Y28" i="5"/>
  <c r="AT73" i="13"/>
  <c r="AK73" i="13"/>
  <c r="AB73" i="13"/>
  <c r="R73" i="13"/>
  <c r="H35" i="12"/>
  <c r="BF24" i="11"/>
  <c r="AW24" i="11"/>
  <c r="AN24" i="11"/>
  <c r="I125" i="11"/>
  <c r="AD24" i="11"/>
  <c r="I91" i="11"/>
  <c r="U91" i="11" s="1"/>
  <c r="U62" i="11" s="1"/>
  <c r="I25" i="11"/>
  <c r="J90" i="11"/>
  <c r="V90" i="11" s="1"/>
  <c r="V61" i="11" s="1"/>
  <c r="I34" i="12"/>
  <c r="J124" i="11"/>
  <c r="BG23" i="11"/>
  <c r="AX23" i="11"/>
  <c r="AO23" i="11"/>
  <c r="J24" i="11"/>
  <c r="AE23" i="11"/>
  <c r="T60" i="5"/>
  <c r="C40" i="6"/>
  <c r="D130" i="4"/>
  <c r="D30" i="4"/>
  <c r="D96" i="4"/>
  <c r="O96" i="4" s="1"/>
  <c r="O67" i="4" s="1"/>
  <c r="BA29" i="4"/>
  <c r="AR29" i="4"/>
  <c r="AI29" i="4"/>
  <c r="Y29" i="4"/>
  <c r="F37" i="10"/>
  <c r="BD26" i="9"/>
  <c r="AU26" i="9"/>
  <c r="AL26" i="9"/>
  <c r="G93" i="9"/>
  <c r="S93" i="9" s="1"/>
  <c r="S64" i="9" s="1"/>
  <c r="AB26" i="9"/>
  <c r="G127" i="9"/>
  <c r="G27" i="9"/>
  <c r="H62" i="10"/>
  <c r="H92" i="10"/>
  <c r="C66" i="8"/>
  <c r="C96" i="8"/>
  <c r="AZ25" i="21" l="1"/>
  <c r="M100" i="21"/>
  <c r="BL25" i="21"/>
  <c r="BA24" i="21"/>
  <c r="L101" i="21"/>
  <c r="BN23" i="21"/>
  <c r="BB23" i="21"/>
  <c r="N99" i="21"/>
  <c r="AA24" i="21"/>
  <c r="K27" i="21"/>
  <c r="AL33" i="16"/>
  <c r="BK33" i="16"/>
  <c r="Y33" i="16"/>
  <c r="AY33" i="16"/>
  <c r="AJ35" i="16"/>
  <c r="BI35" i="16"/>
  <c r="W35" i="16"/>
  <c r="AW35" i="16"/>
  <c r="AV37" i="17"/>
  <c r="BH37" i="17"/>
  <c r="AI37" i="17"/>
  <c r="AW36" i="17"/>
  <c r="BI36" i="17"/>
  <c r="AJ36" i="17"/>
  <c r="BG38" i="17"/>
  <c r="AU38" i="17"/>
  <c r="AH38" i="17"/>
  <c r="BF39" i="17"/>
  <c r="AG39" i="17"/>
  <c r="AT39" i="17"/>
  <c r="BG37" i="16"/>
  <c r="U37" i="16"/>
  <c r="AU37" i="16"/>
  <c r="AH37" i="16"/>
  <c r="AG37" i="16"/>
  <c r="BF37" i="16"/>
  <c r="T37" i="16"/>
  <c r="AT37" i="16"/>
  <c r="BN31" i="17"/>
  <c r="AO31" i="17"/>
  <c r="BB31" i="17"/>
  <c r="AV36" i="16"/>
  <c r="AI36" i="16"/>
  <c r="BH36" i="16"/>
  <c r="V36" i="16"/>
  <c r="M25" i="21"/>
  <c r="BA25" i="21" s="1"/>
  <c r="AA31" i="16"/>
  <c r="BA31" i="16"/>
  <c r="BM31" i="16"/>
  <c r="AN31" i="16"/>
  <c r="L26" i="21"/>
  <c r="AM32" i="16"/>
  <c r="BL32" i="16"/>
  <c r="Z32" i="16"/>
  <c r="AZ32" i="16"/>
  <c r="BK34" i="17"/>
  <c r="AL34" i="17"/>
  <c r="AY34" i="17"/>
  <c r="AF37" i="16"/>
  <c r="BE37" i="16"/>
  <c r="S37" i="16"/>
  <c r="AS37" i="16"/>
  <c r="X34" i="16"/>
  <c r="AX34" i="16"/>
  <c r="AK34" i="16"/>
  <c r="BJ34" i="16"/>
  <c r="AE37" i="16"/>
  <c r="BD37" i="16"/>
  <c r="AR37" i="16"/>
  <c r="R37" i="16"/>
  <c r="BA32" i="17"/>
  <c r="AN32" i="17"/>
  <c r="BM32" i="17"/>
  <c r="AK35" i="17"/>
  <c r="BJ35" i="17"/>
  <c r="AX35" i="17"/>
  <c r="N24" i="21"/>
  <c r="BN24" i="21" s="1"/>
  <c r="AB30" i="16"/>
  <c r="AO30" i="16"/>
  <c r="BN30" i="16"/>
  <c r="BB30" i="16"/>
  <c r="C32" i="21"/>
  <c r="C108" i="21" s="1"/>
  <c r="Q38" i="16"/>
  <c r="AD38" i="16"/>
  <c r="BL33" i="17"/>
  <c r="AZ33" i="17"/>
  <c r="AM33" i="17"/>
  <c r="F40" i="17"/>
  <c r="J36" i="17"/>
  <c r="N32" i="17"/>
  <c r="L34" i="17"/>
  <c r="K35" i="17"/>
  <c r="H38" i="17"/>
  <c r="I37" i="17"/>
  <c r="M33" i="17"/>
  <c r="G39" i="17"/>
  <c r="C31" i="21"/>
  <c r="C106" i="21"/>
  <c r="Q30" i="21"/>
  <c r="C107" i="21"/>
  <c r="AD30" i="21"/>
  <c r="AO24" i="21"/>
  <c r="N100" i="21"/>
  <c r="BB24" i="21"/>
  <c r="BL26" i="21"/>
  <c r="AZ26" i="21"/>
  <c r="AM26" i="21"/>
  <c r="Z26" i="21"/>
  <c r="L102" i="21"/>
  <c r="AL27" i="21"/>
  <c r="Y27" i="21"/>
  <c r="K103" i="21"/>
  <c r="B81" i="16"/>
  <c r="B118" i="16" s="1"/>
  <c r="P42" i="16"/>
  <c r="AQ36" i="18"/>
  <c r="B75" i="18"/>
  <c r="B112" i="18" s="1"/>
  <c r="P36" i="18"/>
  <c r="AQ36" i="21"/>
  <c r="B75" i="21"/>
  <c r="B112" i="21" s="1"/>
  <c r="P36" i="21"/>
  <c r="B42" i="15"/>
  <c r="AQ42" i="15" s="1"/>
  <c r="B37" i="21"/>
  <c r="B37" i="18"/>
  <c r="P41" i="15"/>
  <c r="B43" i="17"/>
  <c r="B80" i="15"/>
  <c r="B117" i="15" s="1"/>
  <c r="B43" i="16"/>
  <c r="AQ43" i="16" s="1"/>
  <c r="B81" i="17"/>
  <c r="B118" i="17" s="1"/>
  <c r="P42" i="17"/>
  <c r="AQ42" i="17"/>
  <c r="D31" i="21"/>
  <c r="AE30" i="21"/>
  <c r="D106" i="21"/>
  <c r="R30" i="21"/>
  <c r="AR30" i="21"/>
  <c r="BD30" i="21"/>
  <c r="E31" i="21"/>
  <c r="E106" i="21"/>
  <c r="S30" i="21"/>
  <c r="AS30" i="21"/>
  <c r="BE30" i="21"/>
  <c r="AF30" i="21"/>
  <c r="I28" i="21"/>
  <c r="I103" i="21"/>
  <c r="W27" i="21"/>
  <c r="AJ27" i="21"/>
  <c r="AW27" i="21"/>
  <c r="BI27" i="21"/>
  <c r="F31" i="21"/>
  <c r="AT30" i="21"/>
  <c r="BF30" i="21"/>
  <c r="T30" i="21"/>
  <c r="AG30" i="21"/>
  <c r="F106" i="21"/>
  <c r="H29" i="21"/>
  <c r="V28" i="21"/>
  <c r="H104" i="21"/>
  <c r="BH28" i="21"/>
  <c r="AI28" i="21"/>
  <c r="AV28" i="21"/>
  <c r="G31" i="21"/>
  <c r="AH30" i="21"/>
  <c r="U30" i="21"/>
  <c r="G106" i="21"/>
  <c r="AU30" i="21"/>
  <c r="BG30" i="21"/>
  <c r="J28" i="21"/>
  <c r="AY27" i="21"/>
  <c r="BK27" i="21"/>
  <c r="AK27" i="21"/>
  <c r="X27" i="21"/>
  <c r="AX27" i="21"/>
  <c r="BJ27" i="21"/>
  <c r="J103" i="21"/>
  <c r="F109" i="19"/>
  <c r="AT33" i="19"/>
  <c r="T33" i="19"/>
  <c r="AG33" i="19"/>
  <c r="BF33" i="19"/>
  <c r="BK29" i="19"/>
  <c r="BJ29" i="19"/>
  <c r="J105" i="19"/>
  <c r="AK29" i="19"/>
  <c r="X29" i="19"/>
  <c r="AY29" i="19"/>
  <c r="AX29" i="19"/>
  <c r="AJ30" i="19"/>
  <c r="BI30" i="19"/>
  <c r="I106" i="19"/>
  <c r="AW30" i="19"/>
  <c r="W30" i="19"/>
  <c r="AI31" i="19"/>
  <c r="BH31" i="19"/>
  <c r="H107" i="19"/>
  <c r="V31" i="19"/>
  <c r="AV31" i="19"/>
  <c r="D112" i="19"/>
  <c r="AE35" i="19"/>
  <c r="BD35" i="19"/>
  <c r="AR35" i="19"/>
  <c r="R35" i="19"/>
  <c r="AQ36" i="19"/>
  <c r="B37" i="19"/>
  <c r="B75" i="19"/>
  <c r="B112" i="19" s="1"/>
  <c r="P36" i="19"/>
  <c r="G108" i="19"/>
  <c r="AH32" i="19"/>
  <c r="U32" i="19"/>
  <c r="BG32" i="19"/>
  <c r="AU32" i="19"/>
  <c r="BE34" i="19"/>
  <c r="E110" i="19"/>
  <c r="AS34" i="19"/>
  <c r="S34" i="19"/>
  <c r="AF34" i="19"/>
  <c r="F113" i="16"/>
  <c r="F112" i="17"/>
  <c r="T36" i="17"/>
  <c r="D113" i="15"/>
  <c r="D38" i="16"/>
  <c r="E112" i="17"/>
  <c r="S36" i="17"/>
  <c r="E113" i="16"/>
  <c r="F38" i="16"/>
  <c r="F112" i="15"/>
  <c r="C114" i="16"/>
  <c r="D114" i="16"/>
  <c r="D113" i="16"/>
  <c r="D112" i="17"/>
  <c r="E112" i="15"/>
  <c r="E38" i="16"/>
  <c r="C39" i="16"/>
  <c r="C113" i="15"/>
  <c r="AL27" i="18"/>
  <c r="Y27" i="18"/>
  <c r="K103" i="18"/>
  <c r="BK27" i="18"/>
  <c r="AY27" i="18"/>
  <c r="BN24" i="18"/>
  <c r="BB24" i="18"/>
  <c r="AO24" i="18"/>
  <c r="AB24" i="18"/>
  <c r="N100" i="18"/>
  <c r="AN25" i="18"/>
  <c r="BA25" i="18"/>
  <c r="BM25" i="18"/>
  <c r="M101" i="18"/>
  <c r="AA25" i="18"/>
  <c r="AZ26" i="18"/>
  <c r="L102" i="18"/>
  <c r="BL26" i="18"/>
  <c r="Z26" i="18"/>
  <c r="AM26" i="18"/>
  <c r="J104" i="18"/>
  <c r="BJ28" i="18"/>
  <c r="AX28" i="18"/>
  <c r="X28" i="18"/>
  <c r="AK28" i="18"/>
  <c r="H106" i="18"/>
  <c r="AV30" i="18"/>
  <c r="V30" i="18"/>
  <c r="BH30" i="18"/>
  <c r="AI30" i="18"/>
  <c r="BG31" i="18"/>
  <c r="G107" i="18"/>
  <c r="AH31" i="18"/>
  <c r="U31" i="18"/>
  <c r="AU31" i="18"/>
  <c r="I105" i="18"/>
  <c r="W29" i="18"/>
  <c r="AJ29" i="18"/>
  <c r="BI29" i="18"/>
  <c r="AW29" i="18"/>
  <c r="T37" i="18"/>
  <c r="AG37" i="18"/>
  <c r="BF37" i="18"/>
  <c r="F113" i="18"/>
  <c r="AT37" i="18"/>
  <c r="AS38" i="18"/>
  <c r="S38" i="18"/>
  <c r="AF38" i="18"/>
  <c r="BE38" i="18"/>
  <c r="E114" i="18"/>
  <c r="R38" i="18"/>
  <c r="AE38" i="18"/>
  <c r="D115" i="18"/>
  <c r="AD39" i="18"/>
  <c r="Q39" i="18"/>
  <c r="BD39" i="18"/>
  <c r="C115" i="18"/>
  <c r="AR39" i="18"/>
  <c r="U36" i="17"/>
  <c r="AO29" i="17"/>
  <c r="AB29" i="17"/>
  <c r="W34" i="17"/>
  <c r="V35" i="17"/>
  <c r="Y32" i="17"/>
  <c r="X33" i="17"/>
  <c r="AA30" i="17"/>
  <c r="Z31" i="17"/>
  <c r="J110" i="16"/>
  <c r="J109" i="17"/>
  <c r="M106" i="17"/>
  <c r="N106" i="16"/>
  <c r="M107" i="16"/>
  <c r="G112" i="17"/>
  <c r="L107" i="17"/>
  <c r="J35" i="16"/>
  <c r="J109" i="15"/>
  <c r="G112" i="15"/>
  <c r="G38" i="16"/>
  <c r="N31" i="16"/>
  <c r="N105" i="15"/>
  <c r="H112" i="16"/>
  <c r="BN29" i="17"/>
  <c r="BB29" i="17"/>
  <c r="N105" i="17"/>
  <c r="I111" i="16"/>
  <c r="H111" i="17"/>
  <c r="G113" i="16"/>
  <c r="K108" i="17"/>
  <c r="M32" i="16"/>
  <c r="M106" i="15"/>
  <c r="I110" i="15"/>
  <c r="I36" i="16"/>
  <c r="L108" i="16"/>
  <c r="I110" i="17"/>
  <c r="K109" i="16"/>
  <c r="H37" i="16"/>
  <c r="H111" i="15"/>
  <c r="L107" i="15"/>
  <c r="L33" i="16"/>
  <c r="K34" i="16"/>
  <c r="K108" i="15"/>
  <c r="E95" i="5"/>
  <c r="P95" i="5" s="1"/>
  <c r="P66" i="5" s="1"/>
  <c r="E29" i="5"/>
  <c r="BB28" i="5"/>
  <c r="AS28" i="5"/>
  <c r="AJ28" i="5"/>
  <c r="Z28" i="5"/>
  <c r="E129" i="5"/>
  <c r="V60" i="11"/>
  <c r="I92" i="11"/>
  <c r="U92" i="11" s="1"/>
  <c r="U63" i="11" s="1"/>
  <c r="I126" i="11"/>
  <c r="I26" i="11"/>
  <c r="BF25" i="11"/>
  <c r="AW25" i="11"/>
  <c r="AN25" i="11"/>
  <c r="AD25" i="11"/>
  <c r="H36" i="12"/>
  <c r="D131" i="9"/>
  <c r="C41" i="10"/>
  <c r="BA30" i="9"/>
  <c r="AR30" i="9"/>
  <c r="AI30" i="9"/>
  <c r="Y30" i="9"/>
  <c r="D98" i="9"/>
  <c r="D97" i="9"/>
  <c r="O97" i="9" s="1"/>
  <c r="O68" i="9" s="1"/>
  <c r="D31" i="9"/>
  <c r="E98" i="14"/>
  <c r="P98" i="14" s="1"/>
  <c r="P68" i="14" s="1"/>
  <c r="E30" i="14"/>
  <c r="BC29" i="14"/>
  <c r="AT29" i="14"/>
  <c r="AK29" i="14"/>
  <c r="AA29" i="14"/>
  <c r="E133" i="14"/>
  <c r="D46" i="13"/>
  <c r="W81" i="13"/>
  <c r="M81" i="13"/>
  <c r="J61" i="12"/>
  <c r="AD150" i="12"/>
  <c r="J91" i="12"/>
  <c r="I25" i="7"/>
  <c r="BF24" i="7"/>
  <c r="AW24" i="7"/>
  <c r="AN24" i="7"/>
  <c r="H35" i="8"/>
  <c r="AD24" i="7"/>
  <c r="I91" i="7"/>
  <c r="U91" i="7" s="1"/>
  <c r="U62" i="7" s="1"/>
  <c r="I125" i="7"/>
  <c r="F65" i="12"/>
  <c r="Z154" i="12"/>
  <c r="F95" i="12"/>
  <c r="F94" i="8"/>
  <c r="F64" i="8"/>
  <c r="BI23" i="14"/>
  <c r="AQ23" i="14"/>
  <c r="K127" i="14"/>
  <c r="K24" i="14"/>
  <c r="AG23" i="14"/>
  <c r="K92" i="14"/>
  <c r="AH92" i="14" s="1"/>
  <c r="AH62" i="14" s="1"/>
  <c r="AZ23" i="14"/>
  <c r="J40" i="13"/>
  <c r="F129" i="11"/>
  <c r="F95" i="11"/>
  <c r="Q95" i="11" s="1"/>
  <c r="Q66" i="11" s="1"/>
  <c r="E39" i="12"/>
  <c r="AA28" i="11"/>
  <c r="F29" i="11"/>
  <c r="BC28" i="11"/>
  <c r="AT28" i="11"/>
  <c r="AK28" i="11"/>
  <c r="BE15" i="3"/>
  <c r="AV15" i="3"/>
  <c r="AM15" i="3"/>
  <c r="AC15" i="3"/>
  <c r="I73" i="3"/>
  <c r="T73" i="3" s="1"/>
  <c r="T44" i="3" s="1"/>
  <c r="I107" i="3"/>
  <c r="I16" i="3"/>
  <c r="H94" i="6"/>
  <c r="H64" i="6"/>
  <c r="I25" i="5"/>
  <c r="BF24" i="5"/>
  <c r="AW24" i="5"/>
  <c r="AN24" i="5"/>
  <c r="AD24" i="5"/>
  <c r="I91" i="5"/>
  <c r="U91" i="5" s="1"/>
  <c r="U62" i="5" s="1"/>
  <c r="I125" i="5"/>
  <c r="T62" i="7"/>
  <c r="BB30" i="14"/>
  <c r="AS30" i="14"/>
  <c r="AJ30" i="14"/>
  <c r="Z30" i="14"/>
  <c r="D99" i="14"/>
  <c r="O99" i="14" s="1"/>
  <c r="O69" i="14" s="1"/>
  <c r="D31" i="14"/>
  <c r="C47" i="13"/>
  <c r="D134" i="14"/>
  <c r="AG60" i="4"/>
  <c r="G94" i="10"/>
  <c r="G64" i="10"/>
  <c r="F66" i="6"/>
  <c r="F96" i="6"/>
  <c r="AT74" i="13"/>
  <c r="AK74" i="13"/>
  <c r="AB74" i="13"/>
  <c r="R74" i="13"/>
  <c r="V91" i="4"/>
  <c r="Q46" i="3"/>
  <c r="BF14" i="3"/>
  <c r="AW14" i="3"/>
  <c r="AN14" i="3"/>
  <c r="J72" i="3"/>
  <c r="U72" i="3" s="1"/>
  <c r="U43" i="3" s="1"/>
  <c r="AD14" i="3"/>
  <c r="J15" i="3"/>
  <c r="J106" i="3"/>
  <c r="AS75" i="13"/>
  <c r="AJ75" i="13"/>
  <c r="AA75" i="13"/>
  <c r="Q75" i="13"/>
  <c r="Q66" i="14"/>
  <c r="AS43" i="13"/>
  <c r="AJ43" i="13"/>
  <c r="AA43" i="13"/>
  <c r="Q43" i="13"/>
  <c r="F109" i="13"/>
  <c r="F76" i="13"/>
  <c r="H93" i="10"/>
  <c r="H63" i="10"/>
  <c r="G36" i="8"/>
  <c r="H26" i="7"/>
  <c r="H92" i="7"/>
  <c r="T92" i="7" s="1"/>
  <c r="T63" i="7" s="1"/>
  <c r="BE25" i="7"/>
  <c r="AV25" i="7"/>
  <c r="AM25" i="7"/>
  <c r="H126" i="7"/>
  <c r="AC25" i="7"/>
  <c r="G65" i="6"/>
  <c r="G95" i="6"/>
  <c r="D98" i="6"/>
  <c r="D68" i="6"/>
  <c r="H127" i="9"/>
  <c r="G37" i="10"/>
  <c r="H93" i="9"/>
  <c r="T93" i="9" s="1"/>
  <c r="T64" i="9" s="1"/>
  <c r="AC26" i="9"/>
  <c r="H27" i="9"/>
  <c r="BE26" i="9"/>
  <c r="AV26" i="9"/>
  <c r="AM26" i="9"/>
  <c r="B70" i="6"/>
  <c r="B100" i="6"/>
  <c r="BE27" i="14"/>
  <c r="AV27" i="14"/>
  <c r="AM27" i="14"/>
  <c r="G96" i="14"/>
  <c r="S96" i="14" s="1"/>
  <c r="G131" i="14"/>
  <c r="G28" i="14"/>
  <c r="AC27" i="14"/>
  <c r="F44" i="13"/>
  <c r="U62" i="9"/>
  <c r="H17" i="3"/>
  <c r="AB16" i="3"/>
  <c r="AL16" i="3"/>
  <c r="H108" i="3"/>
  <c r="BD16" i="3"/>
  <c r="H74" i="3"/>
  <c r="S74" i="3" s="1"/>
  <c r="S45" i="3" s="1"/>
  <c r="AU16" i="3"/>
  <c r="AH91" i="14"/>
  <c r="C98" i="10"/>
  <c r="C68" i="10"/>
  <c r="E66" i="12"/>
  <c r="Y155" i="12"/>
  <c r="E96" i="12"/>
  <c r="C22" i="3"/>
  <c r="W21" i="3"/>
  <c r="C113" i="3"/>
  <c r="AG21" i="3"/>
  <c r="D97" i="12"/>
  <c r="X156" i="12"/>
  <c r="D67" i="12"/>
  <c r="F94" i="5"/>
  <c r="Q94" i="5" s="1"/>
  <c r="Q65" i="5" s="1"/>
  <c r="F28" i="5"/>
  <c r="BC27" i="5"/>
  <c r="AT27" i="5"/>
  <c r="AK27" i="5"/>
  <c r="AA27" i="5"/>
  <c r="F128" i="5"/>
  <c r="D97" i="10"/>
  <c r="D67" i="10"/>
  <c r="T63" i="11"/>
  <c r="F129" i="9"/>
  <c r="AA28" i="9"/>
  <c r="E39" i="10"/>
  <c r="AK28" i="9"/>
  <c r="F29" i="9"/>
  <c r="F95" i="9"/>
  <c r="Q95" i="9" s="1"/>
  <c r="Q66" i="9" s="1"/>
  <c r="BC28" i="9"/>
  <c r="AT28" i="9"/>
  <c r="BG23" i="7"/>
  <c r="AX23" i="7"/>
  <c r="AO23" i="7"/>
  <c r="AE23" i="7"/>
  <c r="I34" i="8"/>
  <c r="J24" i="7"/>
  <c r="J124" i="7"/>
  <c r="J90" i="7"/>
  <c r="V90" i="7" s="1"/>
  <c r="F130" i="4"/>
  <c r="F96" i="4"/>
  <c r="Q96" i="4" s="1"/>
  <c r="Q67" i="4" s="1"/>
  <c r="AA29" i="4"/>
  <c r="E40" i="6"/>
  <c r="F30" i="4"/>
  <c r="AT29" i="4"/>
  <c r="BC29" i="4"/>
  <c r="AK29" i="4"/>
  <c r="T72" i="13"/>
  <c r="AM72" i="13"/>
  <c r="AD72" i="13"/>
  <c r="AV72" i="13"/>
  <c r="T42" i="3"/>
  <c r="F97" i="14"/>
  <c r="Q97" i="14" s="1"/>
  <c r="Q67" i="14" s="1"/>
  <c r="F29" i="14"/>
  <c r="BD28" i="14"/>
  <c r="AU28" i="14"/>
  <c r="AL28" i="14"/>
  <c r="F132" i="14"/>
  <c r="AB28" i="14"/>
  <c r="E45" i="13"/>
  <c r="H93" i="12"/>
  <c r="AB152" i="12"/>
  <c r="H63" i="12"/>
  <c r="AW71" i="13"/>
  <c r="AN71" i="13"/>
  <c r="AE71" i="13"/>
  <c r="U71" i="13"/>
  <c r="J90" i="8"/>
  <c r="J60" i="8"/>
  <c r="I73" i="13"/>
  <c r="T40" i="13"/>
  <c r="I106" i="13"/>
  <c r="AD40" i="13"/>
  <c r="AM40" i="13"/>
  <c r="AV40" i="13"/>
  <c r="J61" i="10"/>
  <c r="J91" i="10"/>
  <c r="I62" i="10"/>
  <c r="I92" i="10"/>
  <c r="E67" i="6"/>
  <c r="E97" i="6"/>
  <c r="D96" i="5"/>
  <c r="O96" i="5" s="1"/>
  <c r="O67" i="5" s="1"/>
  <c r="Y29" i="5"/>
  <c r="D30" i="5"/>
  <c r="BA29" i="5"/>
  <c r="D130" i="5"/>
  <c r="AR29" i="5"/>
  <c r="AI29" i="5"/>
  <c r="BG23" i="5"/>
  <c r="AX23" i="5"/>
  <c r="AO23" i="5"/>
  <c r="AE23" i="5"/>
  <c r="J124" i="5"/>
  <c r="J90" i="5"/>
  <c r="V90" i="5" s="1"/>
  <c r="V61" i="5" s="1"/>
  <c r="J24" i="5"/>
  <c r="I126" i="9"/>
  <c r="I26" i="9"/>
  <c r="I92" i="9"/>
  <c r="U92" i="9" s="1"/>
  <c r="U63" i="9" s="1"/>
  <c r="H36" i="10"/>
  <c r="BF25" i="9"/>
  <c r="AW25" i="9"/>
  <c r="AN25" i="9"/>
  <c r="AD25" i="9"/>
  <c r="AG89" i="9"/>
  <c r="U90" i="7"/>
  <c r="G128" i="11"/>
  <c r="G28" i="11"/>
  <c r="BD27" i="11"/>
  <c r="AU27" i="11"/>
  <c r="AL27" i="11"/>
  <c r="F38" i="12"/>
  <c r="AB27" i="11"/>
  <c r="G94" i="11"/>
  <c r="S94" i="11" s="1"/>
  <c r="S65" i="11" s="1"/>
  <c r="D66" i="8"/>
  <c r="D96" i="8"/>
  <c r="G63" i="8"/>
  <c r="G93" i="8"/>
  <c r="E130" i="11"/>
  <c r="E30" i="11"/>
  <c r="BB29" i="11"/>
  <c r="AS29" i="11"/>
  <c r="AJ29" i="11"/>
  <c r="D40" i="12"/>
  <c r="E96" i="11"/>
  <c r="P96" i="11" s="1"/>
  <c r="P67" i="11" s="1"/>
  <c r="Z29" i="11"/>
  <c r="BG25" i="14"/>
  <c r="AX25" i="14"/>
  <c r="AO25" i="14"/>
  <c r="AE25" i="14"/>
  <c r="I94" i="14"/>
  <c r="I26" i="14"/>
  <c r="I129" i="14"/>
  <c r="H42" i="13"/>
  <c r="AP46" i="13"/>
  <c r="AG46" i="13"/>
  <c r="X46" i="13"/>
  <c r="C112" i="13"/>
  <c r="N46" i="13"/>
  <c r="C79" i="13"/>
  <c r="D96" i="7"/>
  <c r="O96" i="7" s="1"/>
  <c r="O67" i="7" s="1"/>
  <c r="Y29" i="7"/>
  <c r="C40" i="8"/>
  <c r="D130" i="7"/>
  <c r="AR29" i="7"/>
  <c r="AI29" i="7"/>
  <c r="D30" i="7"/>
  <c r="BA29" i="7"/>
  <c r="H127" i="11"/>
  <c r="AC26" i="11"/>
  <c r="G37" i="12"/>
  <c r="BE26" i="11"/>
  <c r="AV26" i="11"/>
  <c r="H93" i="11"/>
  <c r="T93" i="11" s="1"/>
  <c r="T64" i="11" s="1"/>
  <c r="AM26" i="11"/>
  <c r="H27" i="11"/>
  <c r="AU73" i="13"/>
  <c r="AL73" i="13"/>
  <c r="AC73" i="13"/>
  <c r="S73" i="13"/>
  <c r="I61" i="8"/>
  <c r="I91" i="8"/>
  <c r="D78" i="13"/>
  <c r="O45" i="13"/>
  <c r="AQ45" i="13"/>
  <c r="Y45" i="13"/>
  <c r="D111" i="13"/>
  <c r="AH45" i="13"/>
  <c r="B41" i="12"/>
  <c r="C31" i="11"/>
  <c r="AH30" i="11"/>
  <c r="X30" i="11"/>
  <c r="C131" i="11"/>
  <c r="K91" i="4"/>
  <c r="AG91" i="4" s="1"/>
  <c r="AG62" i="4" s="1"/>
  <c r="K125" i="4"/>
  <c r="AP24" i="4"/>
  <c r="K25" i="4"/>
  <c r="BH24" i="4"/>
  <c r="AY24" i="4"/>
  <c r="J35" i="6"/>
  <c r="AF24" i="4"/>
  <c r="AE13" i="3"/>
  <c r="AX13" i="3"/>
  <c r="K14" i="3"/>
  <c r="K105" i="3"/>
  <c r="AO13" i="3"/>
  <c r="BG13" i="3"/>
  <c r="K71" i="3"/>
  <c r="AF71" i="3" s="1"/>
  <c r="AF42" i="3" s="1"/>
  <c r="I63" i="6"/>
  <c r="I93" i="6"/>
  <c r="U62" i="4"/>
  <c r="F76" i="3"/>
  <c r="Q76" i="3" s="1"/>
  <c r="Q47" i="3" s="1"/>
  <c r="F19" i="3"/>
  <c r="Z18" i="3"/>
  <c r="BB18" i="3"/>
  <c r="F110" i="3"/>
  <c r="AS18" i="3"/>
  <c r="AJ18" i="3"/>
  <c r="D131" i="11"/>
  <c r="D97" i="11"/>
  <c r="O97" i="11" s="1"/>
  <c r="O68" i="11" s="1"/>
  <c r="BA30" i="11"/>
  <c r="AR30" i="11"/>
  <c r="AI30" i="11"/>
  <c r="D98" i="11"/>
  <c r="Y30" i="11"/>
  <c r="C41" i="12"/>
  <c r="D31" i="11"/>
  <c r="V59" i="5"/>
  <c r="C31" i="5"/>
  <c r="AH30" i="5"/>
  <c r="X30" i="5"/>
  <c r="C131" i="5"/>
  <c r="F94" i="7"/>
  <c r="Q94" i="7" s="1"/>
  <c r="Q65" i="7" s="1"/>
  <c r="F28" i="7"/>
  <c r="BC27" i="7"/>
  <c r="AT27" i="7"/>
  <c r="AK27" i="7"/>
  <c r="AA27" i="7"/>
  <c r="E38" i="8"/>
  <c r="F128" i="7"/>
  <c r="F37" i="8"/>
  <c r="G27" i="7"/>
  <c r="BD26" i="7"/>
  <c r="AU26" i="7"/>
  <c r="AL26" i="7"/>
  <c r="G93" i="7"/>
  <c r="S93" i="7" s="1"/>
  <c r="S64" i="7" s="1"/>
  <c r="AB26" i="7"/>
  <c r="G127" i="7"/>
  <c r="E65" i="8"/>
  <c r="E95" i="8"/>
  <c r="U62" i="14"/>
  <c r="D98" i="4"/>
  <c r="D131" i="4"/>
  <c r="D97" i="4"/>
  <c r="O97" i="4" s="1"/>
  <c r="O68" i="4" s="1"/>
  <c r="C41" i="6"/>
  <c r="D31" i="4"/>
  <c r="BA30" i="4"/>
  <c r="AR30" i="4"/>
  <c r="AI30" i="4"/>
  <c r="Y30" i="4"/>
  <c r="F65" i="10"/>
  <c r="F95" i="10"/>
  <c r="C98" i="6"/>
  <c r="C68" i="6"/>
  <c r="B41" i="8"/>
  <c r="C31" i="7"/>
  <c r="AH30" i="7"/>
  <c r="X30" i="7"/>
  <c r="C131" i="7"/>
  <c r="H62" i="8"/>
  <c r="H92" i="8"/>
  <c r="U61" i="5"/>
  <c r="N50" i="3"/>
  <c r="N86" i="3"/>
  <c r="K23" i="5"/>
  <c r="BH22" i="5"/>
  <c r="AY22" i="5"/>
  <c r="AP22" i="5"/>
  <c r="AF22" i="5"/>
  <c r="K123" i="5"/>
  <c r="K89" i="5"/>
  <c r="E77" i="3"/>
  <c r="P77" i="3" s="1"/>
  <c r="P48" i="3" s="1"/>
  <c r="E20" i="3"/>
  <c r="BA19" i="3"/>
  <c r="AR19" i="3"/>
  <c r="AI19" i="3"/>
  <c r="Y19" i="3"/>
  <c r="E111" i="3"/>
  <c r="H26" i="5"/>
  <c r="H92" i="5"/>
  <c r="T92" i="5" s="1"/>
  <c r="T63" i="5" s="1"/>
  <c r="BE25" i="5"/>
  <c r="AV25" i="5"/>
  <c r="AM25" i="5"/>
  <c r="H126" i="5"/>
  <c r="AC25" i="5"/>
  <c r="J125" i="9"/>
  <c r="BG24" i="9"/>
  <c r="AX24" i="9"/>
  <c r="AO24" i="9"/>
  <c r="AE24" i="9"/>
  <c r="J91" i="9"/>
  <c r="V91" i="9" s="1"/>
  <c r="V62" i="9" s="1"/>
  <c r="I35" i="10"/>
  <c r="J25" i="9"/>
  <c r="B98" i="12"/>
  <c r="B68" i="12"/>
  <c r="V157" i="12"/>
  <c r="AF70" i="3"/>
  <c r="AT42" i="13"/>
  <c r="AK42" i="13"/>
  <c r="AB42" i="13"/>
  <c r="G108" i="13"/>
  <c r="G75" i="13"/>
  <c r="R42" i="13"/>
  <c r="AG59" i="11"/>
  <c r="B115" i="13"/>
  <c r="W49" i="13"/>
  <c r="B82" i="13"/>
  <c r="M49" i="13"/>
  <c r="T64" i="14"/>
  <c r="J125" i="11"/>
  <c r="I35" i="12"/>
  <c r="BG24" i="11"/>
  <c r="AX24" i="11"/>
  <c r="AO24" i="11"/>
  <c r="AE24" i="11"/>
  <c r="J91" i="11"/>
  <c r="V91" i="11" s="1"/>
  <c r="V62" i="11" s="1"/>
  <c r="J25" i="11"/>
  <c r="D21" i="3"/>
  <c r="AZ20" i="3"/>
  <c r="D78" i="3"/>
  <c r="O78" i="3" s="1"/>
  <c r="O49" i="3" s="1"/>
  <c r="AH20" i="3"/>
  <c r="X20" i="3"/>
  <c r="AQ20" i="3"/>
  <c r="D112" i="3"/>
  <c r="N68" i="7"/>
  <c r="N104" i="7"/>
  <c r="G27" i="5"/>
  <c r="BD26" i="5"/>
  <c r="AU26" i="5"/>
  <c r="AL26" i="5"/>
  <c r="G93" i="5"/>
  <c r="S93" i="5" s="1"/>
  <c r="S64" i="5" s="1"/>
  <c r="AB26" i="5"/>
  <c r="G127" i="5"/>
  <c r="H74" i="13"/>
  <c r="S41" i="13"/>
  <c r="AL41" i="13"/>
  <c r="AC41" i="13"/>
  <c r="AU41" i="13"/>
  <c r="H107" i="13"/>
  <c r="E130" i="9"/>
  <c r="D40" i="10"/>
  <c r="E30" i="9"/>
  <c r="BB29" i="9"/>
  <c r="AS29" i="9"/>
  <c r="AJ29" i="9"/>
  <c r="E96" i="9"/>
  <c r="P96" i="9" s="1"/>
  <c r="P67" i="9" s="1"/>
  <c r="Z29" i="9"/>
  <c r="G94" i="12"/>
  <c r="AA153" i="12"/>
  <c r="G64" i="12"/>
  <c r="E66" i="10"/>
  <c r="E96" i="10"/>
  <c r="B41" i="10"/>
  <c r="C31" i="9"/>
  <c r="AH30" i="9"/>
  <c r="C131" i="9"/>
  <c r="X30" i="9"/>
  <c r="S62" i="5"/>
  <c r="V90" i="9"/>
  <c r="P76" i="13"/>
  <c r="AI76" i="13"/>
  <c r="AR76" i="13"/>
  <c r="Z76" i="13"/>
  <c r="N68" i="11"/>
  <c r="N104" i="11"/>
  <c r="AQ77" i="13"/>
  <c r="AH77" i="13"/>
  <c r="Y77" i="13"/>
  <c r="O77" i="13"/>
  <c r="AP78" i="13"/>
  <c r="AG78" i="13"/>
  <c r="X78" i="13"/>
  <c r="N78" i="13"/>
  <c r="E77" i="13"/>
  <c r="AI44" i="13"/>
  <c r="P44" i="13"/>
  <c r="E110" i="13"/>
  <c r="AR44" i="13"/>
  <c r="Z44" i="13"/>
  <c r="B98" i="10"/>
  <c r="B68" i="10"/>
  <c r="J92" i="4"/>
  <c r="V92" i="4" s="1"/>
  <c r="V63" i="4" s="1"/>
  <c r="J126" i="4"/>
  <c r="J26" i="4"/>
  <c r="I36" i="6"/>
  <c r="AE25" i="4"/>
  <c r="BG25" i="4"/>
  <c r="AX25" i="4"/>
  <c r="AO25" i="4"/>
  <c r="K124" i="11"/>
  <c r="J34" i="12"/>
  <c r="K24" i="11"/>
  <c r="AF23" i="11"/>
  <c r="AP23" i="11"/>
  <c r="K90" i="11"/>
  <c r="AG90" i="11" s="1"/>
  <c r="AG61" i="11" s="1"/>
  <c r="BH23" i="11"/>
  <c r="AY23" i="11"/>
  <c r="E95" i="7"/>
  <c r="P95" i="7" s="1"/>
  <c r="P66" i="7" s="1"/>
  <c r="E29" i="7"/>
  <c r="BB28" i="7"/>
  <c r="AS28" i="7"/>
  <c r="AJ28" i="7"/>
  <c r="Z28" i="7"/>
  <c r="D39" i="8"/>
  <c r="E129" i="7"/>
  <c r="I127" i="4"/>
  <c r="H37" i="6"/>
  <c r="I27" i="4"/>
  <c r="AD26" i="4"/>
  <c r="BF26" i="4"/>
  <c r="AW26" i="4"/>
  <c r="AN26" i="4"/>
  <c r="I93" i="4"/>
  <c r="U93" i="4" s="1"/>
  <c r="U64" i="4" s="1"/>
  <c r="G128" i="9"/>
  <c r="G28" i="9"/>
  <c r="BD27" i="9"/>
  <c r="AU27" i="9"/>
  <c r="AL27" i="9"/>
  <c r="AB27" i="9"/>
  <c r="G94" i="9"/>
  <c r="S94" i="9" s="1"/>
  <c r="S65" i="9" s="1"/>
  <c r="F38" i="10"/>
  <c r="I62" i="12"/>
  <c r="AC151" i="12"/>
  <c r="I92" i="12"/>
  <c r="N68" i="5"/>
  <c r="N104" i="5"/>
  <c r="AG58" i="5"/>
  <c r="B98" i="8"/>
  <c r="B68" i="8"/>
  <c r="U39" i="13"/>
  <c r="AE39" i="13"/>
  <c r="J72" i="13"/>
  <c r="AN39" i="13"/>
  <c r="AW39" i="13"/>
  <c r="J105" i="13"/>
  <c r="H128" i="4"/>
  <c r="H28" i="4"/>
  <c r="H94" i="4"/>
  <c r="T94" i="4" s="1"/>
  <c r="T65" i="4" s="1"/>
  <c r="BE27" i="4"/>
  <c r="AV27" i="4"/>
  <c r="AM27" i="4"/>
  <c r="AC27" i="4"/>
  <c r="G38" i="6"/>
  <c r="C67" i="8"/>
  <c r="C97" i="8"/>
  <c r="BC17" i="3"/>
  <c r="AT17" i="3"/>
  <c r="AK17" i="3"/>
  <c r="AA17" i="3"/>
  <c r="G75" i="3"/>
  <c r="R75" i="3" s="1"/>
  <c r="R46" i="3" s="1"/>
  <c r="G18" i="3"/>
  <c r="G109" i="3"/>
  <c r="J33" i="8"/>
  <c r="K23" i="7"/>
  <c r="BH22" i="7"/>
  <c r="AY22" i="7"/>
  <c r="AP22" i="7"/>
  <c r="AF22" i="7"/>
  <c r="K89" i="7"/>
  <c r="K123" i="7"/>
  <c r="BH24" i="14"/>
  <c r="AY24" i="14"/>
  <c r="AP24" i="14"/>
  <c r="AF24" i="14"/>
  <c r="J93" i="14"/>
  <c r="V93" i="14" s="1"/>
  <c r="V63" i="14" s="1"/>
  <c r="J128" i="14"/>
  <c r="J25" i="14"/>
  <c r="I41" i="13"/>
  <c r="N68" i="9"/>
  <c r="N104" i="9"/>
  <c r="K124" i="9"/>
  <c r="K90" i="9"/>
  <c r="AG90" i="9" s="1"/>
  <c r="AG61" i="9" s="1"/>
  <c r="K24" i="9"/>
  <c r="BH23" i="9"/>
  <c r="AY23" i="9"/>
  <c r="AP23" i="9"/>
  <c r="AF23" i="9"/>
  <c r="J34" i="10"/>
  <c r="J62" i="6"/>
  <c r="J92" i="6"/>
  <c r="E131" i="4"/>
  <c r="E97" i="4"/>
  <c r="P97" i="4" s="1"/>
  <c r="P68" i="4" s="1"/>
  <c r="D41" i="6"/>
  <c r="BB30" i="4"/>
  <c r="AJ30" i="4"/>
  <c r="E31" i="4"/>
  <c r="AS30" i="4"/>
  <c r="Z30" i="4"/>
  <c r="G129" i="4"/>
  <c r="G95" i="4"/>
  <c r="S95" i="4" s="1"/>
  <c r="S66" i="4" s="1"/>
  <c r="G29" i="4"/>
  <c r="BD28" i="4"/>
  <c r="AU28" i="4"/>
  <c r="AL28" i="4"/>
  <c r="AB28" i="4"/>
  <c r="F39" i="6"/>
  <c r="C98" i="12"/>
  <c r="W157" i="12"/>
  <c r="C68" i="12"/>
  <c r="H95" i="14"/>
  <c r="T95" i="14" s="1"/>
  <c r="T65" i="14" s="1"/>
  <c r="BF26" i="14"/>
  <c r="AW26" i="14"/>
  <c r="AN26" i="14"/>
  <c r="H27" i="14"/>
  <c r="G43" i="13"/>
  <c r="AD26" i="14"/>
  <c r="H130" i="14"/>
  <c r="AB24" i="21" l="1"/>
  <c r="M101" i="21"/>
  <c r="AA25" i="21"/>
  <c r="BM25" i="21"/>
  <c r="AU39" i="17"/>
  <c r="BG39" i="17"/>
  <c r="AH39" i="17"/>
  <c r="AT40" i="17"/>
  <c r="BF40" i="17"/>
  <c r="AG40" i="17"/>
  <c r="V37" i="16"/>
  <c r="AV37" i="16"/>
  <c r="AI37" i="16"/>
  <c r="BH37" i="16"/>
  <c r="N25" i="21"/>
  <c r="BB25" i="21" s="1"/>
  <c r="AB31" i="16"/>
  <c r="BB31" i="16"/>
  <c r="BN31" i="16"/>
  <c r="AO31" i="16"/>
  <c r="C33" i="21"/>
  <c r="AD33" i="21" s="1"/>
  <c r="Q39" i="16"/>
  <c r="AD39" i="16"/>
  <c r="BF38" i="16"/>
  <c r="AT38" i="16"/>
  <c r="AG38" i="16"/>
  <c r="T38" i="16"/>
  <c r="BM33" i="17"/>
  <c r="BA33" i="17"/>
  <c r="AN33" i="17"/>
  <c r="AF38" i="16"/>
  <c r="AS38" i="16"/>
  <c r="BE38" i="16"/>
  <c r="S38" i="16"/>
  <c r="BI37" i="17"/>
  <c r="AJ37" i="17"/>
  <c r="AW37" i="17"/>
  <c r="M26" i="21"/>
  <c r="AA26" i="21" s="1"/>
  <c r="BM32" i="16"/>
  <c r="AA32" i="16"/>
  <c r="BA32" i="16"/>
  <c r="AN32" i="16"/>
  <c r="BJ36" i="17"/>
  <c r="AX36" i="17"/>
  <c r="AK36" i="17"/>
  <c r="AU38" i="16"/>
  <c r="AH38" i="16"/>
  <c r="BG38" i="16"/>
  <c r="U38" i="16"/>
  <c r="AN25" i="21"/>
  <c r="BH38" i="17"/>
  <c r="AI38" i="17"/>
  <c r="AV38" i="17"/>
  <c r="K28" i="21"/>
  <c r="K104" i="21" s="1"/>
  <c r="Y34" i="16"/>
  <c r="AY34" i="16"/>
  <c r="BK34" i="16"/>
  <c r="AL34" i="16"/>
  <c r="AJ36" i="16"/>
  <c r="BI36" i="16"/>
  <c r="W36" i="16"/>
  <c r="AW36" i="16"/>
  <c r="AY35" i="17"/>
  <c r="BK35" i="17"/>
  <c r="AL35" i="17"/>
  <c r="L27" i="21"/>
  <c r="AM27" i="21" s="1"/>
  <c r="AM33" i="16"/>
  <c r="BL33" i="16"/>
  <c r="AZ33" i="16"/>
  <c r="Z33" i="16"/>
  <c r="AK35" i="16"/>
  <c r="BJ35" i="16"/>
  <c r="X35" i="16"/>
  <c r="AX35" i="16"/>
  <c r="BD38" i="16"/>
  <c r="AR38" i="16"/>
  <c r="AE38" i="16"/>
  <c r="R38" i="16"/>
  <c r="BL34" i="17"/>
  <c r="AM34" i="17"/>
  <c r="AZ34" i="17"/>
  <c r="BB32" i="17"/>
  <c r="BN32" i="17"/>
  <c r="AO32" i="17"/>
  <c r="I38" i="17"/>
  <c r="L35" i="17"/>
  <c r="H39" i="17"/>
  <c r="N33" i="17"/>
  <c r="G40" i="17"/>
  <c r="K36" i="17"/>
  <c r="J37" i="17"/>
  <c r="M34" i="17"/>
  <c r="F41" i="17"/>
  <c r="Q31" i="21"/>
  <c r="Q32" i="21"/>
  <c r="AD31" i="21"/>
  <c r="AD32" i="21"/>
  <c r="B82" i="17"/>
  <c r="B119" i="17" s="1"/>
  <c r="AQ43" i="17"/>
  <c r="P43" i="17"/>
  <c r="B76" i="18"/>
  <c r="B113" i="18" s="1"/>
  <c r="P37" i="18"/>
  <c r="AQ37" i="18"/>
  <c r="B76" i="21"/>
  <c r="B113" i="21" s="1"/>
  <c r="AQ37" i="21"/>
  <c r="P37" i="21"/>
  <c r="B43" i="15"/>
  <c r="AQ43" i="15" s="1"/>
  <c r="B38" i="21"/>
  <c r="B38" i="18"/>
  <c r="B44" i="17"/>
  <c r="B81" i="15"/>
  <c r="B118" i="15" s="1"/>
  <c r="P42" i="15"/>
  <c r="B44" i="16"/>
  <c r="AQ44" i="16" s="1"/>
  <c r="P43" i="16"/>
  <c r="B82" i="16"/>
  <c r="B119" i="16" s="1"/>
  <c r="G32" i="21"/>
  <c r="G107" i="21"/>
  <c r="AH31" i="21"/>
  <c r="U31" i="21"/>
  <c r="AU31" i="21"/>
  <c r="BG31" i="21"/>
  <c r="E32" i="21"/>
  <c r="AF31" i="21"/>
  <c r="S31" i="21"/>
  <c r="BE31" i="21"/>
  <c r="AS31" i="21"/>
  <c r="E107" i="21"/>
  <c r="J29" i="21"/>
  <c r="AK28" i="21"/>
  <c r="J104" i="21"/>
  <c r="AX28" i="21"/>
  <c r="X28" i="21"/>
  <c r="BK28" i="21"/>
  <c r="BJ28" i="21"/>
  <c r="I29" i="21"/>
  <c r="I104" i="21"/>
  <c r="AJ28" i="21"/>
  <c r="W28" i="21"/>
  <c r="BI28" i="21"/>
  <c r="AW28" i="21"/>
  <c r="F32" i="21"/>
  <c r="T31" i="21"/>
  <c r="F107" i="21"/>
  <c r="AT31" i="21"/>
  <c r="AG31" i="21"/>
  <c r="BF31" i="21"/>
  <c r="H30" i="21"/>
  <c r="H105" i="21"/>
  <c r="V29" i="21"/>
  <c r="BH29" i="21"/>
  <c r="AI29" i="21"/>
  <c r="AV29" i="21"/>
  <c r="D32" i="21"/>
  <c r="R31" i="21"/>
  <c r="AE31" i="21"/>
  <c r="D107" i="21"/>
  <c r="D108" i="21"/>
  <c r="BD31" i="21"/>
  <c r="AR31" i="21"/>
  <c r="E111" i="19"/>
  <c r="AF35" i="19"/>
  <c r="BE35" i="19"/>
  <c r="AS35" i="19"/>
  <c r="S35" i="19"/>
  <c r="D113" i="19"/>
  <c r="D125" i="19" s="1"/>
  <c r="BD36" i="19"/>
  <c r="AE37" i="19"/>
  <c r="AR36" i="19"/>
  <c r="AE36" i="19"/>
  <c r="R36" i="19"/>
  <c r="AI32" i="19"/>
  <c r="BH32" i="19"/>
  <c r="V32" i="19"/>
  <c r="H108" i="19"/>
  <c r="AV32" i="19"/>
  <c r="BK30" i="19"/>
  <c r="AK30" i="19"/>
  <c r="BJ30" i="19"/>
  <c r="AY30" i="19"/>
  <c r="J106" i="19"/>
  <c r="X30" i="19"/>
  <c r="AX30" i="19"/>
  <c r="I107" i="19"/>
  <c r="AJ31" i="19"/>
  <c r="BI31" i="19"/>
  <c r="W31" i="19"/>
  <c r="AW31" i="19"/>
  <c r="F110" i="19"/>
  <c r="AT34" i="19"/>
  <c r="T34" i="19"/>
  <c r="BF34" i="19"/>
  <c r="AG34" i="19"/>
  <c r="G109" i="19"/>
  <c r="AU33" i="19"/>
  <c r="U33" i="19"/>
  <c r="BG33" i="19"/>
  <c r="AH33" i="19"/>
  <c r="B38" i="19"/>
  <c r="P37" i="19"/>
  <c r="AQ37" i="19"/>
  <c r="B76" i="19"/>
  <c r="B113" i="19" s="1"/>
  <c r="E39" i="16"/>
  <c r="E113" i="15"/>
  <c r="E113" i="17"/>
  <c r="S37" i="17"/>
  <c r="F113" i="17"/>
  <c r="T37" i="17"/>
  <c r="C114" i="15"/>
  <c r="C40" i="16"/>
  <c r="F114" i="16"/>
  <c r="C114" i="17"/>
  <c r="D115" i="16"/>
  <c r="E114" i="16"/>
  <c r="D114" i="17"/>
  <c r="D113" i="17"/>
  <c r="F39" i="16"/>
  <c r="F113" i="15"/>
  <c r="C115" i="16"/>
  <c r="D114" i="15"/>
  <c r="D39" i="16"/>
  <c r="AJ30" i="18"/>
  <c r="W30" i="18"/>
  <c r="I106" i="18"/>
  <c r="BI30" i="18"/>
  <c r="AW30" i="18"/>
  <c r="N101" i="18"/>
  <c r="BB25" i="18"/>
  <c r="AB25" i="18"/>
  <c r="BN25" i="18"/>
  <c r="AO25" i="18"/>
  <c r="AV31" i="18"/>
  <c r="AI31" i="18"/>
  <c r="V31" i="18"/>
  <c r="BH31" i="18"/>
  <c r="H107" i="18"/>
  <c r="AK29" i="18"/>
  <c r="BJ29" i="18"/>
  <c r="AX29" i="18"/>
  <c r="J105" i="18"/>
  <c r="X29" i="18"/>
  <c r="BL27" i="18"/>
  <c r="L103" i="18"/>
  <c r="Z27" i="18"/>
  <c r="AM27" i="18"/>
  <c r="AZ27" i="18"/>
  <c r="AH32" i="18"/>
  <c r="AU32" i="18"/>
  <c r="BG32" i="18"/>
  <c r="G108" i="18"/>
  <c r="U32" i="18"/>
  <c r="AN26" i="18"/>
  <c r="BA26" i="18"/>
  <c r="BM26" i="18"/>
  <c r="M102" i="18"/>
  <c r="AA26" i="18"/>
  <c r="Y28" i="18"/>
  <c r="AL28" i="18"/>
  <c r="K104" i="18"/>
  <c r="AY28" i="18"/>
  <c r="BK28" i="18"/>
  <c r="AS39" i="18"/>
  <c r="S39" i="18"/>
  <c r="AF39" i="18"/>
  <c r="E115" i="18"/>
  <c r="BE39" i="18"/>
  <c r="AR40" i="18"/>
  <c r="AE39" i="18"/>
  <c r="R39" i="18"/>
  <c r="D116" i="18"/>
  <c r="AT38" i="18"/>
  <c r="AG38" i="18"/>
  <c r="T38" i="18"/>
  <c r="BF38" i="18"/>
  <c r="F114" i="18"/>
  <c r="C116" i="18"/>
  <c r="AD40" i="18"/>
  <c r="Q40" i="18"/>
  <c r="Y33" i="17"/>
  <c r="U37" i="17"/>
  <c r="AB30" i="17"/>
  <c r="W35" i="17"/>
  <c r="X34" i="17"/>
  <c r="Z32" i="17"/>
  <c r="V36" i="17"/>
  <c r="AA31" i="17"/>
  <c r="L108" i="17"/>
  <c r="J111" i="16"/>
  <c r="I112" i="16"/>
  <c r="N107" i="16"/>
  <c r="H112" i="15"/>
  <c r="H38" i="16"/>
  <c r="G113" i="17"/>
  <c r="K110" i="16"/>
  <c r="L34" i="16"/>
  <c r="L108" i="15"/>
  <c r="N106" i="17"/>
  <c r="L109" i="16"/>
  <c r="G39" i="16"/>
  <c r="G113" i="15"/>
  <c r="K35" i="16"/>
  <c r="K109" i="15"/>
  <c r="M107" i="17"/>
  <c r="G114" i="16"/>
  <c r="H112" i="17"/>
  <c r="J36" i="16"/>
  <c r="J110" i="15"/>
  <c r="M107" i="15"/>
  <c r="M33" i="16"/>
  <c r="J110" i="17"/>
  <c r="N32" i="16"/>
  <c r="N106" i="15"/>
  <c r="I111" i="17"/>
  <c r="M108" i="16"/>
  <c r="H113" i="16"/>
  <c r="I37" i="16"/>
  <c r="I111" i="15"/>
  <c r="K109" i="17"/>
  <c r="J34" i="8"/>
  <c r="AF23" i="7"/>
  <c r="K90" i="7"/>
  <c r="AG90" i="7" s="1"/>
  <c r="AG61" i="7" s="1"/>
  <c r="AP23" i="7"/>
  <c r="K124" i="7"/>
  <c r="K24" i="7"/>
  <c r="BH23" i="7"/>
  <c r="AY23" i="7"/>
  <c r="K91" i="11"/>
  <c r="AG91" i="11" s="1"/>
  <c r="K125" i="11"/>
  <c r="J35" i="12"/>
  <c r="AF24" i="11"/>
  <c r="BH24" i="11"/>
  <c r="AY24" i="11"/>
  <c r="K25" i="11"/>
  <c r="AP24" i="11"/>
  <c r="D69" i="6"/>
  <c r="D99" i="6"/>
  <c r="V61" i="9"/>
  <c r="D132" i="11"/>
  <c r="C42" i="12"/>
  <c r="Y31" i="11"/>
  <c r="BA31" i="11"/>
  <c r="AR31" i="11"/>
  <c r="AI31" i="11"/>
  <c r="H64" i="10"/>
  <c r="H94" i="10"/>
  <c r="G66" i="6"/>
  <c r="G96" i="6"/>
  <c r="C69" i="6"/>
  <c r="C99" i="6"/>
  <c r="C69" i="12"/>
  <c r="W158" i="12"/>
  <c r="C99" i="12"/>
  <c r="F131" i="4"/>
  <c r="F97" i="4"/>
  <c r="Q97" i="4" s="1"/>
  <c r="Q68" i="4" s="1"/>
  <c r="E41" i="6"/>
  <c r="AA30" i="4"/>
  <c r="F31" i="4"/>
  <c r="BC30" i="4"/>
  <c r="AT30" i="4"/>
  <c r="AK30" i="4"/>
  <c r="O98" i="9"/>
  <c r="D104" i="9"/>
  <c r="E131" i="9"/>
  <c r="D41" i="10"/>
  <c r="Z30" i="9"/>
  <c r="E97" i="9"/>
  <c r="P97" i="9" s="1"/>
  <c r="P68" i="9" s="1"/>
  <c r="AJ30" i="9"/>
  <c r="E31" i="9"/>
  <c r="BB30" i="9"/>
  <c r="AS30" i="9"/>
  <c r="S74" i="13"/>
  <c r="AL74" i="13"/>
  <c r="AU74" i="13"/>
  <c r="AC74" i="13"/>
  <c r="D22" i="3"/>
  <c r="AZ21" i="3"/>
  <c r="AQ21" i="3"/>
  <c r="AH21" i="3"/>
  <c r="D113" i="3"/>
  <c r="D79" i="3"/>
  <c r="O79" i="3" s="1"/>
  <c r="O50" i="3" s="1"/>
  <c r="X21" i="3"/>
  <c r="D80" i="3"/>
  <c r="E66" i="8"/>
  <c r="E96" i="8"/>
  <c r="G65" i="12"/>
  <c r="AA154" i="12"/>
  <c r="G95" i="12"/>
  <c r="C98" i="8"/>
  <c r="C68" i="8"/>
  <c r="E131" i="11"/>
  <c r="D41" i="12"/>
  <c r="Z30" i="11"/>
  <c r="E97" i="11"/>
  <c r="P97" i="11" s="1"/>
  <c r="P68" i="11" s="1"/>
  <c r="E31" i="11"/>
  <c r="BB30" i="11"/>
  <c r="AS30" i="11"/>
  <c r="AJ30" i="11"/>
  <c r="F66" i="12"/>
  <c r="Z155" i="12"/>
  <c r="F96" i="12"/>
  <c r="I127" i="9"/>
  <c r="H37" i="10"/>
  <c r="I27" i="9"/>
  <c r="AD26" i="9"/>
  <c r="BF26" i="9"/>
  <c r="AW26" i="9"/>
  <c r="I93" i="9"/>
  <c r="U93" i="9" s="1"/>
  <c r="U64" i="9" s="1"/>
  <c r="AN26" i="9"/>
  <c r="E98" i="6"/>
  <c r="E68" i="6"/>
  <c r="G97" i="14"/>
  <c r="S97" i="14" s="1"/>
  <c r="S67" i="14" s="1"/>
  <c r="G29" i="14"/>
  <c r="BE28" i="14"/>
  <c r="AV28" i="14"/>
  <c r="AM28" i="14"/>
  <c r="G132" i="14"/>
  <c r="AC28" i="14"/>
  <c r="F45" i="13"/>
  <c r="E97" i="12"/>
  <c r="Y156" i="12"/>
  <c r="E67" i="12"/>
  <c r="J127" i="4"/>
  <c r="I37" i="6"/>
  <c r="BG26" i="4"/>
  <c r="AX26" i="4"/>
  <c r="AO26" i="4"/>
  <c r="AE26" i="4"/>
  <c r="J93" i="4"/>
  <c r="V93" i="4" s="1"/>
  <c r="V64" i="4" s="1"/>
  <c r="J27" i="4"/>
  <c r="G65" i="10"/>
  <c r="G95" i="10"/>
  <c r="AG89" i="7"/>
  <c r="I93" i="12"/>
  <c r="AC152" i="12"/>
  <c r="I63" i="12"/>
  <c r="I93" i="10"/>
  <c r="I63" i="10"/>
  <c r="K25" i="14"/>
  <c r="AG24" i="14"/>
  <c r="K93" i="14"/>
  <c r="K128" i="14"/>
  <c r="BI24" i="14"/>
  <c r="AQ24" i="14"/>
  <c r="AZ24" i="14"/>
  <c r="J41" i="13"/>
  <c r="H36" i="8"/>
  <c r="I26" i="7"/>
  <c r="I92" i="7"/>
  <c r="BF25" i="7"/>
  <c r="AW25" i="7"/>
  <c r="AN25" i="7"/>
  <c r="AD25" i="7"/>
  <c r="I126" i="7"/>
  <c r="R43" i="13"/>
  <c r="G109" i="13"/>
  <c r="G76" i="13"/>
  <c r="AT43" i="13"/>
  <c r="AB43" i="13"/>
  <c r="AK43" i="13"/>
  <c r="D68" i="10"/>
  <c r="D98" i="10"/>
  <c r="J126" i="11"/>
  <c r="I36" i="12"/>
  <c r="J92" i="11"/>
  <c r="V92" i="11" s="1"/>
  <c r="BG25" i="11"/>
  <c r="AX25" i="11"/>
  <c r="AO25" i="11"/>
  <c r="AE25" i="11"/>
  <c r="J26" i="11"/>
  <c r="O98" i="11"/>
  <c r="D104" i="11"/>
  <c r="AU42" i="13"/>
  <c r="AL42" i="13"/>
  <c r="AC42" i="13"/>
  <c r="H108" i="13"/>
  <c r="S42" i="13"/>
  <c r="H75" i="13"/>
  <c r="AG60" i="9"/>
  <c r="E97" i="10"/>
  <c r="E67" i="10"/>
  <c r="I26" i="5"/>
  <c r="I92" i="5"/>
  <c r="U92" i="5" s="1"/>
  <c r="U63" i="5" s="1"/>
  <c r="BF25" i="5"/>
  <c r="AW25" i="5"/>
  <c r="AN25" i="5"/>
  <c r="AD25" i="5"/>
  <c r="I126" i="5"/>
  <c r="J126" i="9"/>
  <c r="I36" i="10"/>
  <c r="J92" i="9"/>
  <c r="BG25" i="9"/>
  <c r="AX25" i="9"/>
  <c r="AO25" i="9"/>
  <c r="AE25" i="9"/>
  <c r="J26" i="9"/>
  <c r="D132" i="4"/>
  <c r="BA31" i="4"/>
  <c r="AR31" i="4"/>
  <c r="AI31" i="4"/>
  <c r="Y31" i="4"/>
  <c r="C42" i="6"/>
  <c r="F65" i="8"/>
  <c r="F95" i="8"/>
  <c r="K15" i="3"/>
  <c r="K72" i="3"/>
  <c r="AE14" i="3"/>
  <c r="K106" i="3"/>
  <c r="AO14" i="3"/>
  <c r="AX14" i="3"/>
  <c r="BG14" i="3"/>
  <c r="AS76" i="13"/>
  <c r="AJ76" i="13"/>
  <c r="AA76" i="13"/>
  <c r="Q76" i="13"/>
  <c r="AF25" i="14"/>
  <c r="J94" i="14"/>
  <c r="V94" i="14" s="1"/>
  <c r="V64" i="14" s="1"/>
  <c r="J129" i="14"/>
  <c r="AY25" i="14"/>
  <c r="I42" i="13"/>
  <c r="J26" i="14"/>
  <c r="BH25" i="14"/>
  <c r="AP25" i="14"/>
  <c r="I62" i="8"/>
  <c r="I92" i="8"/>
  <c r="K125" i="9"/>
  <c r="J35" i="10"/>
  <c r="AF24" i="9"/>
  <c r="K91" i="9"/>
  <c r="AG91" i="9" s="1"/>
  <c r="AG62" i="9" s="1"/>
  <c r="K25" i="9"/>
  <c r="BH24" i="9"/>
  <c r="AY24" i="9"/>
  <c r="AP24" i="9"/>
  <c r="D97" i="8"/>
  <c r="D67" i="8"/>
  <c r="BF27" i="14"/>
  <c r="AW27" i="14"/>
  <c r="AN27" i="14"/>
  <c r="H96" i="14"/>
  <c r="T96" i="14" s="1"/>
  <c r="T66" i="14" s="1"/>
  <c r="AD27" i="14"/>
  <c r="H131" i="14"/>
  <c r="H28" i="14"/>
  <c r="G44" i="13"/>
  <c r="F97" i="6"/>
  <c r="F67" i="6"/>
  <c r="AW72" i="13"/>
  <c r="AN72" i="13"/>
  <c r="AE72" i="13"/>
  <c r="U72" i="13"/>
  <c r="R75" i="13"/>
  <c r="AK75" i="13"/>
  <c r="AB75" i="13"/>
  <c r="AT75" i="13"/>
  <c r="AF41" i="3"/>
  <c r="E21" i="3"/>
  <c r="E112" i="3"/>
  <c r="BA20" i="3"/>
  <c r="AR20" i="3"/>
  <c r="AI20" i="3"/>
  <c r="E78" i="3"/>
  <c r="P78" i="3" s="1"/>
  <c r="P49" i="3" s="1"/>
  <c r="Y20" i="3"/>
  <c r="AF23" i="5"/>
  <c r="K90" i="5"/>
  <c r="AG90" i="5" s="1"/>
  <c r="AG61" i="5" s="1"/>
  <c r="K124" i="5"/>
  <c r="BH23" i="5"/>
  <c r="AY23" i="5"/>
  <c r="AP23" i="5"/>
  <c r="K24" i="5"/>
  <c r="O98" i="4"/>
  <c r="D104" i="4"/>
  <c r="AH31" i="5"/>
  <c r="X31" i="5"/>
  <c r="C98" i="5"/>
  <c r="C104" i="5" s="1"/>
  <c r="C132" i="5"/>
  <c r="J93" i="6"/>
  <c r="J63" i="6"/>
  <c r="J25" i="5"/>
  <c r="BG24" i="5"/>
  <c r="AX24" i="5"/>
  <c r="AO24" i="5"/>
  <c r="AE24" i="5"/>
  <c r="J91" i="5"/>
  <c r="V91" i="5" s="1"/>
  <c r="J125" i="5"/>
  <c r="S66" i="14"/>
  <c r="G37" i="8"/>
  <c r="BE26" i="7"/>
  <c r="AV26" i="7"/>
  <c r="AM26" i="7"/>
  <c r="H93" i="7"/>
  <c r="T93" i="7" s="1"/>
  <c r="T64" i="7" s="1"/>
  <c r="AC26" i="7"/>
  <c r="H27" i="7"/>
  <c r="H127" i="7"/>
  <c r="AP47" i="13"/>
  <c r="AG47" i="13"/>
  <c r="X47" i="13"/>
  <c r="N47" i="13"/>
  <c r="C113" i="13"/>
  <c r="C80" i="13"/>
  <c r="G130" i="4"/>
  <c r="G96" i="4"/>
  <c r="S96" i="4" s="1"/>
  <c r="S67" i="4" s="1"/>
  <c r="F40" i="6"/>
  <c r="AU29" i="4"/>
  <c r="G30" i="4"/>
  <c r="BD29" i="4"/>
  <c r="AL29" i="4"/>
  <c r="AB29" i="4"/>
  <c r="I74" i="13"/>
  <c r="I107" i="13"/>
  <c r="AM41" i="13"/>
  <c r="T41" i="13"/>
  <c r="AV41" i="13"/>
  <c r="AD41" i="13"/>
  <c r="AR77" i="13"/>
  <c r="AI77" i="13"/>
  <c r="Z77" i="13"/>
  <c r="P77" i="13"/>
  <c r="I35" i="8"/>
  <c r="J25" i="7"/>
  <c r="BG24" i="7"/>
  <c r="AX24" i="7"/>
  <c r="AO24" i="7"/>
  <c r="AE24" i="7"/>
  <c r="J91" i="7"/>
  <c r="V91" i="7" s="1"/>
  <c r="V62" i="7" s="1"/>
  <c r="J125" i="7"/>
  <c r="G76" i="3"/>
  <c r="R76" i="3" s="1"/>
  <c r="R47" i="3" s="1"/>
  <c r="G19" i="3"/>
  <c r="BC18" i="3"/>
  <c r="AT18" i="3"/>
  <c r="AK18" i="3"/>
  <c r="G110" i="3"/>
  <c r="AA18" i="3"/>
  <c r="F66" i="10"/>
  <c r="F96" i="10"/>
  <c r="G94" i="5"/>
  <c r="S94" i="5" s="1"/>
  <c r="S65" i="5" s="1"/>
  <c r="G28" i="5"/>
  <c r="BD27" i="5"/>
  <c r="AU27" i="5"/>
  <c r="AL27" i="5"/>
  <c r="AB27" i="5"/>
  <c r="G128" i="5"/>
  <c r="U61" i="7"/>
  <c r="F130" i="9"/>
  <c r="E40" i="10"/>
  <c r="F30" i="9"/>
  <c r="BC29" i="9"/>
  <c r="AT29" i="9"/>
  <c r="AK29" i="9"/>
  <c r="F96" i="9"/>
  <c r="Q96" i="9" s="1"/>
  <c r="Q67" i="9" s="1"/>
  <c r="AA29" i="9"/>
  <c r="E98" i="4"/>
  <c r="P98" i="4" s="1"/>
  <c r="P69" i="4" s="1"/>
  <c r="E132" i="4"/>
  <c r="D42" i="6"/>
  <c r="BB31" i="4"/>
  <c r="AS31" i="4"/>
  <c r="AJ31" i="4"/>
  <c r="E32" i="4"/>
  <c r="Z31" i="4"/>
  <c r="J62" i="10"/>
  <c r="J92" i="10"/>
  <c r="I94" i="6"/>
  <c r="I64" i="6"/>
  <c r="O78" i="13"/>
  <c r="AQ78" i="13"/>
  <c r="AH78" i="13"/>
  <c r="Y78" i="13"/>
  <c r="H128" i="11"/>
  <c r="G38" i="12"/>
  <c r="H94" i="11"/>
  <c r="T94" i="11" s="1"/>
  <c r="T65" i="11" s="1"/>
  <c r="BE27" i="11"/>
  <c r="AV27" i="11"/>
  <c r="AM27" i="11"/>
  <c r="AC27" i="11"/>
  <c r="H28" i="11"/>
  <c r="N79" i="13"/>
  <c r="AP79" i="13"/>
  <c r="AG79" i="13"/>
  <c r="X79" i="13"/>
  <c r="I27" i="14"/>
  <c r="I95" i="14"/>
  <c r="U95" i="14" s="1"/>
  <c r="U65" i="14" s="1"/>
  <c r="BG26" i="14"/>
  <c r="AX26" i="14"/>
  <c r="AO26" i="14"/>
  <c r="AE26" i="14"/>
  <c r="I130" i="14"/>
  <c r="H43" i="13"/>
  <c r="AV73" i="13"/>
  <c r="AM73" i="13"/>
  <c r="AD73" i="13"/>
  <c r="T73" i="13"/>
  <c r="F30" i="14"/>
  <c r="BD29" i="14"/>
  <c r="AU29" i="14"/>
  <c r="AB29" i="14"/>
  <c r="F133" i="14"/>
  <c r="AL29" i="14"/>
  <c r="E46" i="13"/>
  <c r="F98" i="14"/>
  <c r="Q98" i="14" s="1"/>
  <c r="Q68" i="14" s="1"/>
  <c r="AB17" i="3"/>
  <c r="H75" i="3"/>
  <c r="S75" i="3" s="1"/>
  <c r="S46" i="3" s="1"/>
  <c r="H109" i="3"/>
  <c r="H18" i="3"/>
  <c r="AL17" i="3"/>
  <c r="BD17" i="3"/>
  <c r="AU17" i="3"/>
  <c r="H128" i="9"/>
  <c r="G38" i="10"/>
  <c r="BE27" i="9"/>
  <c r="AV27" i="9"/>
  <c r="AM27" i="9"/>
  <c r="AC27" i="9"/>
  <c r="H28" i="9"/>
  <c r="H94" i="9"/>
  <c r="T94" i="9" s="1"/>
  <c r="T65" i="9" s="1"/>
  <c r="G94" i="8"/>
  <c r="G64" i="8"/>
  <c r="AD15" i="3"/>
  <c r="J107" i="3"/>
  <c r="J16" i="3"/>
  <c r="J73" i="3"/>
  <c r="U73" i="3" s="1"/>
  <c r="AN15" i="3"/>
  <c r="AW15" i="3"/>
  <c r="BF15" i="3"/>
  <c r="D101" i="14"/>
  <c r="D32" i="14"/>
  <c r="BB31" i="14"/>
  <c r="AS31" i="14"/>
  <c r="AJ31" i="14"/>
  <c r="D135" i="14"/>
  <c r="D100" i="14"/>
  <c r="O100" i="14" s="1"/>
  <c r="O70" i="14" s="1"/>
  <c r="Z31" i="14"/>
  <c r="C48" i="13"/>
  <c r="J73" i="13"/>
  <c r="J106" i="13"/>
  <c r="AW40" i="13"/>
  <c r="AN40" i="13"/>
  <c r="AE40" i="13"/>
  <c r="U40" i="13"/>
  <c r="H93" i="8"/>
  <c r="H63" i="8"/>
  <c r="AA30" i="14"/>
  <c r="E134" i="14"/>
  <c r="AK30" i="14"/>
  <c r="E31" i="14"/>
  <c r="D47" i="13"/>
  <c r="BC30" i="14"/>
  <c r="AT30" i="14"/>
  <c r="E99" i="14"/>
  <c r="P99" i="14" s="1"/>
  <c r="P69" i="14" s="1"/>
  <c r="I127" i="11"/>
  <c r="H37" i="12"/>
  <c r="I27" i="11"/>
  <c r="I93" i="11"/>
  <c r="U93" i="11" s="1"/>
  <c r="U64" i="11" s="1"/>
  <c r="BF26" i="11"/>
  <c r="AW26" i="11"/>
  <c r="AN26" i="11"/>
  <c r="AD26" i="11"/>
  <c r="I128" i="4"/>
  <c r="H38" i="6"/>
  <c r="I94" i="4"/>
  <c r="U94" i="4" s="1"/>
  <c r="U65" i="4" s="1"/>
  <c r="AN27" i="4"/>
  <c r="BF27" i="4"/>
  <c r="I28" i="4"/>
  <c r="AW27" i="4"/>
  <c r="AD27" i="4"/>
  <c r="M82" i="13"/>
  <c r="W82" i="13"/>
  <c r="C132" i="11"/>
  <c r="B42" i="12"/>
  <c r="C98" i="11"/>
  <c r="C104" i="11" s="1"/>
  <c r="AH31" i="11"/>
  <c r="X31" i="11"/>
  <c r="U94" i="14"/>
  <c r="U64" i="14" s="1"/>
  <c r="AH61" i="14"/>
  <c r="C69" i="10"/>
  <c r="C99" i="10"/>
  <c r="C132" i="9"/>
  <c r="C98" i="9"/>
  <c r="C104" i="9" s="1"/>
  <c r="B42" i="10"/>
  <c r="X31" i="9"/>
  <c r="AH31" i="9"/>
  <c r="BE26" i="5"/>
  <c r="AV26" i="5"/>
  <c r="AM26" i="5"/>
  <c r="H93" i="5"/>
  <c r="T93" i="5" s="1"/>
  <c r="T64" i="5" s="1"/>
  <c r="AC26" i="5"/>
  <c r="H27" i="5"/>
  <c r="H127" i="5"/>
  <c r="AG89" i="5"/>
  <c r="B42" i="8"/>
  <c r="AH31" i="7"/>
  <c r="X31" i="7"/>
  <c r="C98" i="7"/>
  <c r="C104" i="7" s="1"/>
  <c r="C132" i="7"/>
  <c r="BB19" i="3"/>
  <c r="AS19" i="3"/>
  <c r="AJ19" i="3"/>
  <c r="Z19" i="3"/>
  <c r="F111" i="3"/>
  <c r="F77" i="3"/>
  <c r="Q77" i="3" s="1"/>
  <c r="Q48" i="3" s="1"/>
  <c r="F20" i="3"/>
  <c r="C41" i="8"/>
  <c r="D31" i="7"/>
  <c r="BA30" i="7"/>
  <c r="AR30" i="7"/>
  <c r="AI30" i="7"/>
  <c r="Y30" i="7"/>
  <c r="D98" i="7"/>
  <c r="D131" i="7"/>
  <c r="D97" i="7"/>
  <c r="O97" i="7" s="1"/>
  <c r="O68" i="7" s="1"/>
  <c r="X157" i="12"/>
  <c r="D68" i="12"/>
  <c r="D98" i="12"/>
  <c r="G129" i="11"/>
  <c r="F39" i="12"/>
  <c r="G95" i="11"/>
  <c r="S95" i="11" s="1"/>
  <c r="S66" i="11" s="1"/>
  <c r="BD28" i="11"/>
  <c r="AU28" i="11"/>
  <c r="AL28" i="11"/>
  <c r="AB28" i="11"/>
  <c r="G29" i="11"/>
  <c r="V61" i="7"/>
  <c r="V62" i="4"/>
  <c r="I17" i="3"/>
  <c r="I74" i="3"/>
  <c r="T74" i="3" s="1"/>
  <c r="T45" i="3" s="1"/>
  <c r="BE16" i="3"/>
  <c r="AV16" i="3"/>
  <c r="AM16" i="3"/>
  <c r="I108" i="3"/>
  <c r="AC16" i="3"/>
  <c r="J61" i="8"/>
  <c r="J91" i="8"/>
  <c r="H129" i="4"/>
  <c r="H95" i="4"/>
  <c r="T95" i="4" s="1"/>
  <c r="T66" i="4" s="1"/>
  <c r="G39" i="6"/>
  <c r="H29" i="4"/>
  <c r="BE28" i="4"/>
  <c r="AV28" i="4"/>
  <c r="AM28" i="4"/>
  <c r="AC28" i="4"/>
  <c r="G129" i="9"/>
  <c r="F39" i="10"/>
  <c r="G95" i="9"/>
  <c r="S95" i="9" s="1"/>
  <c r="S66" i="9" s="1"/>
  <c r="G29" i="9"/>
  <c r="AB28" i="9"/>
  <c r="BD28" i="9"/>
  <c r="AU28" i="9"/>
  <c r="AL28" i="9"/>
  <c r="H65" i="6"/>
  <c r="H95" i="6"/>
  <c r="D40" i="8"/>
  <c r="E30" i="7"/>
  <c r="AJ29" i="7"/>
  <c r="E96" i="7"/>
  <c r="P96" i="7" s="1"/>
  <c r="P67" i="7" s="1"/>
  <c r="Z29" i="7"/>
  <c r="BB29" i="7"/>
  <c r="E130" i="7"/>
  <c r="AS29" i="7"/>
  <c r="J62" i="12"/>
  <c r="AD151" i="12"/>
  <c r="J92" i="12"/>
  <c r="B69" i="10"/>
  <c r="B99" i="10"/>
  <c r="B69" i="8"/>
  <c r="B99" i="8"/>
  <c r="F38" i="8"/>
  <c r="G94" i="7"/>
  <c r="S94" i="7" s="1"/>
  <c r="S65" i="7" s="1"/>
  <c r="G28" i="7"/>
  <c r="BD27" i="7"/>
  <c r="AU27" i="7"/>
  <c r="AL27" i="7"/>
  <c r="AB27" i="7"/>
  <c r="G128" i="7"/>
  <c r="E39" i="8"/>
  <c r="F95" i="7"/>
  <c r="Q95" i="7" s="1"/>
  <c r="Q66" i="7" s="1"/>
  <c r="F29" i="7"/>
  <c r="BC28" i="7"/>
  <c r="AT28" i="7"/>
  <c r="AK28" i="7"/>
  <c r="AA28" i="7"/>
  <c r="F129" i="7"/>
  <c r="K126" i="4"/>
  <c r="J36" i="6"/>
  <c r="K92" i="4"/>
  <c r="AG92" i="4" s="1"/>
  <c r="K26" i="4"/>
  <c r="BH25" i="4"/>
  <c r="AY25" i="4"/>
  <c r="AP25" i="4"/>
  <c r="AF25" i="4"/>
  <c r="B69" i="12"/>
  <c r="V158" i="12"/>
  <c r="B99" i="12"/>
  <c r="D31" i="5"/>
  <c r="BA30" i="5"/>
  <c r="AR30" i="5"/>
  <c r="AI30" i="5"/>
  <c r="Y30" i="5"/>
  <c r="D98" i="5"/>
  <c r="D131" i="5"/>
  <c r="D97" i="5"/>
  <c r="O97" i="5" s="1"/>
  <c r="O68" i="5" s="1"/>
  <c r="E78" i="13"/>
  <c r="E111" i="13"/>
  <c r="AR45" i="13"/>
  <c r="Z45" i="13"/>
  <c r="AI45" i="13"/>
  <c r="P45" i="13"/>
  <c r="F95" i="5"/>
  <c r="Q95" i="5" s="1"/>
  <c r="Q66" i="5" s="1"/>
  <c r="F29" i="5"/>
  <c r="BC28" i="5"/>
  <c r="AT28" i="5"/>
  <c r="AK28" i="5"/>
  <c r="AA28" i="5"/>
  <c r="F129" i="5"/>
  <c r="AG22" i="3"/>
  <c r="W22" i="3"/>
  <c r="C80" i="3"/>
  <c r="C86" i="3" s="1"/>
  <c r="C114" i="3"/>
  <c r="AQ46" i="13"/>
  <c r="AH46" i="13"/>
  <c r="Y46" i="13"/>
  <c r="D112" i="13"/>
  <c r="O46" i="13"/>
  <c r="D79" i="13"/>
  <c r="D132" i="9"/>
  <c r="C42" i="10"/>
  <c r="BA31" i="9"/>
  <c r="AR31" i="9"/>
  <c r="AI31" i="9"/>
  <c r="Y31" i="9"/>
  <c r="E30" i="5"/>
  <c r="E96" i="5"/>
  <c r="P96" i="5" s="1"/>
  <c r="P67" i="5" s="1"/>
  <c r="Z29" i="5"/>
  <c r="BB29" i="5"/>
  <c r="E130" i="5"/>
  <c r="AS29" i="5"/>
  <c r="AJ29" i="5"/>
  <c r="F77" i="13"/>
  <c r="F110" i="13"/>
  <c r="AS44" i="13"/>
  <c r="AJ44" i="13"/>
  <c r="AA44" i="13"/>
  <c r="Q44" i="13"/>
  <c r="F130" i="11"/>
  <c r="E40" i="12"/>
  <c r="F96" i="11"/>
  <c r="Q96" i="11" s="1"/>
  <c r="Q67" i="11" s="1"/>
  <c r="F30" i="11"/>
  <c r="BC29" i="11"/>
  <c r="AT29" i="11"/>
  <c r="AK29" i="11"/>
  <c r="AA29" i="11"/>
  <c r="AB153" i="12"/>
  <c r="H64" i="12"/>
  <c r="H94" i="12"/>
  <c r="AL28" i="21" l="1"/>
  <c r="M102" i="21"/>
  <c r="BM26" i="21"/>
  <c r="BA26" i="21"/>
  <c r="AZ27" i="21"/>
  <c r="AN26" i="21"/>
  <c r="Z27" i="21"/>
  <c r="L103" i="21"/>
  <c r="BN25" i="21"/>
  <c r="BL27" i="21"/>
  <c r="N101" i="21"/>
  <c r="AB25" i="21"/>
  <c r="AO25" i="21"/>
  <c r="AW38" i="17"/>
  <c r="BI38" i="17"/>
  <c r="AJ38" i="17"/>
  <c r="AG39" i="16"/>
  <c r="BF39" i="16"/>
  <c r="AT39" i="16"/>
  <c r="T39" i="16"/>
  <c r="BA34" i="17"/>
  <c r="AN34" i="17"/>
  <c r="BM34" i="17"/>
  <c r="C34" i="21"/>
  <c r="Q34" i="21" s="1"/>
  <c r="AD40" i="16"/>
  <c r="Q40" i="16"/>
  <c r="BJ37" i="17"/>
  <c r="AK37" i="17"/>
  <c r="AX37" i="17"/>
  <c r="N26" i="21"/>
  <c r="BN26" i="21" s="1"/>
  <c r="AB32" i="16"/>
  <c r="BB32" i="16"/>
  <c r="AO32" i="16"/>
  <c r="BN32" i="16"/>
  <c r="L28" i="21"/>
  <c r="AM28" i="21" s="1"/>
  <c r="AZ34" i="16"/>
  <c r="AM34" i="16"/>
  <c r="BL34" i="16"/>
  <c r="Z34" i="16"/>
  <c r="Y28" i="21"/>
  <c r="BK36" i="17"/>
  <c r="AY36" i="17"/>
  <c r="AL36" i="17"/>
  <c r="BG40" i="17"/>
  <c r="AU40" i="17"/>
  <c r="AH40" i="17"/>
  <c r="M27" i="21"/>
  <c r="AA27" i="21" s="1"/>
  <c r="AN33" i="16"/>
  <c r="BM33" i="16"/>
  <c r="BA33" i="16"/>
  <c r="AA33" i="16"/>
  <c r="K29" i="21"/>
  <c r="K105" i="21" s="1"/>
  <c r="BK35" i="16"/>
  <c r="Y35" i="16"/>
  <c r="AY35" i="16"/>
  <c r="AL35" i="16"/>
  <c r="R39" i="16"/>
  <c r="AR39" i="16"/>
  <c r="AE39" i="16"/>
  <c r="BD39" i="16"/>
  <c r="C109" i="21"/>
  <c r="BN33" i="17"/>
  <c r="AO33" i="17"/>
  <c r="BB33" i="17"/>
  <c r="AK36" i="16"/>
  <c r="BJ36" i="16"/>
  <c r="AX36" i="16"/>
  <c r="X36" i="16"/>
  <c r="BF41" i="17"/>
  <c r="AG41" i="17"/>
  <c r="AT41" i="17"/>
  <c r="W37" i="16"/>
  <c r="AW37" i="16"/>
  <c r="BI37" i="16"/>
  <c r="AJ37" i="16"/>
  <c r="BH38" i="16"/>
  <c r="AV38" i="16"/>
  <c r="AI38" i="16"/>
  <c r="V38" i="16"/>
  <c r="AY28" i="21"/>
  <c r="Q33" i="21"/>
  <c r="BH39" i="17"/>
  <c r="AV39" i="17"/>
  <c r="AI39" i="17"/>
  <c r="AH39" i="16"/>
  <c r="BG39" i="16"/>
  <c r="U39" i="16"/>
  <c r="AU39" i="16"/>
  <c r="AS39" i="16"/>
  <c r="AF39" i="16"/>
  <c r="BE39" i="16"/>
  <c r="S39" i="16"/>
  <c r="AZ35" i="17"/>
  <c r="BL35" i="17"/>
  <c r="AM35" i="17"/>
  <c r="M35" i="17"/>
  <c r="N34" i="17"/>
  <c r="J38" i="17"/>
  <c r="H40" i="17"/>
  <c r="K37" i="17"/>
  <c r="L36" i="17"/>
  <c r="F42" i="17"/>
  <c r="G41" i="17"/>
  <c r="I39" i="17"/>
  <c r="N102" i="21"/>
  <c r="BL28" i="21"/>
  <c r="AZ28" i="21"/>
  <c r="AN27" i="21"/>
  <c r="BM27" i="21"/>
  <c r="BA27" i="21"/>
  <c r="AQ38" i="18"/>
  <c r="P38" i="18"/>
  <c r="B77" i="18"/>
  <c r="B114" i="18" s="1"/>
  <c r="B83" i="17"/>
  <c r="B120" i="17" s="1"/>
  <c r="P44" i="17"/>
  <c r="AQ44" i="17"/>
  <c r="B77" i="21"/>
  <c r="B114" i="21" s="1"/>
  <c r="P38" i="21"/>
  <c r="AQ38" i="21"/>
  <c r="B44" i="15"/>
  <c r="AQ44" i="15" s="1"/>
  <c r="B39" i="21"/>
  <c r="B39" i="18"/>
  <c r="B45" i="17"/>
  <c r="B82" i="15"/>
  <c r="B119" i="15" s="1"/>
  <c r="P43" i="15"/>
  <c r="B45" i="16"/>
  <c r="AQ45" i="16" s="1"/>
  <c r="P44" i="16"/>
  <c r="B83" i="16"/>
  <c r="B120" i="16" s="1"/>
  <c r="D33" i="21"/>
  <c r="AR32" i="21"/>
  <c r="BD32" i="21"/>
  <c r="D109" i="21"/>
  <c r="R32" i="21"/>
  <c r="AE32" i="21"/>
  <c r="E33" i="21"/>
  <c r="BE32" i="21"/>
  <c r="AF32" i="21"/>
  <c r="AS32" i="21"/>
  <c r="E108" i="21"/>
  <c r="S32" i="21"/>
  <c r="I30" i="21"/>
  <c r="AJ29" i="21"/>
  <c r="I105" i="21"/>
  <c r="W29" i="21"/>
  <c r="BI29" i="21"/>
  <c r="AW29" i="21"/>
  <c r="J30" i="21"/>
  <c r="J105" i="21"/>
  <c r="X29" i="21"/>
  <c r="AX29" i="21"/>
  <c r="BJ29" i="21"/>
  <c r="AK29" i="21"/>
  <c r="F33" i="21"/>
  <c r="AG32" i="21"/>
  <c r="T32" i="21"/>
  <c r="BF32" i="21"/>
  <c r="F108" i="21"/>
  <c r="AT32" i="21"/>
  <c r="H31" i="21"/>
  <c r="BH30" i="21"/>
  <c r="AV30" i="21"/>
  <c r="AI30" i="21"/>
  <c r="H106" i="21"/>
  <c r="V30" i="21"/>
  <c r="G33" i="21"/>
  <c r="U32" i="21"/>
  <c r="AH32" i="21"/>
  <c r="G108" i="21"/>
  <c r="BG32" i="21"/>
  <c r="AU32" i="21"/>
  <c r="I108" i="19"/>
  <c r="AJ32" i="19"/>
  <c r="BI32" i="19"/>
  <c r="W32" i="19"/>
  <c r="AW32" i="19"/>
  <c r="J107" i="19"/>
  <c r="BJ31" i="19"/>
  <c r="AY31" i="19"/>
  <c r="AX31" i="19"/>
  <c r="X31" i="19"/>
  <c r="AK31" i="19"/>
  <c r="BK31" i="19"/>
  <c r="H109" i="19"/>
  <c r="AI33" i="19"/>
  <c r="AV33" i="19"/>
  <c r="V33" i="19"/>
  <c r="BH33" i="19"/>
  <c r="P38" i="19"/>
  <c r="B39" i="19"/>
  <c r="B77" i="19"/>
  <c r="B114" i="19" s="1"/>
  <c r="AQ38" i="19"/>
  <c r="E112" i="19"/>
  <c r="AS36" i="19"/>
  <c r="AF36" i="19"/>
  <c r="BE36" i="19"/>
  <c r="S36" i="19"/>
  <c r="F111" i="19"/>
  <c r="BF35" i="19"/>
  <c r="AT35" i="19"/>
  <c r="T35" i="19"/>
  <c r="AG35" i="19"/>
  <c r="G110" i="19"/>
  <c r="AU34" i="19"/>
  <c r="U34" i="19"/>
  <c r="BG34" i="19"/>
  <c r="AH34" i="19"/>
  <c r="F40" i="16"/>
  <c r="F114" i="15"/>
  <c r="E114" i="17"/>
  <c r="S38" i="17"/>
  <c r="E115" i="16"/>
  <c r="D115" i="15"/>
  <c r="D40" i="16"/>
  <c r="D115" i="17"/>
  <c r="C116" i="16"/>
  <c r="F115" i="16"/>
  <c r="F114" i="17"/>
  <c r="T38" i="17"/>
  <c r="E114" i="15"/>
  <c r="E40" i="16"/>
  <c r="C41" i="16"/>
  <c r="C115" i="15"/>
  <c r="C115" i="17"/>
  <c r="D116" i="16"/>
  <c r="AH33" i="18"/>
  <c r="U33" i="18"/>
  <c r="AU33" i="18"/>
  <c r="G109" i="18"/>
  <c r="BG33" i="18"/>
  <c r="BH32" i="18"/>
  <c r="V32" i="18"/>
  <c r="AI32" i="18"/>
  <c r="AV32" i="18"/>
  <c r="H108" i="18"/>
  <c r="AL29" i="18"/>
  <c r="K105" i="18"/>
  <c r="Y29" i="18"/>
  <c r="BK29" i="18"/>
  <c r="AY29" i="18"/>
  <c r="X30" i="18"/>
  <c r="AK30" i="18"/>
  <c r="AX30" i="18"/>
  <c r="BJ30" i="18"/>
  <c r="J106" i="18"/>
  <c r="AM28" i="18"/>
  <c r="L104" i="18"/>
  <c r="BL28" i="18"/>
  <c r="AZ28" i="18"/>
  <c r="Z28" i="18"/>
  <c r="BM27" i="18"/>
  <c r="BA27" i="18"/>
  <c r="AA27" i="18"/>
  <c r="M103" i="18"/>
  <c r="AN27" i="18"/>
  <c r="I107" i="18"/>
  <c r="W31" i="18"/>
  <c r="AJ31" i="18"/>
  <c r="AW31" i="18"/>
  <c r="BI31" i="18"/>
  <c r="AO26" i="18"/>
  <c r="BN26" i="18"/>
  <c r="AB26" i="18"/>
  <c r="N102" i="18"/>
  <c r="BB26" i="18"/>
  <c r="BD40" i="18"/>
  <c r="BF39" i="18"/>
  <c r="AG39" i="18"/>
  <c r="T39" i="18"/>
  <c r="AT39" i="18"/>
  <c r="F115" i="18"/>
  <c r="AS40" i="18"/>
  <c r="S40" i="18"/>
  <c r="BE40" i="18"/>
  <c r="AF40" i="18"/>
  <c r="E116" i="18"/>
  <c r="AE40" i="18"/>
  <c r="R40" i="18"/>
  <c r="D117" i="18"/>
  <c r="Q41" i="18"/>
  <c r="C117" i="18"/>
  <c r="AD41" i="18"/>
  <c r="BD41" i="18"/>
  <c r="V37" i="17"/>
  <c r="U38" i="17"/>
  <c r="AB31" i="17"/>
  <c r="AA32" i="17"/>
  <c r="Z33" i="17"/>
  <c r="X35" i="17"/>
  <c r="W36" i="17"/>
  <c r="Y34" i="17"/>
  <c r="G115" i="16"/>
  <c r="I113" i="16"/>
  <c r="I112" i="17"/>
  <c r="I38" i="16"/>
  <c r="I112" i="15"/>
  <c r="M108" i="17"/>
  <c r="N108" i="16"/>
  <c r="L109" i="17"/>
  <c r="K110" i="17"/>
  <c r="H39" i="16"/>
  <c r="H113" i="15"/>
  <c r="J111" i="17"/>
  <c r="M109" i="16"/>
  <c r="J112" i="16"/>
  <c r="K110" i="15"/>
  <c r="K36" i="16"/>
  <c r="N107" i="17"/>
  <c r="H113" i="17"/>
  <c r="K111" i="16"/>
  <c r="J37" i="16"/>
  <c r="J111" i="15"/>
  <c r="G114" i="17"/>
  <c r="N33" i="16"/>
  <c r="N107" i="15"/>
  <c r="M34" i="16"/>
  <c r="M108" i="15"/>
  <c r="L110" i="16"/>
  <c r="G114" i="15"/>
  <c r="G40" i="16"/>
  <c r="L35" i="16"/>
  <c r="L109" i="15"/>
  <c r="H114" i="16"/>
  <c r="I36" i="8"/>
  <c r="J26" i="7"/>
  <c r="J92" i="7"/>
  <c r="V92" i="7" s="1"/>
  <c r="V63" i="7" s="1"/>
  <c r="BG25" i="7"/>
  <c r="AX25" i="7"/>
  <c r="AO25" i="7"/>
  <c r="AE25" i="7"/>
  <c r="J126" i="7"/>
  <c r="S75" i="13"/>
  <c r="AL75" i="13"/>
  <c r="AC75" i="13"/>
  <c r="AU75" i="13"/>
  <c r="H37" i="8"/>
  <c r="BF26" i="7"/>
  <c r="AW26" i="7"/>
  <c r="AN26" i="7"/>
  <c r="I93" i="7"/>
  <c r="U93" i="7" s="1"/>
  <c r="U64" i="7" s="1"/>
  <c r="AD26" i="7"/>
  <c r="I127" i="7"/>
  <c r="I27" i="7"/>
  <c r="I75" i="3"/>
  <c r="T75" i="3" s="1"/>
  <c r="T46" i="3" s="1"/>
  <c r="I109" i="3"/>
  <c r="I18" i="3"/>
  <c r="BE17" i="3"/>
  <c r="AM17" i="3"/>
  <c r="AC17" i="3"/>
  <c r="AV17" i="3"/>
  <c r="C69" i="8"/>
  <c r="C99" i="8"/>
  <c r="H94" i="5"/>
  <c r="T94" i="5" s="1"/>
  <c r="T65" i="5" s="1"/>
  <c r="H28" i="5"/>
  <c r="BE27" i="5"/>
  <c r="AV27" i="5"/>
  <c r="AM27" i="5"/>
  <c r="AC27" i="5"/>
  <c r="H128" i="5"/>
  <c r="B70" i="10"/>
  <c r="B100" i="10"/>
  <c r="C81" i="13"/>
  <c r="C114" i="13"/>
  <c r="N48" i="13"/>
  <c r="X48" i="13"/>
  <c r="AP48" i="13"/>
  <c r="AG48" i="13"/>
  <c r="O101" i="14"/>
  <c r="D107" i="14"/>
  <c r="G96" i="10"/>
  <c r="G66" i="10"/>
  <c r="F134" i="14"/>
  <c r="F99" i="14"/>
  <c r="Q99" i="14" s="1"/>
  <c r="Q69" i="14" s="1"/>
  <c r="F31" i="14"/>
  <c r="E47" i="13"/>
  <c r="AB30" i="14"/>
  <c r="BD30" i="14"/>
  <c r="AU30" i="14"/>
  <c r="AL30" i="14"/>
  <c r="E68" i="10"/>
  <c r="E98" i="10"/>
  <c r="BF28" i="14"/>
  <c r="AW28" i="14"/>
  <c r="AN28" i="14"/>
  <c r="H132" i="14"/>
  <c r="AD28" i="14"/>
  <c r="H97" i="14"/>
  <c r="T97" i="14" s="1"/>
  <c r="T67" i="14" s="1"/>
  <c r="H29" i="14"/>
  <c r="G45" i="13"/>
  <c r="C70" i="6"/>
  <c r="C100" i="6"/>
  <c r="V63" i="11"/>
  <c r="F111" i="13"/>
  <c r="AS45" i="13"/>
  <c r="AJ45" i="13"/>
  <c r="AA45" i="13"/>
  <c r="F78" i="13"/>
  <c r="Q45" i="13"/>
  <c r="H65" i="10"/>
  <c r="H95" i="10"/>
  <c r="D69" i="10"/>
  <c r="D99" i="10"/>
  <c r="I129" i="4"/>
  <c r="I95" i="4"/>
  <c r="U95" i="4" s="1"/>
  <c r="U66" i="4" s="1"/>
  <c r="H39" i="6"/>
  <c r="BF28" i="4"/>
  <c r="AW28" i="4"/>
  <c r="AN28" i="4"/>
  <c r="AD28" i="4"/>
  <c r="I29" i="4"/>
  <c r="E22" i="3"/>
  <c r="BA21" i="3"/>
  <c r="AR21" i="3"/>
  <c r="AI21" i="3"/>
  <c r="Y21" i="3"/>
  <c r="E113" i="3"/>
  <c r="E79" i="3"/>
  <c r="P79" i="3" s="1"/>
  <c r="P50" i="3" s="1"/>
  <c r="F112" i="3"/>
  <c r="BB20" i="3"/>
  <c r="AS20" i="3"/>
  <c r="AJ20" i="3"/>
  <c r="F78" i="3"/>
  <c r="Q78" i="3" s="1"/>
  <c r="Q49" i="3" s="1"/>
  <c r="Z20" i="3"/>
  <c r="F21" i="3"/>
  <c r="H129" i="11"/>
  <c r="G39" i="12"/>
  <c r="H95" i="11"/>
  <c r="T95" i="11" s="1"/>
  <c r="T66" i="11" s="1"/>
  <c r="H29" i="11"/>
  <c r="AC28" i="11"/>
  <c r="BE28" i="11"/>
  <c r="AV28" i="11"/>
  <c r="AM28" i="11"/>
  <c r="BD28" i="5"/>
  <c r="AU28" i="5"/>
  <c r="AL28" i="5"/>
  <c r="AB28" i="5"/>
  <c r="G129" i="5"/>
  <c r="G29" i="5"/>
  <c r="G95" i="5"/>
  <c r="S95" i="5" s="1"/>
  <c r="S66" i="5" s="1"/>
  <c r="G131" i="4"/>
  <c r="G97" i="4"/>
  <c r="S97" i="4" s="1"/>
  <c r="S68" i="4" s="1"/>
  <c r="F41" i="6"/>
  <c r="G31" i="4"/>
  <c r="BD30" i="4"/>
  <c r="AU30" i="4"/>
  <c r="AL30" i="4"/>
  <c r="AB30" i="4"/>
  <c r="O69" i="11"/>
  <c r="O104" i="11"/>
  <c r="AC153" i="12"/>
  <c r="I64" i="12"/>
  <c r="I94" i="12"/>
  <c r="AT76" i="13"/>
  <c r="AK76" i="13"/>
  <c r="AB76" i="13"/>
  <c r="R76" i="13"/>
  <c r="U92" i="7"/>
  <c r="U63" i="7" s="1"/>
  <c r="AH93" i="14"/>
  <c r="E98" i="11"/>
  <c r="P98" i="11" s="1"/>
  <c r="P69" i="11" s="1"/>
  <c r="E132" i="11"/>
  <c r="D42" i="12"/>
  <c r="BB31" i="11"/>
  <c r="AS31" i="11"/>
  <c r="AJ31" i="11"/>
  <c r="E32" i="11"/>
  <c r="Z31" i="11"/>
  <c r="E69" i="6"/>
  <c r="E99" i="6"/>
  <c r="K126" i="11"/>
  <c r="J36" i="12"/>
  <c r="K92" i="11"/>
  <c r="AG92" i="11" s="1"/>
  <c r="AG63" i="11" s="1"/>
  <c r="BH25" i="11"/>
  <c r="AY25" i="11"/>
  <c r="AP25" i="11"/>
  <c r="AF25" i="11"/>
  <c r="K26" i="11"/>
  <c r="AG60" i="7"/>
  <c r="J35" i="8"/>
  <c r="BH24" i="7"/>
  <c r="AY24" i="7"/>
  <c r="AP24" i="7"/>
  <c r="AF24" i="7"/>
  <c r="K91" i="7"/>
  <c r="AG91" i="7" s="1"/>
  <c r="AG62" i="7" s="1"/>
  <c r="K125" i="7"/>
  <c r="K25" i="7"/>
  <c r="F30" i="5"/>
  <c r="F130" i="5"/>
  <c r="BC29" i="5"/>
  <c r="AT29" i="5"/>
  <c r="AK29" i="5"/>
  <c r="F96" i="5"/>
  <c r="Q96" i="5" s="1"/>
  <c r="Q67" i="5" s="1"/>
  <c r="AA29" i="5"/>
  <c r="AR78" i="13"/>
  <c r="AI78" i="13"/>
  <c r="Z78" i="13"/>
  <c r="P78" i="13"/>
  <c r="Y31" i="5"/>
  <c r="D132" i="5"/>
  <c r="AI31" i="5"/>
  <c r="BA31" i="5"/>
  <c r="AR31" i="5"/>
  <c r="K127" i="4"/>
  <c r="J37" i="6"/>
  <c r="K93" i="4"/>
  <c r="AG93" i="4" s="1"/>
  <c r="AG64" i="4" s="1"/>
  <c r="BH26" i="4"/>
  <c r="AY26" i="4"/>
  <c r="AP26" i="4"/>
  <c r="AF26" i="4"/>
  <c r="K27" i="4"/>
  <c r="F97" i="12"/>
  <c r="Z156" i="12"/>
  <c r="F67" i="12"/>
  <c r="O47" i="13"/>
  <c r="D113" i="13"/>
  <c r="D80" i="13"/>
  <c r="Y47" i="13"/>
  <c r="AQ47" i="13"/>
  <c r="AH47" i="13"/>
  <c r="H129" i="9"/>
  <c r="G39" i="10"/>
  <c r="H95" i="9"/>
  <c r="T95" i="9" s="1"/>
  <c r="T66" i="9" s="1"/>
  <c r="H29" i="9"/>
  <c r="BE28" i="9"/>
  <c r="AV28" i="9"/>
  <c r="AM28" i="9"/>
  <c r="AC28" i="9"/>
  <c r="E99" i="4"/>
  <c r="P99" i="4" s="1"/>
  <c r="P70" i="4" s="1"/>
  <c r="E133" i="4"/>
  <c r="E33" i="4"/>
  <c r="Z32" i="4"/>
  <c r="AJ32" i="4"/>
  <c r="D43" i="6"/>
  <c r="I93" i="8"/>
  <c r="I63" i="8"/>
  <c r="F68" i="6"/>
  <c r="F98" i="6"/>
  <c r="G65" i="8"/>
  <c r="G95" i="8"/>
  <c r="V92" i="9"/>
  <c r="V63" i="9" s="1"/>
  <c r="J127" i="11"/>
  <c r="I37" i="12"/>
  <c r="J93" i="11"/>
  <c r="V93" i="11" s="1"/>
  <c r="V64" i="11" s="1"/>
  <c r="J27" i="11"/>
  <c r="AE26" i="11"/>
  <c r="AX26" i="11"/>
  <c r="AO26" i="11"/>
  <c r="BG26" i="11"/>
  <c r="H64" i="8"/>
  <c r="H94" i="8"/>
  <c r="K94" i="14"/>
  <c r="AH94" i="14" s="1"/>
  <c r="AH64" i="14" s="1"/>
  <c r="K129" i="14"/>
  <c r="K26" i="14"/>
  <c r="AZ25" i="14"/>
  <c r="AG25" i="14"/>
  <c r="J42" i="13"/>
  <c r="BI25" i="14"/>
  <c r="AQ25" i="14"/>
  <c r="I65" i="6"/>
  <c r="I95" i="6"/>
  <c r="O69" i="9"/>
  <c r="O104" i="9"/>
  <c r="C100" i="10"/>
  <c r="C70" i="10"/>
  <c r="AR46" i="13"/>
  <c r="AI46" i="13"/>
  <c r="Z46" i="13"/>
  <c r="E112" i="13"/>
  <c r="P46" i="13"/>
  <c r="E79" i="13"/>
  <c r="O79" i="13"/>
  <c r="AH79" i="13"/>
  <c r="Y79" i="13"/>
  <c r="AQ79" i="13"/>
  <c r="AG63" i="4"/>
  <c r="E40" i="8"/>
  <c r="F30" i="7"/>
  <c r="F130" i="7"/>
  <c r="BC29" i="7"/>
  <c r="AT29" i="7"/>
  <c r="AK29" i="7"/>
  <c r="F96" i="7"/>
  <c r="Q96" i="7" s="1"/>
  <c r="Q67" i="7" s="1"/>
  <c r="AA29" i="7"/>
  <c r="F39" i="8"/>
  <c r="BD28" i="7"/>
  <c r="AU28" i="7"/>
  <c r="AL28" i="7"/>
  <c r="AB28" i="7"/>
  <c r="G129" i="7"/>
  <c r="G95" i="7"/>
  <c r="S95" i="7" s="1"/>
  <c r="S66" i="7" s="1"/>
  <c r="G29" i="7"/>
  <c r="D41" i="8"/>
  <c r="E31" i="7"/>
  <c r="BB30" i="7"/>
  <c r="AS30" i="7"/>
  <c r="AJ30" i="7"/>
  <c r="Z30" i="7"/>
  <c r="E131" i="7"/>
  <c r="E97" i="7"/>
  <c r="P97" i="7" s="1"/>
  <c r="P68" i="7" s="1"/>
  <c r="G130" i="9"/>
  <c r="F40" i="10"/>
  <c r="G30" i="9"/>
  <c r="BD29" i="9"/>
  <c r="AU29" i="9"/>
  <c r="AL29" i="9"/>
  <c r="G96" i="9"/>
  <c r="S96" i="9" s="1"/>
  <c r="S67" i="9" s="1"/>
  <c r="AB29" i="9"/>
  <c r="H130" i="4"/>
  <c r="H96" i="4"/>
  <c r="T96" i="4" s="1"/>
  <c r="T67" i="4" s="1"/>
  <c r="G40" i="6"/>
  <c r="H30" i="4"/>
  <c r="AC29" i="4"/>
  <c r="BE29" i="4"/>
  <c r="AV29" i="4"/>
  <c r="AM29" i="4"/>
  <c r="B70" i="8"/>
  <c r="B100" i="8"/>
  <c r="B70" i="12"/>
  <c r="B100" i="12"/>
  <c r="E32" i="14"/>
  <c r="BC31" i="14"/>
  <c r="AT31" i="14"/>
  <c r="AK31" i="14"/>
  <c r="E135" i="14"/>
  <c r="E100" i="14"/>
  <c r="P100" i="14" s="1"/>
  <c r="P70" i="14" s="1"/>
  <c r="AA31" i="14"/>
  <c r="D48" i="13"/>
  <c r="U44" i="3"/>
  <c r="I96" i="14"/>
  <c r="U96" i="14" s="1"/>
  <c r="U66" i="14" s="1"/>
  <c r="AE27" i="14"/>
  <c r="I131" i="14"/>
  <c r="BG27" i="14"/>
  <c r="AO27" i="14"/>
  <c r="I28" i="14"/>
  <c r="AX27" i="14"/>
  <c r="H44" i="13"/>
  <c r="J26" i="5"/>
  <c r="J92" i="5"/>
  <c r="V92" i="5" s="1"/>
  <c r="V63" i="5" s="1"/>
  <c r="BG25" i="5"/>
  <c r="AX25" i="5"/>
  <c r="AO25" i="5"/>
  <c r="AE25" i="5"/>
  <c r="J126" i="5"/>
  <c r="O69" i="4"/>
  <c r="O104" i="4"/>
  <c r="K126" i="9"/>
  <c r="J36" i="10"/>
  <c r="BH25" i="9"/>
  <c r="AY25" i="9"/>
  <c r="AP25" i="9"/>
  <c r="AF25" i="9"/>
  <c r="K92" i="9"/>
  <c r="AG92" i="9" s="1"/>
  <c r="K26" i="9"/>
  <c r="AF72" i="3"/>
  <c r="I64" i="10"/>
  <c r="I94" i="10"/>
  <c r="J107" i="13"/>
  <c r="AW41" i="13"/>
  <c r="AN41" i="13"/>
  <c r="AE41" i="13"/>
  <c r="U41" i="13"/>
  <c r="J74" i="13"/>
  <c r="D69" i="12"/>
  <c r="X158" i="12"/>
  <c r="D99" i="12"/>
  <c r="X22" i="3"/>
  <c r="D114" i="3"/>
  <c r="AH22" i="3"/>
  <c r="AZ22" i="3"/>
  <c r="AQ22" i="3"/>
  <c r="E132" i="9"/>
  <c r="D42" i="10"/>
  <c r="E98" i="9"/>
  <c r="P98" i="9" s="1"/>
  <c r="P69" i="9" s="1"/>
  <c r="BB31" i="9"/>
  <c r="AS31" i="9"/>
  <c r="AJ31" i="9"/>
  <c r="E32" i="9"/>
  <c r="Z31" i="9"/>
  <c r="F131" i="11"/>
  <c r="E41" i="12"/>
  <c r="F97" i="11"/>
  <c r="Q97" i="11" s="1"/>
  <c r="Q68" i="11" s="1"/>
  <c r="BC30" i="11"/>
  <c r="AT30" i="11"/>
  <c r="AK30" i="11"/>
  <c r="F31" i="11"/>
  <c r="AA30" i="11"/>
  <c r="E31" i="5"/>
  <c r="BB30" i="5"/>
  <c r="AS30" i="5"/>
  <c r="AJ30" i="5"/>
  <c r="Z30" i="5"/>
  <c r="E131" i="5"/>
  <c r="E97" i="5"/>
  <c r="P97" i="5" s="1"/>
  <c r="P68" i="5" s="1"/>
  <c r="J64" i="6"/>
  <c r="J94" i="6"/>
  <c r="D68" i="8"/>
  <c r="D98" i="8"/>
  <c r="G97" i="6"/>
  <c r="G67" i="6"/>
  <c r="G130" i="11"/>
  <c r="F40" i="12"/>
  <c r="G30" i="11"/>
  <c r="BD29" i="11"/>
  <c r="AU29" i="11"/>
  <c r="AL29" i="11"/>
  <c r="AB29" i="11"/>
  <c r="G96" i="11"/>
  <c r="S96" i="11" s="1"/>
  <c r="S67" i="11" s="1"/>
  <c r="I128" i="11"/>
  <c r="H38" i="12"/>
  <c r="AD27" i="11"/>
  <c r="I94" i="11"/>
  <c r="U94" i="11" s="1"/>
  <c r="U65" i="11" s="1"/>
  <c r="I28" i="11"/>
  <c r="AN27" i="11"/>
  <c r="BF27" i="11"/>
  <c r="AW27" i="11"/>
  <c r="J74" i="3"/>
  <c r="U74" i="3" s="1"/>
  <c r="U45" i="3" s="1"/>
  <c r="BF16" i="3"/>
  <c r="AW16" i="3"/>
  <c r="AN16" i="3"/>
  <c r="AD16" i="3"/>
  <c r="J108" i="3"/>
  <c r="J17" i="3"/>
  <c r="H19" i="3"/>
  <c r="BD18" i="3"/>
  <c r="AU18" i="3"/>
  <c r="AL18" i="3"/>
  <c r="AB18" i="3"/>
  <c r="H110" i="3"/>
  <c r="H76" i="3"/>
  <c r="S76" i="3" s="1"/>
  <c r="S47" i="3" s="1"/>
  <c r="H109" i="13"/>
  <c r="H76" i="13"/>
  <c r="AU43" i="13"/>
  <c r="AC43" i="13"/>
  <c r="AL43" i="13"/>
  <c r="S43" i="13"/>
  <c r="AV74" i="13"/>
  <c r="AM74" i="13"/>
  <c r="AD74" i="13"/>
  <c r="T74" i="13"/>
  <c r="G38" i="8"/>
  <c r="H94" i="7"/>
  <c r="T94" i="7" s="1"/>
  <c r="T65" i="7" s="1"/>
  <c r="H28" i="7"/>
  <c r="BE27" i="7"/>
  <c r="AV27" i="7"/>
  <c r="AM27" i="7"/>
  <c r="AC27" i="7"/>
  <c r="H128" i="7"/>
  <c r="BH24" i="5"/>
  <c r="AY24" i="5"/>
  <c r="AP24" i="5"/>
  <c r="AF24" i="5"/>
  <c r="K91" i="5"/>
  <c r="AG91" i="5" s="1"/>
  <c r="AG62" i="5" s="1"/>
  <c r="K125" i="5"/>
  <c r="K25" i="5"/>
  <c r="J27" i="14"/>
  <c r="J95" i="14"/>
  <c r="V95" i="14" s="1"/>
  <c r="V65" i="14" s="1"/>
  <c r="AF26" i="14"/>
  <c r="J130" i="14"/>
  <c r="AY26" i="14"/>
  <c r="BH26" i="14"/>
  <c r="AP26" i="14"/>
  <c r="I43" i="13"/>
  <c r="K73" i="3"/>
  <c r="AF73" i="3" s="1"/>
  <c r="AF44" i="3" s="1"/>
  <c r="K107" i="3"/>
  <c r="K16" i="3"/>
  <c r="AO15" i="3"/>
  <c r="BG15" i="3"/>
  <c r="AX15" i="3"/>
  <c r="AE15" i="3"/>
  <c r="BF26" i="5"/>
  <c r="AW26" i="5"/>
  <c r="AN26" i="5"/>
  <c r="I93" i="5"/>
  <c r="U93" i="5" s="1"/>
  <c r="U64" i="5" s="1"/>
  <c r="AD26" i="5"/>
  <c r="I127" i="5"/>
  <c r="I27" i="5"/>
  <c r="J128" i="4"/>
  <c r="I38" i="6"/>
  <c r="J94" i="4"/>
  <c r="V94" i="4" s="1"/>
  <c r="V65" i="4" s="1"/>
  <c r="J28" i="4"/>
  <c r="AE27" i="4"/>
  <c r="BG27" i="4"/>
  <c r="AX27" i="4"/>
  <c r="AO27" i="4"/>
  <c r="O80" i="3"/>
  <c r="D86" i="3"/>
  <c r="J93" i="12"/>
  <c r="AD152" i="12"/>
  <c r="J63" i="12"/>
  <c r="O98" i="7"/>
  <c r="D104" i="7"/>
  <c r="AA19" i="3"/>
  <c r="G111" i="3"/>
  <c r="AK19" i="3"/>
  <c r="BC19" i="3"/>
  <c r="AT19" i="3"/>
  <c r="G77" i="3"/>
  <c r="R77" i="3" s="1"/>
  <c r="R48" i="3" s="1"/>
  <c r="G20" i="3"/>
  <c r="AS77" i="13"/>
  <c r="AJ77" i="13"/>
  <c r="AA77" i="13"/>
  <c r="Q77" i="13"/>
  <c r="O98" i="5"/>
  <c r="D104" i="5"/>
  <c r="E97" i="8"/>
  <c r="E67" i="8"/>
  <c r="F66" i="8"/>
  <c r="F96" i="8"/>
  <c r="F97" i="10"/>
  <c r="F67" i="10"/>
  <c r="AG60" i="5"/>
  <c r="H66" i="6"/>
  <c r="H96" i="6"/>
  <c r="H65" i="12"/>
  <c r="AB154" i="12"/>
  <c r="H95" i="12"/>
  <c r="AP80" i="13"/>
  <c r="AG80" i="13"/>
  <c r="X80" i="13"/>
  <c r="N80" i="13"/>
  <c r="AV42" i="13"/>
  <c r="AM42" i="13"/>
  <c r="AD42" i="13"/>
  <c r="I108" i="13"/>
  <c r="T42" i="13"/>
  <c r="I75" i="13"/>
  <c r="J127" i="9"/>
  <c r="I37" i="10"/>
  <c r="J27" i="9"/>
  <c r="BG26" i="9"/>
  <c r="AX26" i="9"/>
  <c r="AO26" i="9"/>
  <c r="J93" i="9"/>
  <c r="V93" i="9" s="1"/>
  <c r="V64" i="9" s="1"/>
  <c r="AE26" i="9"/>
  <c r="G30" i="14"/>
  <c r="BE29" i="14"/>
  <c r="AV29" i="14"/>
  <c r="AM29" i="14"/>
  <c r="G133" i="14"/>
  <c r="F46" i="13"/>
  <c r="G98" i="14"/>
  <c r="S98" i="14" s="1"/>
  <c r="S68" i="14" s="1"/>
  <c r="AC29" i="14"/>
  <c r="C100" i="12"/>
  <c r="C70" i="12"/>
  <c r="Y157" i="12"/>
  <c r="E68" i="12"/>
  <c r="E98" i="12"/>
  <c r="C42" i="8"/>
  <c r="Y31" i="7"/>
  <c r="D132" i="7"/>
  <c r="AI31" i="7"/>
  <c r="AR31" i="7"/>
  <c r="BA31" i="7"/>
  <c r="AW73" i="13"/>
  <c r="AN73" i="13"/>
  <c r="AE73" i="13"/>
  <c r="U73" i="13"/>
  <c r="BB32" i="14"/>
  <c r="AS32" i="14"/>
  <c r="AJ32" i="14"/>
  <c r="Z32" i="14"/>
  <c r="D136" i="14"/>
  <c r="C49" i="13"/>
  <c r="AA155" i="12"/>
  <c r="G96" i="12"/>
  <c r="G66" i="12"/>
  <c r="D70" i="6"/>
  <c r="D100" i="6"/>
  <c r="F131" i="9"/>
  <c r="E41" i="10"/>
  <c r="F97" i="9"/>
  <c r="Q97" i="9" s="1"/>
  <c r="Q68" i="9" s="1"/>
  <c r="F31" i="9"/>
  <c r="AK30" i="9"/>
  <c r="AA30" i="9"/>
  <c r="BC30" i="9"/>
  <c r="AT30" i="9"/>
  <c r="V62" i="5"/>
  <c r="G77" i="13"/>
  <c r="G110" i="13"/>
  <c r="R44" i="13"/>
  <c r="AK44" i="13"/>
  <c r="AT44" i="13"/>
  <c r="AB44" i="13"/>
  <c r="J93" i="10"/>
  <c r="J63" i="10"/>
  <c r="I128" i="9"/>
  <c r="H38" i="10"/>
  <c r="AD27" i="9"/>
  <c r="I94" i="9"/>
  <c r="U94" i="9" s="1"/>
  <c r="U65" i="9" s="1"/>
  <c r="AW27" i="9"/>
  <c r="AN27" i="9"/>
  <c r="I28" i="9"/>
  <c r="BF27" i="9"/>
  <c r="F98" i="4"/>
  <c r="Q98" i="4" s="1"/>
  <c r="Q69" i="4" s="1"/>
  <c r="F132" i="4"/>
  <c r="E42" i="6"/>
  <c r="F32" i="4"/>
  <c r="AA31" i="4"/>
  <c r="AK31" i="4"/>
  <c r="BC31" i="4"/>
  <c r="AT31" i="4"/>
  <c r="AG62" i="11"/>
  <c r="J62" i="8"/>
  <c r="J92" i="8"/>
  <c r="C110" i="21" l="1"/>
  <c r="M103" i="21"/>
  <c r="AD34" i="21"/>
  <c r="BB26" i="21"/>
  <c r="AO26" i="21"/>
  <c r="AB26" i="21"/>
  <c r="Y29" i="21"/>
  <c r="AL29" i="21"/>
  <c r="AY29" i="21"/>
  <c r="BK29" i="21"/>
  <c r="Z28" i="21"/>
  <c r="L104" i="21"/>
  <c r="AX37" i="16"/>
  <c r="AK37" i="16"/>
  <c r="BJ37" i="16"/>
  <c r="X37" i="16"/>
  <c r="BL36" i="17"/>
  <c r="AM36" i="17"/>
  <c r="AZ36" i="17"/>
  <c r="C35" i="21"/>
  <c r="Q35" i="21" s="1"/>
  <c r="AD41" i="16"/>
  <c r="Q41" i="16"/>
  <c r="BD40" i="16"/>
  <c r="R40" i="16"/>
  <c r="AR40" i="16"/>
  <c r="AE40" i="16"/>
  <c r="AY37" i="17"/>
  <c r="BK37" i="17"/>
  <c r="AL37" i="17"/>
  <c r="AI39" i="16"/>
  <c r="BH39" i="16"/>
  <c r="V39" i="16"/>
  <c r="AV39" i="16"/>
  <c r="S40" i="16"/>
  <c r="AS40" i="16"/>
  <c r="AF40" i="16"/>
  <c r="BE40" i="16"/>
  <c r="BH40" i="17"/>
  <c r="AV40" i="17"/>
  <c r="AI40" i="17"/>
  <c r="AW38" i="16"/>
  <c r="AJ38" i="16"/>
  <c r="BI38" i="16"/>
  <c r="W38" i="16"/>
  <c r="M28" i="21"/>
  <c r="AN28" i="21" s="1"/>
  <c r="AN34" i="16"/>
  <c r="BM34" i="16"/>
  <c r="AA34" i="16"/>
  <c r="BA34" i="16"/>
  <c r="AX38" i="17"/>
  <c r="BJ38" i="17"/>
  <c r="AK38" i="17"/>
  <c r="K30" i="21"/>
  <c r="Y30" i="21" s="1"/>
  <c r="AL36" i="16"/>
  <c r="BK36" i="16"/>
  <c r="Y36" i="16"/>
  <c r="AY36" i="16"/>
  <c r="BN34" i="17"/>
  <c r="BB34" i="17"/>
  <c r="AO34" i="17"/>
  <c r="N27" i="21"/>
  <c r="BN27" i="21" s="1"/>
  <c r="AB33" i="16"/>
  <c r="AO33" i="16"/>
  <c r="BN33" i="16"/>
  <c r="BB33" i="16"/>
  <c r="BI39" i="17"/>
  <c r="AW39" i="17"/>
  <c r="AJ39" i="17"/>
  <c r="BM35" i="17"/>
  <c r="BA35" i="17"/>
  <c r="AN35" i="17"/>
  <c r="L29" i="21"/>
  <c r="L105" i="21" s="1"/>
  <c r="Z35" i="16"/>
  <c r="AZ35" i="16"/>
  <c r="AM35" i="16"/>
  <c r="BL35" i="16"/>
  <c r="AU41" i="17"/>
  <c r="BG41" i="17"/>
  <c r="AH41" i="17"/>
  <c r="AU40" i="16"/>
  <c r="AH40" i="16"/>
  <c r="BG40" i="16"/>
  <c r="U40" i="16"/>
  <c r="T40" i="16"/>
  <c r="AT40" i="16"/>
  <c r="AG40" i="16"/>
  <c r="BF40" i="16"/>
  <c r="BF42" i="17"/>
  <c r="AT42" i="17"/>
  <c r="AG42" i="17"/>
  <c r="G42" i="17"/>
  <c r="H41" i="17"/>
  <c r="F43" i="17"/>
  <c r="J39" i="17"/>
  <c r="L37" i="17"/>
  <c r="N35" i="17"/>
  <c r="I40" i="17"/>
  <c r="K38" i="17"/>
  <c r="M36" i="17"/>
  <c r="AD35" i="21"/>
  <c r="AB27" i="21"/>
  <c r="AA28" i="21"/>
  <c r="BA28" i="21"/>
  <c r="B84" i="17"/>
  <c r="B121" i="17" s="1"/>
  <c r="AQ45" i="17"/>
  <c r="P45" i="17"/>
  <c r="B78" i="18"/>
  <c r="B115" i="18" s="1"/>
  <c r="P39" i="18"/>
  <c r="AQ39" i="18"/>
  <c r="P39" i="21"/>
  <c r="B78" i="21"/>
  <c r="B115" i="21" s="1"/>
  <c r="AQ39" i="21"/>
  <c r="B45" i="15"/>
  <c r="AQ45" i="15" s="1"/>
  <c r="B40" i="21"/>
  <c r="B40" i="18"/>
  <c r="P44" i="15"/>
  <c r="B46" i="16"/>
  <c r="AQ46" i="16" s="1"/>
  <c r="B46" i="17"/>
  <c r="B83" i="15"/>
  <c r="B120" i="15" s="1"/>
  <c r="B84" i="16"/>
  <c r="B121" i="16" s="1"/>
  <c r="P45" i="16"/>
  <c r="G34" i="21"/>
  <c r="U33" i="21"/>
  <c r="AH33" i="21"/>
  <c r="G109" i="21"/>
  <c r="BG33" i="21"/>
  <c r="AU33" i="21"/>
  <c r="E34" i="21"/>
  <c r="S33" i="21"/>
  <c r="AS33" i="21"/>
  <c r="E109" i="21"/>
  <c r="AF33" i="21"/>
  <c r="BE33" i="21"/>
  <c r="I31" i="21"/>
  <c r="AJ30" i="21"/>
  <c r="W30" i="21"/>
  <c r="I106" i="21"/>
  <c r="BI30" i="21"/>
  <c r="AW30" i="21"/>
  <c r="F34" i="21"/>
  <c r="BF33" i="21"/>
  <c r="F109" i="21"/>
  <c r="AG33" i="21"/>
  <c r="AT33" i="21"/>
  <c r="T33" i="21"/>
  <c r="J31" i="21"/>
  <c r="AK30" i="21"/>
  <c r="X30" i="21"/>
  <c r="AX30" i="21"/>
  <c r="BJ30" i="21"/>
  <c r="J106" i="21"/>
  <c r="H32" i="21"/>
  <c r="H107" i="21"/>
  <c r="V31" i="21"/>
  <c r="BH31" i="21"/>
  <c r="AI31" i="21"/>
  <c r="AV31" i="21"/>
  <c r="D34" i="21"/>
  <c r="BD33" i="21"/>
  <c r="AE33" i="21"/>
  <c r="D110" i="21"/>
  <c r="AR33" i="21"/>
  <c r="R33" i="21"/>
  <c r="H110" i="19"/>
  <c r="AV34" i="19"/>
  <c r="V34" i="19"/>
  <c r="BH34" i="19"/>
  <c r="AI34" i="19"/>
  <c r="P39" i="19"/>
  <c r="B78" i="19"/>
  <c r="B115" i="19" s="1"/>
  <c r="AQ39" i="19"/>
  <c r="B40" i="19"/>
  <c r="AG36" i="19"/>
  <c r="F112" i="19"/>
  <c r="AT36" i="19"/>
  <c r="BF36" i="19"/>
  <c r="T36" i="19"/>
  <c r="J108" i="19"/>
  <c r="BK32" i="19"/>
  <c r="AK32" i="19"/>
  <c r="BJ32" i="19"/>
  <c r="AY32" i="19"/>
  <c r="AX32" i="19"/>
  <c r="X32" i="19"/>
  <c r="I109" i="19"/>
  <c r="AJ33" i="19"/>
  <c r="BI33" i="19"/>
  <c r="AW33" i="19"/>
  <c r="W33" i="19"/>
  <c r="E113" i="19"/>
  <c r="AS37" i="19"/>
  <c r="S37" i="19"/>
  <c r="AF37" i="19"/>
  <c r="BE37" i="19"/>
  <c r="G111" i="19"/>
  <c r="AU35" i="19"/>
  <c r="U35" i="19"/>
  <c r="AH35" i="19"/>
  <c r="BG35" i="19"/>
  <c r="S39" i="17"/>
  <c r="E115" i="17"/>
  <c r="F115" i="17"/>
  <c r="T39" i="17"/>
  <c r="C116" i="17"/>
  <c r="D117" i="16"/>
  <c r="F116" i="16"/>
  <c r="E115" i="15"/>
  <c r="E41" i="16"/>
  <c r="C117" i="16"/>
  <c r="C116" i="15"/>
  <c r="C42" i="16"/>
  <c r="D116" i="17"/>
  <c r="E116" i="16"/>
  <c r="D41" i="16"/>
  <c r="D116" i="15"/>
  <c r="F115" i="15"/>
  <c r="F41" i="16"/>
  <c r="BM28" i="18"/>
  <c r="AA28" i="18"/>
  <c r="BA28" i="18"/>
  <c r="M104" i="18"/>
  <c r="AN28" i="18"/>
  <c r="BL29" i="18"/>
  <c r="Z29" i="18"/>
  <c r="AM29" i="18"/>
  <c r="AZ29" i="18"/>
  <c r="L105" i="18"/>
  <c r="Y30" i="18"/>
  <c r="AL30" i="18"/>
  <c r="K106" i="18"/>
  <c r="AY30" i="18"/>
  <c r="BK30" i="18"/>
  <c r="BH33" i="18"/>
  <c r="AV33" i="18"/>
  <c r="H109" i="18"/>
  <c r="AI33" i="18"/>
  <c r="V33" i="18"/>
  <c r="BN27" i="18"/>
  <c r="AB27" i="18"/>
  <c r="N103" i="18"/>
  <c r="AO27" i="18"/>
  <c r="BB27" i="18"/>
  <c r="BJ31" i="18"/>
  <c r="J107" i="18"/>
  <c r="AK31" i="18"/>
  <c r="AX31" i="18"/>
  <c r="X31" i="18"/>
  <c r="G110" i="18"/>
  <c r="AH34" i="18"/>
  <c r="BG34" i="18"/>
  <c r="AU34" i="18"/>
  <c r="U34" i="18"/>
  <c r="W32" i="18"/>
  <c r="AJ32" i="18"/>
  <c r="I108" i="18"/>
  <c r="AW32" i="18"/>
  <c r="BI32" i="18"/>
  <c r="AS41" i="18"/>
  <c r="E117" i="18"/>
  <c r="BE41" i="18"/>
  <c r="S41" i="18"/>
  <c r="AF41" i="18"/>
  <c r="R41" i="18"/>
  <c r="AE41" i="18"/>
  <c r="D118" i="18"/>
  <c r="AG40" i="18"/>
  <c r="T40" i="18"/>
  <c r="F116" i="18"/>
  <c r="BF40" i="18"/>
  <c r="AT40" i="18"/>
  <c r="AR41" i="18"/>
  <c r="AR42" i="18"/>
  <c r="BD42" i="18"/>
  <c r="AD42" i="18"/>
  <c r="Q42" i="18"/>
  <c r="C118" i="18"/>
  <c r="V38" i="17"/>
  <c r="W37" i="17"/>
  <c r="AB32" i="17"/>
  <c r="Z34" i="17"/>
  <c r="X36" i="17"/>
  <c r="U39" i="17"/>
  <c r="Y35" i="17"/>
  <c r="AA33" i="17"/>
  <c r="M109" i="17"/>
  <c r="J113" i="16"/>
  <c r="K37" i="16"/>
  <c r="K111" i="15"/>
  <c r="H114" i="15"/>
  <c r="H40" i="16"/>
  <c r="M109" i="15"/>
  <c r="M35" i="16"/>
  <c r="G116" i="16"/>
  <c r="H115" i="16"/>
  <c r="H114" i="17"/>
  <c r="L111" i="16"/>
  <c r="G41" i="16"/>
  <c r="G115" i="15"/>
  <c r="J38" i="16"/>
  <c r="J112" i="15"/>
  <c r="G115" i="17"/>
  <c r="L110" i="15"/>
  <c r="L36" i="16"/>
  <c r="J112" i="17"/>
  <c r="I114" i="16"/>
  <c r="K111" i="17"/>
  <c r="N109" i="16"/>
  <c r="I39" i="16"/>
  <c r="I113" i="15"/>
  <c r="I113" i="17"/>
  <c r="K112" i="16"/>
  <c r="L110" i="17"/>
  <c r="M110" i="16"/>
  <c r="N108" i="15"/>
  <c r="N34" i="16"/>
  <c r="N108" i="17"/>
  <c r="J128" i="9"/>
  <c r="I38" i="10"/>
  <c r="J94" i="9"/>
  <c r="V94" i="9" s="1"/>
  <c r="V65" i="9" s="1"/>
  <c r="J28" i="9"/>
  <c r="AO27" i="9"/>
  <c r="AE27" i="9"/>
  <c r="BG27" i="9"/>
  <c r="AX27" i="9"/>
  <c r="G39" i="8"/>
  <c r="AC28" i="7"/>
  <c r="H129" i="7"/>
  <c r="BE28" i="7"/>
  <c r="AV28" i="7"/>
  <c r="AM28" i="7"/>
  <c r="H29" i="7"/>
  <c r="H95" i="7"/>
  <c r="T95" i="7" s="1"/>
  <c r="T66" i="7" s="1"/>
  <c r="G131" i="11"/>
  <c r="G97" i="11"/>
  <c r="S97" i="11" s="1"/>
  <c r="S68" i="11" s="1"/>
  <c r="F41" i="12"/>
  <c r="G31" i="11"/>
  <c r="AB30" i="11"/>
  <c r="BD30" i="11"/>
  <c r="AU30" i="11"/>
  <c r="AL30" i="11"/>
  <c r="E68" i="8"/>
  <c r="E98" i="8"/>
  <c r="H130" i="9"/>
  <c r="G40" i="10"/>
  <c r="H30" i="9"/>
  <c r="BE29" i="9"/>
  <c r="AV29" i="9"/>
  <c r="AM29" i="9"/>
  <c r="H96" i="9"/>
  <c r="T96" i="9" s="1"/>
  <c r="T67" i="9" s="1"/>
  <c r="AC29" i="9"/>
  <c r="F132" i="11"/>
  <c r="E42" i="12"/>
  <c r="F98" i="11"/>
  <c r="Q98" i="11" s="1"/>
  <c r="Q69" i="11" s="1"/>
  <c r="BC31" i="11"/>
  <c r="AT31" i="11"/>
  <c r="AK31" i="11"/>
  <c r="F32" i="11"/>
  <c r="AA31" i="11"/>
  <c r="F40" i="8"/>
  <c r="G30" i="7"/>
  <c r="G130" i="7"/>
  <c r="BD29" i="7"/>
  <c r="AU29" i="7"/>
  <c r="AL29" i="7"/>
  <c r="G96" i="7"/>
  <c r="S96" i="7" s="1"/>
  <c r="S67" i="7" s="1"/>
  <c r="AB29" i="7"/>
  <c r="G30" i="5"/>
  <c r="G130" i="5"/>
  <c r="BD29" i="5"/>
  <c r="AU29" i="5"/>
  <c r="AL29" i="5"/>
  <c r="G96" i="5"/>
  <c r="S96" i="5" s="1"/>
  <c r="S67" i="5" s="1"/>
  <c r="AB29" i="5"/>
  <c r="BB21" i="3"/>
  <c r="AS21" i="3"/>
  <c r="AJ21" i="3"/>
  <c r="Z21" i="3"/>
  <c r="F113" i="3"/>
  <c r="F79" i="3"/>
  <c r="Q79" i="3" s="1"/>
  <c r="Q50" i="3" s="1"/>
  <c r="F22" i="3"/>
  <c r="G134" i="14"/>
  <c r="G99" i="14"/>
  <c r="S99" i="14" s="1"/>
  <c r="S69" i="14" s="1"/>
  <c r="G31" i="14"/>
  <c r="BE30" i="14"/>
  <c r="AV30" i="14"/>
  <c r="AM30" i="14"/>
  <c r="AC30" i="14"/>
  <c r="F47" i="13"/>
  <c r="J129" i="4"/>
  <c r="J95" i="4"/>
  <c r="V95" i="4" s="1"/>
  <c r="V66" i="4" s="1"/>
  <c r="I39" i="6"/>
  <c r="AE28" i="4"/>
  <c r="J29" i="4"/>
  <c r="BG28" i="4"/>
  <c r="AX28" i="4"/>
  <c r="AO28" i="4"/>
  <c r="G96" i="8"/>
  <c r="G66" i="8"/>
  <c r="K127" i="9"/>
  <c r="J37" i="10"/>
  <c r="K27" i="9"/>
  <c r="BH26" i="9"/>
  <c r="AY26" i="9"/>
  <c r="AP26" i="9"/>
  <c r="K93" i="9"/>
  <c r="AG93" i="9" s="1"/>
  <c r="AG64" i="9" s="1"/>
  <c r="AF26" i="9"/>
  <c r="J93" i="5"/>
  <c r="V93" i="5" s="1"/>
  <c r="V64" i="5" s="1"/>
  <c r="AE26" i="5"/>
  <c r="J127" i="5"/>
  <c r="J27" i="5"/>
  <c r="BG26" i="5"/>
  <c r="AX26" i="5"/>
  <c r="AO26" i="5"/>
  <c r="G67" i="10"/>
  <c r="G97" i="10"/>
  <c r="O69" i="7"/>
  <c r="O104" i="7"/>
  <c r="J64" i="10"/>
  <c r="J94" i="10"/>
  <c r="E133" i="9"/>
  <c r="D43" i="10"/>
  <c r="E99" i="9"/>
  <c r="P99" i="9" s="1"/>
  <c r="P70" i="9" s="1"/>
  <c r="E33" i="9"/>
  <c r="AJ32" i="9"/>
  <c r="Z32" i="9"/>
  <c r="BE18" i="3"/>
  <c r="AV18" i="3"/>
  <c r="AM18" i="3"/>
  <c r="AC18" i="3"/>
  <c r="I110" i="3"/>
  <c r="I76" i="3"/>
  <c r="T76" i="3" s="1"/>
  <c r="T47" i="3" s="1"/>
  <c r="I19" i="3"/>
  <c r="AV75" i="13"/>
  <c r="AM75" i="13"/>
  <c r="AD75" i="13"/>
  <c r="T75" i="13"/>
  <c r="O69" i="5"/>
  <c r="O104" i="5"/>
  <c r="J131" i="14"/>
  <c r="J28" i="14"/>
  <c r="AY27" i="14"/>
  <c r="J96" i="14"/>
  <c r="V96" i="14" s="1"/>
  <c r="V66" i="14" s="1"/>
  <c r="AF27" i="14"/>
  <c r="AP27" i="14"/>
  <c r="BH27" i="14"/>
  <c r="I44" i="13"/>
  <c r="AU76" i="13"/>
  <c r="AL76" i="13"/>
  <c r="AC76" i="13"/>
  <c r="S76" i="13"/>
  <c r="H77" i="3"/>
  <c r="S77" i="3" s="1"/>
  <c r="S48" i="3" s="1"/>
  <c r="H20" i="3"/>
  <c r="BD19" i="3"/>
  <c r="H111" i="3"/>
  <c r="AB19" i="3"/>
  <c r="AU19" i="3"/>
  <c r="AL19" i="3"/>
  <c r="AG63" i="9"/>
  <c r="H77" i="13"/>
  <c r="H110" i="13"/>
  <c r="AL44" i="13"/>
  <c r="S44" i="13"/>
  <c r="AU44" i="13"/>
  <c r="AC44" i="13"/>
  <c r="I65" i="12"/>
  <c r="AC154" i="12"/>
  <c r="I95" i="12"/>
  <c r="H130" i="11"/>
  <c r="G40" i="12"/>
  <c r="H30" i="11"/>
  <c r="BE29" i="11"/>
  <c r="AV29" i="11"/>
  <c r="AM29" i="11"/>
  <c r="AC29" i="11"/>
  <c r="H96" i="11"/>
  <c r="T96" i="11" s="1"/>
  <c r="T67" i="11" s="1"/>
  <c r="O71" i="14"/>
  <c r="O107" i="14"/>
  <c r="H65" i="8"/>
  <c r="H95" i="8"/>
  <c r="U74" i="13"/>
  <c r="AN74" i="13"/>
  <c r="AE74" i="13"/>
  <c r="AW74" i="13"/>
  <c r="I65" i="10"/>
  <c r="I95" i="10"/>
  <c r="E100" i="6"/>
  <c r="E70" i="6"/>
  <c r="I96" i="6"/>
  <c r="I66" i="6"/>
  <c r="I109" i="13"/>
  <c r="I76" i="13"/>
  <c r="AV43" i="13"/>
  <c r="AM43" i="13"/>
  <c r="AD43" i="13"/>
  <c r="T43" i="13"/>
  <c r="K26" i="5"/>
  <c r="K92" i="5"/>
  <c r="AG92" i="5" s="1"/>
  <c r="AG63" i="5" s="1"/>
  <c r="BH25" i="5"/>
  <c r="AY25" i="5"/>
  <c r="AP25" i="5"/>
  <c r="AF25" i="5"/>
  <c r="K126" i="5"/>
  <c r="BF17" i="3"/>
  <c r="AW17" i="3"/>
  <c r="AN17" i="3"/>
  <c r="AD17" i="3"/>
  <c r="J75" i="3"/>
  <c r="U75" i="3" s="1"/>
  <c r="U46" i="3" s="1"/>
  <c r="J109" i="3"/>
  <c r="J18" i="3"/>
  <c r="BC32" i="14"/>
  <c r="AT32" i="14"/>
  <c r="AK32" i="14"/>
  <c r="E33" i="14"/>
  <c r="AA32" i="14"/>
  <c r="E101" i="14"/>
  <c r="P101" i="14" s="1"/>
  <c r="P71" i="14" s="1"/>
  <c r="E136" i="14"/>
  <c r="D49" i="13"/>
  <c r="J65" i="6"/>
  <c r="J95" i="6"/>
  <c r="E133" i="11"/>
  <c r="D43" i="12"/>
  <c r="E33" i="11"/>
  <c r="Z32" i="11"/>
  <c r="E99" i="11"/>
  <c r="P99" i="11" s="1"/>
  <c r="P70" i="11" s="1"/>
  <c r="AJ32" i="11"/>
  <c r="AH63" i="14"/>
  <c r="G132" i="4"/>
  <c r="F42" i="6"/>
  <c r="G98" i="4"/>
  <c r="S98" i="4" s="1"/>
  <c r="S69" i="4" s="1"/>
  <c r="BD31" i="4"/>
  <c r="AL31" i="4"/>
  <c r="AU31" i="4"/>
  <c r="AB31" i="4"/>
  <c r="G32" i="4"/>
  <c r="H97" i="6"/>
  <c r="H67" i="6"/>
  <c r="Q78" i="13"/>
  <c r="AJ78" i="13"/>
  <c r="AS78" i="13"/>
  <c r="AA78" i="13"/>
  <c r="E113" i="13"/>
  <c r="E80" i="13"/>
  <c r="AR47" i="13"/>
  <c r="AI47" i="13"/>
  <c r="Z47" i="13"/>
  <c r="P47" i="13"/>
  <c r="H38" i="8"/>
  <c r="I28" i="7"/>
  <c r="BF27" i="7"/>
  <c r="AW27" i="7"/>
  <c r="AN27" i="7"/>
  <c r="AD27" i="7"/>
  <c r="I128" i="7"/>
  <c r="I94" i="7"/>
  <c r="U94" i="7" s="1"/>
  <c r="U65" i="7" s="1"/>
  <c r="G21" i="3"/>
  <c r="G78" i="3"/>
  <c r="R78" i="3" s="1"/>
  <c r="R49" i="3" s="1"/>
  <c r="AA20" i="3"/>
  <c r="BC20" i="3"/>
  <c r="AK20" i="3"/>
  <c r="AT20" i="3"/>
  <c r="G112" i="3"/>
  <c r="K95" i="14"/>
  <c r="AH95" i="14" s="1"/>
  <c r="AH65" i="14" s="1"/>
  <c r="BI26" i="14"/>
  <c r="AZ26" i="14"/>
  <c r="AQ26" i="14"/>
  <c r="K130" i="14"/>
  <c r="K27" i="14"/>
  <c r="AG26" i="14"/>
  <c r="J43" i="13"/>
  <c r="AB155" i="12"/>
  <c r="H96" i="12"/>
  <c r="H66" i="12"/>
  <c r="AC28" i="5"/>
  <c r="H129" i="5"/>
  <c r="AM28" i="5"/>
  <c r="H29" i="5"/>
  <c r="H95" i="5"/>
  <c r="T95" i="5" s="1"/>
  <c r="T66" i="5" s="1"/>
  <c r="BE28" i="5"/>
  <c r="AV28" i="5"/>
  <c r="F99" i="4"/>
  <c r="Q99" i="4" s="1"/>
  <c r="Q70" i="4" s="1"/>
  <c r="F133" i="4"/>
  <c r="E43" i="6"/>
  <c r="AA32" i="4"/>
  <c r="AK32" i="4"/>
  <c r="AT32" i="4"/>
  <c r="BC32" i="4"/>
  <c r="F33" i="4"/>
  <c r="H96" i="10"/>
  <c r="H66" i="10"/>
  <c r="F132" i="9"/>
  <c r="E42" i="10"/>
  <c r="F98" i="9"/>
  <c r="Q98" i="9" s="1"/>
  <c r="Q69" i="9" s="1"/>
  <c r="BC31" i="9"/>
  <c r="AT31" i="9"/>
  <c r="AK31" i="9"/>
  <c r="F32" i="9"/>
  <c r="AA31" i="9"/>
  <c r="C100" i="8"/>
  <c r="C70" i="8"/>
  <c r="AS46" i="13"/>
  <c r="F112" i="13"/>
  <c r="Q46" i="13"/>
  <c r="F79" i="13"/>
  <c r="AA46" i="13"/>
  <c r="AJ46" i="13"/>
  <c r="O51" i="3"/>
  <c r="O86" i="3"/>
  <c r="I29" i="14"/>
  <c r="I132" i="14"/>
  <c r="AE28" i="14"/>
  <c r="AO28" i="14"/>
  <c r="H45" i="13"/>
  <c r="BG28" i="14"/>
  <c r="I97" i="14"/>
  <c r="U97" i="14" s="1"/>
  <c r="U67" i="14" s="1"/>
  <c r="AX28" i="14"/>
  <c r="D81" i="13"/>
  <c r="D114" i="13"/>
  <c r="Y48" i="13"/>
  <c r="AQ48" i="13"/>
  <c r="AH48" i="13"/>
  <c r="O48" i="13"/>
  <c r="H131" i="4"/>
  <c r="H97" i="4"/>
  <c r="T97" i="4" s="1"/>
  <c r="T68" i="4" s="1"/>
  <c r="G41" i="6"/>
  <c r="BE30" i="4"/>
  <c r="AV30" i="4"/>
  <c r="AM30" i="4"/>
  <c r="AC30" i="4"/>
  <c r="H31" i="4"/>
  <c r="J108" i="13"/>
  <c r="U42" i="13"/>
  <c r="J75" i="13"/>
  <c r="AN42" i="13"/>
  <c r="AW42" i="13"/>
  <c r="AE42" i="13"/>
  <c r="BC30" i="5"/>
  <c r="AT30" i="5"/>
  <c r="AK30" i="5"/>
  <c r="AA30" i="5"/>
  <c r="F131" i="5"/>
  <c r="F97" i="5"/>
  <c r="Q97" i="5" s="1"/>
  <c r="Q68" i="5" s="1"/>
  <c r="F31" i="5"/>
  <c r="F69" i="6"/>
  <c r="F99" i="6"/>
  <c r="AA156" i="12"/>
  <c r="G67" i="12"/>
  <c r="G97" i="12"/>
  <c r="G111" i="13"/>
  <c r="AT45" i="13"/>
  <c r="AK45" i="13"/>
  <c r="AB45" i="13"/>
  <c r="R45" i="13"/>
  <c r="G78" i="13"/>
  <c r="F32" i="14"/>
  <c r="BD31" i="14"/>
  <c r="AU31" i="14"/>
  <c r="AL31" i="14"/>
  <c r="F135" i="14"/>
  <c r="F100" i="14"/>
  <c r="Q100" i="14" s="1"/>
  <c r="Q70" i="14" s="1"/>
  <c r="AB31" i="14"/>
  <c r="E48" i="13"/>
  <c r="D69" i="8"/>
  <c r="D99" i="8"/>
  <c r="D100" i="12"/>
  <c r="X159" i="12"/>
  <c r="D70" i="12"/>
  <c r="Z157" i="12"/>
  <c r="F68" i="12"/>
  <c r="F98" i="12"/>
  <c r="AF43" i="3"/>
  <c r="E134" i="4"/>
  <c r="E100" i="4"/>
  <c r="P100" i="4" s="1"/>
  <c r="P71" i="4" s="1"/>
  <c r="D44" i="6"/>
  <c r="E34" i="4"/>
  <c r="Z33" i="4"/>
  <c r="AJ33" i="4"/>
  <c r="K127" i="11"/>
  <c r="J37" i="12"/>
  <c r="K27" i="11"/>
  <c r="BH26" i="11"/>
  <c r="AY26" i="11"/>
  <c r="AP26" i="11"/>
  <c r="K93" i="11"/>
  <c r="AG93" i="11" s="1"/>
  <c r="AG64" i="11" s="1"/>
  <c r="AF26" i="11"/>
  <c r="R77" i="13"/>
  <c r="AK77" i="13"/>
  <c r="AB77" i="13"/>
  <c r="AT77" i="13"/>
  <c r="C115" i="13"/>
  <c r="AP49" i="13"/>
  <c r="AG49" i="13"/>
  <c r="X49" i="13"/>
  <c r="N49" i="13"/>
  <c r="C82" i="13"/>
  <c r="I28" i="5"/>
  <c r="BF27" i="5"/>
  <c r="AW27" i="5"/>
  <c r="AN27" i="5"/>
  <c r="AD27" i="5"/>
  <c r="I128" i="5"/>
  <c r="I94" i="5"/>
  <c r="U94" i="5" s="1"/>
  <c r="U65" i="5" s="1"/>
  <c r="I129" i="11"/>
  <c r="H39" i="12"/>
  <c r="I95" i="11"/>
  <c r="U95" i="11" s="1"/>
  <c r="U66" i="11" s="1"/>
  <c r="I29" i="11"/>
  <c r="BF28" i="11"/>
  <c r="AW28" i="11"/>
  <c r="AN28" i="11"/>
  <c r="AD28" i="11"/>
  <c r="E69" i="12"/>
  <c r="Y158" i="12"/>
  <c r="E99" i="12"/>
  <c r="D100" i="10"/>
  <c r="D70" i="10"/>
  <c r="G68" i="6"/>
  <c r="G98" i="6"/>
  <c r="G131" i="9"/>
  <c r="F41" i="10"/>
  <c r="G97" i="9"/>
  <c r="S97" i="9" s="1"/>
  <c r="S68" i="9" s="1"/>
  <c r="G31" i="9"/>
  <c r="BD30" i="9"/>
  <c r="AU30" i="9"/>
  <c r="AL30" i="9"/>
  <c r="AB30" i="9"/>
  <c r="D101" i="6"/>
  <c r="D71" i="6"/>
  <c r="K128" i="4"/>
  <c r="J38" i="6"/>
  <c r="K94" i="4"/>
  <c r="AG94" i="4" s="1"/>
  <c r="AG65" i="4" s="1"/>
  <c r="K28" i="4"/>
  <c r="BH27" i="4"/>
  <c r="AY27" i="4"/>
  <c r="AP27" i="4"/>
  <c r="AF27" i="4"/>
  <c r="J93" i="8"/>
  <c r="J63" i="8"/>
  <c r="E80" i="3"/>
  <c r="P80" i="3" s="1"/>
  <c r="P51" i="3" s="1"/>
  <c r="BA22" i="3"/>
  <c r="E23" i="3"/>
  <c r="Y22" i="3"/>
  <c r="E114" i="3"/>
  <c r="AI22" i="3"/>
  <c r="AR22" i="3"/>
  <c r="BF29" i="14"/>
  <c r="AW29" i="14"/>
  <c r="AN29" i="14"/>
  <c r="AD29" i="14"/>
  <c r="H133" i="14"/>
  <c r="H98" i="14"/>
  <c r="T98" i="14" s="1"/>
  <c r="T68" i="14" s="1"/>
  <c r="G46" i="13"/>
  <c r="H30" i="14"/>
  <c r="I37" i="8"/>
  <c r="J93" i="7"/>
  <c r="V93" i="7" s="1"/>
  <c r="V64" i="7" s="1"/>
  <c r="AE26" i="7"/>
  <c r="J127" i="7"/>
  <c r="J27" i="7"/>
  <c r="AX26" i="7"/>
  <c r="AO26" i="7"/>
  <c r="BG26" i="7"/>
  <c r="I129" i="9"/>
  <c r="H39" i="10"/>
  <c r="I95" i="9"/>
  <c r="U95" i="9" s="1"/>
  <c r="U66" i="9" s="1"/>
  <c r="I29" i="9"/>
  <c r="BF28" i="9"/>
  <c r="AW28" i="9"/>
  <c r="AN28" i="9"/>
  <c r="AD28" i="9"/>
  <c r="F97" i="8"/>
  <c r="F67" i="8"/>
  <c r="K74" i="3"/>
  <c r="AF74" i="3" s="1"/>
  <c r="AF45" i="3" s="1"/>
  <c r="BG16" i="3"/>
  <c r="AX16" i="3"/>
  <c r="AO16" i="3"/>
  <c r="AE16" i="3"/>
  <c r="K108" i="3"/>
  <c r="K17" i="3"/>
  <c r="J128" i="11"/>
  <c r="I38" i="12"/>
  <c r="J94" i="11"/>
  <c r="V94" i="11" s="1"/>
  <c r="V65" i="11" s="1"/>
  <c r="BG27" i="11"/>
  <c r="AX27" i="11"/>
  <c r="AO27" i="11"/>
  <c r="J28" i="11"/>
  <c r="AE27" i="11"/>
  <c r="N81" i="13"/>
  <c r="AP81" i="13"/>
  <c r="AG81" i="13"/>
  <c r="X81" i="13"/>
  <c r="E69" i="10"/>
  <c r="E99" i="10"/>
  <c r="E98" i="5"/>
  <c r="P98" i="5" s="1"/>
  <c r="P69" i="5" s="1"/>
  <c r="E132" i="5"/>
  <c r="BB31" i="5"/>
  <c r="E32" i="5"/>
  <c r="Z31" i="5"/>
  <c r="AS31" i="5"/>
  <c r="AJ31" i="5"/>
  <c r="F68" i="10"/>
  <c r="F98" i="10"/>
  <c r="D42" i="8"/>
  <c r="E98" i="7"/>
  <c r="P98" i="7" s="1"/>
  <c r="P69" i="7" s="1"/>
  <c r="E132" i="7"/>
  <c r="AS31" i="7"/>
  <c r="AJ31" i="7"/>
  <c r="E32" i="7"/>
  <c r="Z31" i="7"/>
  <c r="BB31" i="7"/>
  <c r="E41" i="8"/>
  <c r="BC30" i="7"/>
  <c r="AT30" i="7"/>
  <c r="AK30" i="7"/>
  <c r="AA30" i="7"/>
  <c r="F131" i="7"/>
  <c r="F97" i="7"/>
  <c r="Q97" i="7" s="1"/>
  <c r="Q68" i="7" s="1"/>
  <c r="F31" i="7"/>
  <c r="AR79" i="13"/>
  <c r="AI79" i="13"/>
  <c r="Z79" i="13"/>
  <c r="P79" i="13"/>
  <c r="AQ80" i="13"/>
  <c r="AH80" i="13"/>
  <c r="Y80" i="13"/>
  <c r="O80" i="13"/>
  <c r="J36" i="8"/>
  <c r="K26" i="7"/>
  <c r="K92" i="7"/>
  <c r="AG92" i="7" s="1"/>
  <c r="AG63" i="7" s="1"/>
  <c r="BH25" i="7"/>
  <c r="AY25" i="7"/>
  <c r="AP25" i="7"/>
  <c r="AF25" i="7"/>
  <c r="K126" i="7"/>
  <c r="AD153" i="12"/>
  <c r="J64" i="12"/>
  <c r="J94" i="12"/>
  <c r="I130" i="4"/>
  <c r="I96" i="4"/>
  <c r="U96" i="4" s="1"/>
  <c r="U67" i="4" s="1"/>
  <c r="H40" i="6"/>
  <c r="I30" i="4"/>
  <c r="BF29" i="4"/>
  <c r="AW29" i="4"/>
  <c r="AN29" i="4"/>
  <c r="AD29" i="4"/>
  <c r="I64" i="8"/>
  <c r="I94" i="8"/>
  <c r="Z29" i="21" l="1"/>
  <c r="BK30" i="21"/>
  <c r="AL30" i="21"/>
  <c r="BL29" i="21"/>
  <c r="AZ29" i="21"/>
  <c r="AY30" i="21"/>
  <c r="K106" i="21"/>
  <c r="AM29" i="21"/>
  <c r="AO27" i="21"/>
  <c r="BM28" i="21"/>
  <c r="BB27" i="21"/>
  <c r="M104" i="21"/>
  <c r="N103" i="21"/>
  <c r="N28" i="21"/>
  <c r="BN28" i="21" s="1"/>
  <c r="AB34" i="16"/>
  <c r="AO34" i="16"/>
  <c r="BN34" i="16"/>
  <c r="BB34" i="16"/>
  <c r="BJ38" i="16"/>
  <c r="X38" i="16"/>
  <c r="AX38" i="16"/>
  <c r="AK38" i="16"/>
  <c r="C36" i="21"/>
  <c r="AD36" i="21" s="1"/>
  <c r="AD42" i="16"/>
  <c r="Q42" i="16"/>
  <c r="BA36" i="17"/>
  <c r="BM36" i="17"/>
  <c r="AN36" i="17"/>
  <c r="BG42" i="17"/>
  <c r="AU42" i="17"/>
  <c r="AH42" i="17"/>
  <c r="BK38" i="17"/>
  <c r="AL38" i="17"/>
  <c r="AY38" i="17"/>
  <c r="U41" i="16"/>
  <c r="AU41" i="16"/>
  <c r="AH41" i="16"/>
  <c r="BG41" i="16"/>
  <c r="BF41" i="16"/>
  <c r="T41" i="16"/>
  <c r="AT41" i="16"/>
  <c r="AG41" i="16"/>
  <c r="AW40" i="17"/>
  <c r="AJ40" i="17"/>
  <c r="BI40" i="17"/>
  <c r="AJ39" i="16"/>
  <c r="BI39" i="16"/>
  <c r="W39" i="16"/>
  <c r="AW39" i="16"/>
  <c r="AF41" i="16"/>
  <c r="BE41" i="16"/>
  <c r="S41" i="16"/>
  <c r="AS41" i="16"/>
  <c r="BN35" i="17"/>
  <c r="BB35" i="17"/>
  <c r="AO35" i="17"/>
  <c r="M29" i="21"/>
  <c r="BA29" i="21" s="1"/>
  <c r="AA35" i="16"/>
  <c r="BA35" i="16"/>
  <c r="BM35" i="16"/>
  <c r="AN35" i="16"/>
  <c r="AV41" i="17"/>
  <c r="BH41" i="17"/>
  <c r="AI41" i="17"/>
  <c r="L30" i="21"/>
  <c r="AZ30" i="21" s="1"/>
  <c r="AM36" i="16"/>
  <c r="BL36" i="16"/>
  <c r="Z36" i="16"/>
  <c r="AZ36" i="16"/>
  <c r="K31" i="21"/>
  <c r="BK31" i="21" s="1"/>
  <c r="AL37" i="16"/>
  <c r="BK37" i="16"/>
  <c r="Y37" i="16"/>
  <c r="AY37" i="16"/>
  <c r="BL37" i="17"/>
  <c r="AZ37" i="17"/>
  <c r="AM37" i="17"/>
  <c r="AI40" i="16"/>
  <c r="BH40" i="16"/>
  <c r="V40" i="16"/>
  <c r="AV40" i="16"/>
  <c r="AE41" i="16"/>
  <c r="BD41" i="16"/>
  <c r="R41" i="16"/>
  <c r="AR41" i="16"/>
  <c r="C111" i="21"/>
  <c r="AK39" i="17"/>
  <c r="BJ39" i="17"/>
  <c r="AX39" i="17"/>
  <c r="BF43" i="17"/>
  <c r="AG43" i="17"/>
  <c r="AT43" i="17"/>
  <c r="I41" i="17"/>
  <c r="F44" i="17"/>
  <c r="N36" i="17"/>
  <c r="M37" i="17"/>
  <c r="L38" i="17"/>
  <c r="H42" i="17"/>
  <c r="K39" i="17"/>
  <c r="J40" i="17"/>
  <c r="G43" i="17"/>
  <c r="Q36" i="21"/>
  <c r="C112" i="21"/>
  <c r="B85" i="17"/>
  <c r="B122" i="17" s="1"/>
  <c r="P46" i="17"/>
  <c r="AQ46" i="17"/>
  <c r="P46" i="16"/>
  <c r="B85" i="16"/>
  <c r="B122" i="16" s="1"/>
  <c r="B79" i="18"/>
  <c r="B116" i="18" s="1"/>
  <c r="AQ40" i="18"/>
  <c r="P40" i="18"/>
  <c r="AQ40" i="21"/>
  <c r="B79" i="21"/>
  <c r="B116" i="21" s="1"/>
  <c r="P40" i="21"/>
  <c r="B46" i="15"/>
  <c r="AQ46" i="15" s="1"/>
  <c r="B41" i="21"/>
  <c r="B41" i="18"/>
  <c r="B47" i="16"/>
  <c r="AQ47" i="16" s="1"/>
  <c r="P45" i="15"/>
  <c r="B47" i="17"/>
  <c r="B84" i="15"/>
  <c r="B121" i="15" s="1"/>
  <c r="E35" i="21"/>
  <c r="E110" i="21"/>
  <c r="S34" i="21"/>
  <c r="BE34" i="21"/>
  <c r="AS34" i="21"/>
  <c r="AF34" i="21"/>
  <c r="I32" i="21"/>
  <c r="AJ31" i="21"/>
  <c r="W31" i="21"/>
  <c r="I107" i="21"/>
  <c r="BI31" i="21"/>
  <c r="AW31" i="21"/>
  <c r="D35" i="21"/>
  <c r="R34" i="21"/>
  <c r="AE34" i="21"/>
  <c r="AR34" i="21"/>
  <c r="BD34" i="21"/>
  <c r="D111" i="21"/>
  <c r="F35" i="21"/>
  <c r="BF34" i="21"/>
  <c r="AT34" i="21"/>
  <c r="AG34" i="21"/>
  <c r="F110" i="21"/>
  <c r="T34" i="21"/>
  <c r="H33" i="21"/>
  <c r="AI32" i="21"/>
  <c r="V32" i="21"/>
  <c r="AV32" i="21"/>
  <c r="BH32" i="21"/>
  <c r="H108" i="21"/>
  <c r="J32" i="21"/>
  <c r="AK31" i="21"/>
  <c r="AX31" i="21"/>
  <c r="J107" i="21"/>
  <c r="X31" i="21"/>
  <c r="BJ31" i="21"/>
  <c r="G35" i="21"/>
  <c r="AH34" i="21"/>
  <c r="U34" i="21"/>
  <c r="G110" i="21"/>
  <c r="BG34" i="21"/>
  <c r="AU34" i="21"/>
  <c r="AJ34" i="19"/>
  <c r="AW34" i="19"/>
  <c r="W34" i="19"/>
  <c r="I110" i="19"/>
  <c r="BI34" i="19"/>
  <c r="AT37" i="19"/>
  <c r="T37" i="19"/>
  <c r="AG37" i="19"/>
  <c r="BF37" i="19"/>
  <c r="F113" i="19"/>
  <c r="AF38" i="19"/>
  <c r="BE38" i="19"/>
  <c r="AS38" i="19"/>
  <c r="S38" i="19"/>
  <c r="E114" i="19"/>
  <c r="H111" i="19"/>
  <c r="AV35" i="19"/>
  <c r="V35" i="19"/>
  <c r="AI35" i="19"/>
  <c r="BH35" i="19"/>
  <c r="BK33" i="19"/>
  <c r="AK33" i="19"/>
  <c r="BJ33" i="19"/>
  <c r="AY33" i="19"/>
  <c r="X33" i="19"/>
  <c r="J109" i="19"/>
  <c r="AX33" i="19"/>
  <c r="B79" i="19"/>
  <c r="B116" i="19" s="1"/>
  <c r="AQ40" i="19"/>
  <c r="B41" i="19"/>
  <c r="P40" i="19"/>
  <c r="AH36" i="19"/>
  <c r="BG36" i="19"/>
  <c r="AU36" i="19"/>
  <c r="G112" i="19"/>
  <c r="U36" i="19"/>
  <c r="D118" i="16"/>
  <c r="D42" i="16"/>
  <c r="D117" i="15"/>
  <c r="C117" i="15"/>
  <c r="C43" i="16"/>
  <c r="D117" i="17"/>
  <c r="F42" i="16"/>
  <c r="F116" i="15"/>
  <c r="E116" i="17"/>
  <c r="E117" i="16"/>
  <c r="E116" i="15"/>
  <c r="E42" i="16"/>
  <c r="C117" i="17"/>
  <c r="F117" i="16"/>
  <c r="T40" i="17"/>
  <c r="F116" i="17"/>
  <c r="C118" i="16"/>
  <c r="Z30" i="18"/>
  <c r="AM30" i="18"/>
  <c r="BL30" i="18"/>
  <c r="L106" i="18"/>
  <c r="AZ30" i="18"/>
  <c r="X32" i="18"/>
  <c r="J108" i="18"/>
  <c r="AK32" i="18"/>
  <c r="AX32" i="18"/>
  <c r="BJ32" i="18"/>
  <c r="BA29" i="18"/>
  <c r="AN29" i="18"/>
  <c r="AA29" i="18"/>
  <c r="M105" i="18"/>
  <c r="BM29" i="18"/>
  <c r="AO28" i="18"/>
  <c r="N104" i="18"/>
  <c r="AB28" i="18"/>
  <c r="BN28" i="18"/>
  <c r="BB28" i="18"/>
  <c r="Y31" i="18"/>
  <c r="AL31" i="18"/>
  <c r="K107" i="18"/>
  <c r="AY31" i="18"/>
  <c r="BK31" i="18"/>
  <c r="AJ33" i="18"/>
  <c r="W33" i="18"/>
  <c r="I109" i="18"/>
  <c r="BI33" i="18"/>
  <c r="AW33" i="18"/>
  <c r="AH35" i="18"/>
  <c r="U35" i="18"/>
  <c r="BG35" i="18"/>
  <c r="AU35" i="18"/>
  <c r="G111" i="18"/>
  <c r="V34" i="18"/>
  <c r="BH34" i="18"/>
  <c r="AI34" i="18"/>
  <c r="H110" i="18"/>
  <c r="AV34" i="18"/>
  <c r="D119" i="18"/>
  <c r="AE42" i="18"/>
  <c r="R42" i="18"/>
  <c r="BE42" i="18"/>
  <c r="S42" i="18"/>
  <c r="AS42" i="18"/>
  <c r="AF42" i="18"/>
  <c r="E118" i="18"/>
  <c r="F117" i="18"/>
  <c r="AT41" i="18"/>
  <c r="AG41" i="18"/>
  <c r="T41" i="18"/>
  <c r="BF41" i="18"/>
  <c r="AR43" i="18"/>
  <c r="Q43" i="18"/>
  <c r="BD43" i="18"/>
  <c r="AD43" i="18"/>
  <c r="C119" i="18"/>
  <c r="X37" i="17"/>
  <c r="U40" i="17"/>
  <c r="AA34" i="17"/>
  <c r="Y36" i="17"/>
  <c r="AB33" i="17"/>
  <c r="V39" i="17"/>
  <c r="Z35" i="17"/>
  <c r="W38" i="17"/>
  <c r="N109" i="17"/>
  <c r="I40" i="16"/>
  <c r="I114" i="15"/>
  <c r="J114" i="16"/>
  <c r="I114" i="17"/>
  <c r="G42" i="16"/>
  <c r="G116" i="15"/>
  <c r="N110" i="16"/>
  <c r="J39" i="16"/>
  <c r="J113" i="15"/>
  <c r="L112" i="16"/>
  <c r="M111" i="16"/>
  <c r="K112" i="15"/>
  <c r="K38" i="16"/>
  <c r="K112" i="17"/>
  <c r="L111" i="17"/>
  <c r="K113" i="16"/>
  <c r="L111" i="15"/>
  <c r="L37" i="16"/>
  <c r="H41" i="16"/>
  <c r="H115" i="15"/>
  <c r="H115" i="17"/>
  <c r="G116" i="17"/>
  <c r="M110" i="15"/>
  <c r="M36" i="16"/>
  <c r="J113" i="17"/>
  <c r="N35" i="16"/>
  <c r="N109" i="15"/>
  <c r="H116" i="16"/>
  <c r="M110" i="17"/>
  <c r="I115" i="16"/>
  <c r="G117" i="16"/>
  <c r="AR80" i="13"/>
  <c r="AI80" i="13"/>
  <c r="Z80" i="13"/>
  <c r="P80" i="13"/>
  <c r="G99" i="4"/>
  <c r="S99" i="4" s="1"/>
  <c r="S70" i="4" s="1"/>
  <c r="G133" i="4"/>
  <c r="F43" i="6"/>
  <c r="AB32" i="4"/>
  <c r="AL32" i="4"/>
  <c r="AU32" i="4"/>
  <c r="BD32" i="4"/>
  <c r="G33" i="4"/>
  <c r="J29" i="14"/>
  <c r="BH28" i="14"/>
  <c r="AY28" i="14"/>
  <c r="AP28" i="14"/>
  <c r="J132" i="14"/>
  <c r="J97" i="14"/>
  <c r="V97" i="14" s="1"/>
  <c r="V67" i="14" s="1"/>
  <c r="I45" i="13"/>
  <c r="AF28" i="14"/>
  <c r="I111" i="3"/>
  <c r="I77" i="3"/>
  <c r="T77" i="3" s="1"/>
  <c r="T48" i="3" s="1"/>
  <c r="I20" i="3"/>
  <c r="BE19" i="3"/>
  <c r="AV19" i="3"/>
  <c r="AM19" i="3"/>
  <c r="AC19" i="3"/>
  <c r="I130" i="9"/>
  <c r="H40" i="10"/>
  <c r="BF29" i="9"/>
  <c r="AW29" i="9"/>
  <c r="AN29" i="9"/>
  <c r="I96" i="9"/>
  <c r="U96" i="9" s="1"/>
  <c r="U67" i="9" s="1"/>
  <c r="AD29" i="9"/>
  <c r="I30" i="9"/>
  <c r="Y23" i="3"/>
  <c r="AI23" i="3"/>
  <c r="E115" i="3"/>
  <c r="E81" i="3"/>
  <c r="P81" i="3" s="1"/>
  <c r="P52" i="3" s="1"/>
  <c r="E24" i="3"/>
  <c r="E114" i="13"/>
  <c r="AR48" i="13"/>
  <c r="AI48" i="13"/>
  <c r="Z48" i="13"/>
  <c r="E81" i="13"/>
  <c r="P48" i="13"/>
  <c r="R78" i="13"/>
  <c r="AK78" i="13"/>
  <c r="AB78" i="13"/>
  <c r="AT78" i="13"/>
  <c r="G42" i="6"/>
  <c r="H132" i="4"/>
  <c r="BE31" i="4"/>
  <c r="AV31" i="4"/>
  <c r="AM31" i="4"/>
  <c r="H32" i="4"/>
  <c r="AC31" i="4"/>
  <c r="H98" i="4"/>
  <c r="T98" i="4" s="1"/>
  <c r="T69" i="4" s="1"/>
  <c r="H131" i="11"/>
  <c r="G41" i="12"/>
  <c r="H97" i="11"/>
  <c r="T97" i="11" s="1"/>
  <c r="T68" i="11" s="1"/>
  <c r="H31" i="11"/>
  <c r="BE30" i="11"/>
  <c r="AV30" i="11"/>
  <c r="AM30" i="11"/>
  <c r="AC30" i="11"/>
  <c r="E134" i="9"/>
  <c r="E34" i="9"/>
  <c r="D44" i="10"/>
  <c r="Z33" i="9"/>
  <c r="AJ33" i="9"/>
  <c r="E100" i="9"/>
  <c r="P100" i="9" s="1"/>
  <c r="P71" i="9" s="1"/>
  <c r="K128" i="9"/>
  <c r="J38" i="10"/>
  <c r="K94" i="9"/>
  <c r="AG94" i="9" s="1"/>
  <c r="AG65" i="9" s="1"/>
  <c r="K28" i="9"/>
  <c r="BH27" i="9"/>
  <c r="AY27" i="9"/>
  <c r="AP27" i="9"/>
  <c r="AF27" i="9"/>
  <c r="J96" i="4"/>
  <c r="V96" i="4" s="1"/>
  <c r="V67" i="4" s="1"/>
  <c r="I40" i="6"/>
  <c r="AX29" i="4"/>
  <c r="BG29" i="4"/>
  <c r="AO29" i="4"/>
  <c r="J30" i="4"/>
  <c r="AE29" i="4"/>
  <c r="J130" i="4"/>
  <c r="H131" i="9"/>
  <c r="G41" i="10"/>
  <c r="H97" i="9"/>
  <c r="T97" i="9" s="1"/>
  <c r="T68" i="9" s="1"/>
  <c r="H31" i="9"/>
  <c r="BE30" i="9"/>
  <c r="AV30" i="9"/>
  <c r="AM30" i="9"/>
  <c r="AC30" i="9"/>
  <c r="Z32" i="5"/>
  <c r="AJ32" i="5"/>
  <c r="E99" i="5"/>
  <c r="P99" i="5" s="1"/>
  <c r="P70" i="5" s="1"/>
  <c r="E133" i="5"/>
  <c r="E33" i="5"/>
  <c r="H39" i="8"/>
  <c r="I129" i="7"/>
  <c r="I95" i="7"/>
  <c r="U95" i="7" s="1"/>
  <c r="U66" i="7" s="1"/>
  <c r="I29" i="7"/>
  <c r="AN28" i="7"/>
  <c r="AW28" i="7"/>
  <c r="AD28" i="7"/>
  <c r="BF28" i="7"/>
  <c r="AA157" i="12"/>
  <c r="G68" i="12"/>
  <c r="G98" i="12"/>
  <c r="J95" i="10"/>
  <c r="J65" i="10"/>
  <c r="E100" i="12"/>
  <c r="Y159" i="12"/>
  <c r="E70" i="12"/>
  <c r="G68" i="10"/>
  <c r="G98" i="10"/>
  <c r="G132" i="11"/>
  <c r="F42" i="12"/>
  <c r="BD31" i="11"/>
  <c r="AU31" i="11"/>
  <c r="AL31" i="11"/>
  <c r="G32" i="11"/>
  <c r="AB31" i="11"/>
  <c r="G98" i="11"/>
  <c r="S98" i="11" s="1"/>
  <c r="S69" i="11" s="1"/>
  <c r="J129" i="9"/>
  <c r="I39" i="10"/>
  <c r="J95" i="9"/>
  <c r="V95" i="9" s="1"/>
  <c r="V66" i="9" s="1"/>
  <c r="J29" i="9"/>
  <c r="BG28" i="9"/>
  <c r="AX28" i="9"/>
  <c r="AO28" i="9"/>
  <c r="AE28" i="9"/>
  <c r="I38" i="8"/>
  <c r="BG27" i="7"/>
  <c r="AX27" i="7"/>
  <c r="AO27" i="7"/>
  <c r="AE27" i="7"/>
  <c r="J128" i="7"/>
  <c r="J28" i="7"/>
  <c r="J94" i="7"/>
  <c r="V94" i="7" s="1"/>
  <c r="V65" i="7" s="1"/>
  <c r="F133" i="9"/>
  <c r="E43" i="10"/>
  <c r="AT32" i="9"/>
  <c r="F99" i="9"/>
  <c r="Q99" i="9" s="1"/>
  <c r="Q70" i="9" s="1"/>
  <c r="BC32" i="9"/>
  <c r="F33" i="9"/>
  <c r="AA32" i="9"/>
  <c r="AK32" i="9"/>
  <c r="K95" i="4"/>
  <c r="AG95" i="4" s="1"/>
  <c r="AG66" i="4" s="1"/>
  <c r="J39" i="6"/>
  <c r="BH28" i="4"/>
  <c r="AP28" i="4"/>
  <c r="K29" i="4"/>
  <c r="AY28" i="4"/>
  <c r="K129" i="4"/>
  <c r="AF28" i="4"/>
  <c r="D45" i="6"/>
  <c r="E135" i="4"/>
  <c r="E35" i="4"/>
  <c r="Z34" i="4"/>
  <c r="AJ34" i="4"/>
  <c r="E101" i="4"/>
  <c r="P101" i="4" s="1"/>
  <c r="P72" i="4" s="1"/>
  <c r="AS79" i="13"/>
  <c r="AJ79" i="13"/>
  <c r="AA79" i="13"/>
  <c r="Q79" i="13"/>
  <c r="F134" i="4"/>
  <c r="F100" i="4"/>
  <c r="Q100" i="4" s="1"/>
  <c r="Q71" i="4" s="1"/>
  <c r="AT33" i="4"/>
  <c r="F34" i="4"/>
  <c r="E44" i="6"/>
  <c r="BC33" i="4"/>
  <c r="AA33" i="4"/>
  <c r="AK33" i="4"/>
  <c r="AA21" i="3"/>
  <c r="G113" i="3"/>
  <c r="G79" i="3"/>
  <c r="R79" i="3" s="1"/>
  <c r="R50" i="3" s="1"/>
  <c r="BC21" i="3"/>
  <c r="AT21" i="3"/>
  <c r="G22" i="3"/>
  <c r="AK21" i="3"/>
  <c r="H96" i="8"/>
  <c r="H66" i="8"/>
  <c r="D101" i="10"/>
  <c r="D71" i="10"/>
  <c r="I67" i="6"/>
  <c r="I97" i="6"/>
  <c r="G32" i="14"/>
  <c r="BE31" i="14"/>
  <c r="AV31" i="14"/>
  <c r="AM31" i="14"/>
  <c r="G135" i="14"/>
  <c r="G100" i="14"/>
  <c r="S100" i="14" s="1"/>
  <c r="S70" i="14" s="1"/>
  <c r="AC31" i="14"/>
  <c r="F48" i="13"/>
  <c r="AB30" i="5"/>
  <c r="G131" i="5"/>
  <c r="G97" i="5"/>
  <c r="S97" i="5" s="1"/>
  <c r="S68" i="5" s="1"/>
  <c r="AU30" i="5"/>
  <c r="G31" i="5"/>
  <c r="AL30" i="5"/>
  <c r="BD30" i="5"/>
  <c r="F68" i="8"/>
  <c r="F98" i="8"/>
  <c r="Z158" i="12"/>
  <c r="F99" i="12"/>
  <c r="F69" i="12"/>
  <c r="D43" i="8"/>
  <c r="Z32" i="7"/>
  <c r="AJ32" i="7"/>
  <c r="E99" i="7"/>
  <c r="P99" i="7" s="1"/>
  <c r="P70" i="7" s="1"/>
  <c r="E133" i="7"/>
  <c r="E33" i="7"/>
  <c r="AC155" i="12"/>
  <c r="I96" i="12"/>
  <c r="I66" i="12"/>
  <c r="AD18" i="3"/>
  <c r="J110" i="3"/>
  <c r="J76" i="3"/>
  <c r="U76" i="3" s="1"/>
  <c r="U47" i="3" s="1"/>
  <c r="BF18" i="3"/>
  <c r="AW18" i="3"/>
  <c r="J19" i="3"/>
  <c r="AN18" i="3"/>
  <c r="F41" i="8"/>
  <c r="AB30" i="7"/>
  <c r="G131" i="7"/>
  <c r="G97" i="7"/>
  <c r="S97" i="7" s="1"/>
  <c r="S68" i="7" s="1"/>
  <c r="AU30" i="7"/>
  <c r="BD30" i="7"/>
  <c r="AL30" i="7"/>
  <c r="G31" i="7"/>
  <c r="J64" i="8"/>
  <c r="J94" i="8"/>
  <c r="H67" i="10"/>
  <c r="H97" i="10"/>
  <c r="H41" i="6"/>
  <c r="AD30" i="4"/>
  <c r="I131" i="4"/>
  <c r="I97" i="4"/>
  <c r="U97" i="4" s="1"/>
  <c r="U68" i="4" s="1"/>
  <c r="I31" i="4"/>
  <c r="BF30" i="4"/>
  <c r="AW30" i="4"/>
  <c r="AN30" i="4"/>
  <c r="E69" i="8"/>
  <c r="E99" i="8"/>
  <c r="D100" i="8"/>
  <c r="D70" i="8"/>
  <c r="K109" i="3"/>
  <c r="K18" i="3"/>
  <c r="BG17" i="3"/>
  <c r="AX17" i="3"/>
  <c r="AO17" i="3"/>
  <c r="AE17" i="3"/>
  <c r="K75" i="3"/>
  <c r="AF75" i="3" s="1"/>
  <c r="I65" i="8"/>
  <c r="I95" i="8"/>
  <c r="I130" i="11"/>
  <c r="H40" i="12"/>
  <c r="I96" i="11"/>
  <c r="U96" i="11" s="1"/>
  <c r="U67" i="11" s="1"/>
  <c r="BF29" i="11"/>
  <c r="AW29" i="11"/>
  <c r="AN29" i="11"/>
  <c r="AD29" i="11"/>
  <c r="I30" i="11"/>
  <c r="D72" i="6"/>
  <c r="D102" i="6"/>
  <c r="F98" i="5"/>
  <c r="Q98" i="5" s="1"/>
  <c r="Q69" i="5" s="1"/>
  <c r="F132" i="5"/>
  <c r="BC31" i="5"/>
  <c r="AT31" i="5"/>
  <c r="AK31" i="5"/>
  <c r="F32" i="5"/>
  <c r="AA31" i="5"/>
  <c r="AV76" i="13"/>
  <c r="AM76" i="13"/>
  <c r="AD76" i="13"/>
  <c r="T76" i="13"/>
  <c r="AU77" i="13"/>
  <c r="AL77" i="13"/>
  <c r="AC77" i="13"/>
  <c r="S77" i="13"/>
  <c r="H21" i="3"/>
  <c r="H112" i="3"/>
  <c r="BD20" i="3"/>
  <c r="AU20" i="3"/>
  <c r="AL20" i="3"/>
  <c r="H78" i="3"/>
  <c r="S78" i="3" s="1"/>
  <c r="S49" i="3" s="1"/>
  <c r="AB20" i="3"/>
  <c r="I96" i="10"/>
  <c r="I66" i="10"/>
  <c r="E101" i="6"/>
  <c r="E71" i="6"/>
  <c r="I110" i="13"/>
  <c r="AV44" i="13"/>
  <c r="AM44" i="13"/>
  <c r="AD44" i="13"/>
  <c r="T44" i="13"/>
  <c r="I77" i="13"/>
  <c r="H68" i="6"/>
  <c r="H98" i="6"/>
  <c r="E42" i="8"/>
  <c r="F98" i="7"/>
  <c r="Q98" i="7" s="1"/>
  <c r="Q69" i="7" s="1"/>
  <c r="F132" i="7"/>
  <c r="BC31" i="7"/>
  <c r="AT31" i="7"/>
  <c r="AK31" i="7"/>
  <c r="F32" i="7"/>
  <c r="AA31" i="7"/>
  <c r="J129" i="11"/>
  <c r="I39" i="12"/>
  <c r="J29" i="11"/>
  <c r="BG28" i="11"/>
  <c r="AX28" i="11"/>
  <c r="AO28" i="11"/>
  <c r="AE28" i="11"/>
  <c r="J95" i="11"/>
  <c r="V95" i="11" s="1"/>
  <c r="V66" i="11" s="1"/>
  <c r="H134" i="14"/>
  <c r="H99" i="14"/>
  <c r="T99" i="14" s="1"/>
  <c r="T69" i="14" s="1"/>
  <c r="H31" i="14"/>
  <c r="BF30" i="14"/>
  <c r="AW30" i="14"/>
  <c r="AN30" i="14"/>
  <c r="AD30" i="14"/>
  <c r="G47" i="13"/>
  <c r="J96" i="6"/>
  <c r="J66" i="6"/>
  <c r="G132" i="9"/>
  <c r="F42" i="10"/>
  <c r="BD31" i="9"/>
  <c r="AU31" i="9"/>
  <c r="AL31" i="9"/>
  <c r="G32" i="9"/>
  <c r="AB31" i="9"/>
  <c r="G98" i="9"/>
  <c r="S98" i="9" s="1"/>
  <c r="S69" i="9" s="1"/>
  <c r="J109" i="13"/>
  <c r="J76" i="13"/>
  <c r="U43" i="13"/>
  <c r="AW43" i="13"/>
  <c r="AE43" i="13"/>
  <c r="AN43" i="13"/>
  <c r="E134" i="11"/>
  <c r="E100" i="11"/>
  <c r="P100" i="11" s="1"/>
  <c r="P71" i="11" s="1"/>
  <c r="E34" i="11"/>
  <c r="Z33" i="11"/>
  <c r="AJ33" i="11"/>
  <c r="D44" i="12"/>
  <c r="F99" i="11"/>
  <c r="Q99" i="11" s="1"/>
  <c r="Q70" i="11" s="1"/>
  <c r="F133" i="11"/>
  <c r="E43" i="12"/>
  <c r="AT32" i="11"/>
  <c r="BC32" i="11"/>
  <c r="F33" i="11"/>
  <c r="AK32" i="11"/>
  <c r="AA32" i="11"/>
  <c r="G67" i="8"/>
  <c r="G97" i="8"/>
  <c r="F33" i="14"/>
  <c r="AB32" i="14"/>
  <c r="F101" i="14"/>
  <c r="Q101" i="14" s="1"/>
  <c r="Q71" i="14" s="1"/>
  <c r="F136" i="14"/>
  <c r="AU32" i="14"/>
  <c r="AL32" i="14"/>
  <c r="E49" i="13"/>
  <c r="BD32" i="14"/>
  <c r="J37" i="8"/>
  <c r="K127" i="7"/>
  <c r="K27" i="7"/>
  <c r="K93" i="7"/>
  <c r="AG93" i="7" s="1"/>
  <c r="AG64" i="7" s="1"/>
  <c r="AP26" i="7"/>
  <c r="AF26" i="7"/>
  <c r="BH26" i="7"/>
  <c r="AY26" i="7"/>
  <c r="H111" i="13"/>
  <c r="AU45" i="13"/>
  <c r="AL45" i="13"/>
  <c r="AC45" i="13"/>
  <c r="S45" i="13"/>
  <c r="H78" i="13"/>
  <c r="D115" i="13"/>
  <c r="AQ49" i="13"/>
  <c r="AH49" i="13"/>
  <c r="Y49" i="13"/>
  <c r="O49" i="13"/>
  <c r="D82" i="13"/>
  <c r="G112" i="13"/>
  <c r="G79" i="13"/>
  <c r="AB46" i="13"/>
  <c r="AT46" i="13"/>
  <c r="AK46" i="13"/>
  <c r="R46" i="13"/>
  <c r="AB156" i="12"/>
  <c r="H67" i="12"/>
  <c r="H97" i="12"/>
  <c r="I129" i="5"/>
  <c r="I95" i="5"/>
  <c r="U95" i="5" s="1"/>
  <c r="U66" i="5" s="1"/>
  <c r="I29" i="5"/>
  <c r="AN28" i="5"/>
  <c r="AD28" i="5"/>
  <c r="BF28" i="5"/>
  <c r="AW28" i="5"/>
  <c r="K128" i="11"/>
  <c r="J38" i="12"/>
  <c r="K94" i="11"/>
  <c r="AG94" i="11" s="1"/>
  <c r="AG65" i="11" s="1"/>
  <c r="K28" i="11"/>
  <c r="AF27" i="11"/>
  <c r="BH27" i="11"/>
  <c r="AY27" i="11"/>
  <c r="AP27" i="11"/>
  <c r="AW75" i="13"/>
  <c r="AN75" i="13"/>
  <c r="AE75" i="13"/>
  <c r="U75" i="13"/>
  <c r="G69" i="6"/>
  <c r="G99" i="6"/>
  <c r="AQ81" i="13"/>
  <c r="AH81" i="13"/>
  <c r="Y81" i="13"/>
  <c r="O81" i="13"/>
  <c r="AE29" i="14"/>
  <c r="I133" i="14"/>
  <c r="I98" i="14"/>
  <c r="U98" i="14" s="1"/>
  <c r="U68" i="14" s="1"/>
  <c r="AX29" i="14"/>
  <c r="AO29" i="14"/>
  <c r="I30" i="14"/>
  <c r="BG29" i="14"/>
  <c r="H46" i="13"/>
  <c r="H30" i="5"/>
  <c r="H130" i="5"/>
  <c r="BE29" i="5"/>
  <c r="AV29" i="5"/>
  <c r="AM29" i="5"/>
  <c r="H96" i="5"/>
  <c r="T96" i="5" s="1"/>
  <c r="T67" i="5" s="1"/>
  <c r="AC29" i="5"/>
  <c r="F100" i="6"/>
  <c r="F70" i="6"/>
  <c r="D101" i="12"/>
  <c r="X160" i="12"/>
  <c r="D71" i="12"/>
  <c r="E34" i="14"/>
  <c r="AA33" i="14"/>
  <c r="E102" i="14"/>
  <c r="P102" i="14" s="1"/>
  <c r="P72" i="14" s="1"/>
  <c r="AK33" i="14"/>
  <c r="E137" i="14"/>
  <c r="D50" i="13"/>
  <c r="F113" i="13"/>
  <c r="F80" i="13"/>
  <c r="Q47" i="13"/>
  <c r="AA47" i="13"/>
  <c r="AS47" i="13"/>
  <c r="AJ47" i="13"/>
  <c r="F80" i="3"/>
  <c r="Q80" i="3" s="1"/>
  <c r="Q51" i="3" s="1"/>
  <c r="F114" i="3"/>
  <c r="BB22" i="3"/>
  <c r="AS22" i="3"/>
  <c r="AJ22" i="3"/>
  <c r="Z22" i="3"/>
  <c r="F23" i="3"/>
  <c r="F99" i="10"/>
  <c r="F69" i="10"/>
  <c r="N82" i="13"/>
  <c r="AG82" i="13"/>
  <c r="AP82" i="13"/>
  <c r="X82" i="13"/>
  <c r="AD154" i="12"/>
  <c r="J95" i="12"/>
  <c r="J65" i="12"/>
  <c r="E100" i="10"/>
  <c r="E70" i="10"/>
  <c r="K131" i="14"/>
  <c r="K28" i="14"/>
  <c r="AZ27" i="14"/>
  <c r="K96" i="14"/>
  <c r="AH96" i="14" s="1"/>
  <c r="AG27" i="14"/>
  <c r="BI27" i="14"/>
  <c r="AQ27" i="14"/>
  <c r="J44" i="13"/>
  <c r="K127" i="5"/>
  <c r="K27" i="5"/>
  <c r="AF26" i="5"/>
  <c r="BH26" i="5"/>
  <c r="AY26" i="5"/>
  <c r="AP26" i="5"/>
  <c r="K93" i="5"/>
  <c r="AG93" i="5" s="1"/>
  <c r="AG64" i="5" s="1"/>
  <c r="BG27" i="5"/>
  <c r="AX27" i="5"/>
  <c r="AO27" i="5"/>
  <c r="AE27" i="5"/>
  <c r="J128" i="5"/>
  <c r="J94" i="5"/>
  <c r="V94" i="5" s="1"/>
  <c r="V65" i="5" s="1"/>
  <c r="J28" i="5"/>
  <c r="G40" i="8"/>
  <c r="H30" i="7"/>
  <c r="H130" i="7"/>
  <c r="BE29" i="7"/>
  <c r="AV29" i="7"/>
  <c r="AM29" i="7"/>
  <c r="H96" i="7"/>
  <c r="T96" i="7" s="1"/>
  <c r="T67" i="7" s="1"/>
  <c r="AC29" i="7"/>
  <c r="AB28" i="21" l="1"/>
  <c r="N104" i="21"/>
  <c r="AN29" i="21"/>
  <c r="L106" i="21"/>
  <c r="M105" i="21"/>
  <c r="BL30" i="21"/>
  <c r="AA29" i="21"/>
  <c r="Z30" i="21"/>
  <c r="BB28" i="21"/>
  <c r="AM30" i="21"/>
  <c r="BM29" i="21"/>
  <c r="AO28" i="21"/>
  <c r="AE42" i="16"/>
  <c r="BD42" i="16"/>
  <c r="R42" i="16"/>
  <c r="AR42" i="16"/>
  <c r="BI41" i="17"/>
  <c r="AJ41" i="17"/>
  <c r="AW41" i="17"/>
  <c r="K32" i="21"/>
  <c r="Y32" i="21" s="1"/>
  <c r="AY38" i="16"/>
  <c r="AL38" i="16"/>
  <c r="BK38" i="16"/>
  <c r="Y38" i="16"/>
  <c r="AY31" i="21"/>
  <c r="K107" i="21"/>
  <c r="AL31" i="21"/>
  <c r="AY39" i="17"/>
  <c r="BK39" i="17"/>
  <c r="AL39" i="17"/>
  <c r="BJ40" i="17"/>
  <c r="AX40" i="17"/>
  <c r="AK40" i="17"/>
  <c r="V41" i="16"/>
  <c r="AV41" i="16"/>
  <c r="AI41" i="16"/>
  <c r="BH41" i="16"/>
  <c r="AG42" i="16"/>
  <c r="BF42" i="16"/>
  <c r="T42" i="16"/>
  <c r="AT42" i="16"/>
  <c r="Y31" i="21"/>
  <c r="BH42" i="17"/>
  <c r="AV42" i="17"/>
  <c r="AI42" i="17"/>
  <c r="AH42" i="16"/>
  <c r="BG42" i="16"/>
  <c r="U42" i="16"/>
  <c r="AU42" i="16"/>
  <c r="N29" i="21"/>
  <c r="AO29" i="21" s="1"/>
  <c r="AB35" i="16"/>
  <c r="BB35" i="16"/>
  <c r="AO35" i="16"/>
  <c r="BN35" i="16"/>
  <c r="BL38" i="17"/>
  <c r="AM38" i="17"/>
  <c r="AZ38" i="17"/>
  <c r="AU43" i="17"/>
  <c r="BG43" i="17"/>
  <c r="AH43" i="17"/>
  <c r="L31" i="21"/>
  <c r="L107" i="21" s="1"/>
  <c r="AM37" i="16"/>
  <c r="BL37" i="16"/>
  <c r="AZ37" i="16"/>
  <c r="Z37" i="16"/>
  <c r="AJ40" i="16"/>
  <c r="BI40" i="16"/>
  <c r="W40" i="16"/>
  <c r="AW40" i="16"/>
  <c r="C37" i="21"/>
  <c r="AD37" i="21" s="1"/>
  <c r="Q43" i="16"/>
  <c r="AD43" i="16"/>
  <c r="BM37" i="17"/>
  <c r="BA37" i="17"/>
  <c r="AN37" i="17"/>
  <c r="M30" i="21"/>
  <c r="AN30" i="21" s="1"/>
  <c r="BM36" i="16"/>
  <c r="AA36" i="16"/>
  <c r="BA36" i="16"/>
  <c r="AN36" i="16"/>
  <c r="BJ39" i="16"/>
  <c r="X39" i="16"/>
  <c r="AX39" i="16"/>
  <c r="AK39" i="16"/>
  <c r="AF42" i="16"/>
  <c r="BE42" i="16"/>
  <c r="S42" i="16"/>
  <c r="AS42" i="16"/>
  <c r="BB36" i="17"/>
  <c r="BN36" i="17"/>
  <c r="AO36" i="17"/>
  <c r="AT44" i="17"/>
  <c r="BF44" i="17"/>
  <c r="AG44" i="17"/>
  <c r="T45" i="17"/>
  <c r="AG45" i="17"/>
  <c r="J41" i="17"/>
  <c r="K40" i="17"/>
  <c r="N37" i="17"/>
  <c r="M38" i="17"/>
  <c r="H43" i="17"/>
  <c r="G44" i="17"/>
  <c r="L39" i="17"/>
  <c r="I42" i="17"/>
  <c r="AM31" i="21"/>
  <c r="AZ31" i="21"/>
  <c r="BL31" i="21"/>
  <c r="B80" i="18"/>
  <c r="B117" i="18" s="1"/>
  <c r="P41" i="18"/>
  <c r="AQ41" i="18"/>
  <c r="B80" i="21"/>
  <c r="B117" i="21" s="1"/>
  <c r="AQ41" i="21"/>
  <c r="P41" i="21"/>
  <c r="B47" i="15"/>
  <c r="AQ47" i="15" s="1"/>
  <c r="B42" i="21"/>
  <c r="B42" i="18"/>
  <c r="B48" i="16"/>
  <c r="AQ48" i="16" s="1"/>
  <c r="B48" i="17"/>
  <c r="B85" i="15"/>
  <c r="B122" i="15" s="1"/>
  <c r="P46" i="15"/>
  <c r="B86" i="16"/>
  <c r="B123" i="16" s="1"/>
  <c r="P47" i="16"/>
  <c r="B86" i="17"/>
  <c r="B123" i="17" s="1"/>
  <c r="AQ47" i="17"/>
  <c r="P47" i="17"/>
  <c r="J33" i="21"/>
  <c r="AK32" i="21"/>
  <c r="AX32" i="21"/>
  <c r="BJ32" i="21"/>
  <c r="J108" i="21"/>
  <c r="BK32" i="21"/>
  <c r="X32" i="21"/>
  <c r="D36" i="21"/>
  <c r="D112" i="21"/>
  <c r="AE35" i="21"/>
  <c r="R35" i="21"/>
  <c r="AR35" i="21"/>
  <c r="BD35" i="21"/>
  <c r="I33" i="21"/>
  <c r="AJ32" i="21"/>
  <c r="I108" i="21"/>
  <c r="W32" i="21"/>
  <c r="AW32" i="21"/>
  <c r="BI32" i="21"/>
  <c r="F36" i="21"/>
  <c r="BF35" i="21"/>
  <c r="T35" i="21"/>
  <c r="AT35" i="21"/>
  <c r="AG35" i="21"/>
  <c r="F111" i="21"/>
  <c r="G36" i="21"/>
  <c r="G111" i="21"/>
  <c r="AH35" i="21"/>
  <c r="U35" i="21"/>
  <c r="BG35" i="21"/>
  <c r="AU35" i="21"/>
  <c r="H34" i="21"/>
  <c r="AV33" i="21"/>
  <c r="BH33" i="21"/>
  <c r="V33" i="21"/>
  <c r="AI33" i="21"/>
  <c r="H109" i="21"/>
  <c r="E36" i="21"/>
  <c r="BE35" i="21"/>
  <c r="AF35" i="21"/>
  <c r="AS35" i="21"/>
  <c r="S35" i="21"/>
  <c r="E111" i="21"/>
  <c r="J110" i="19"/>
  <c r="BK34" i="19"/>
  <c r="AK34" i="19"/>
  <c r="BJ34" i="19"/>
  <c r="AY34" i="19"/>
  <c r="AX34" i="19"/>
  <c r="X34" i="19"/>
  <c r="BF38" i="19"/>
  <c r="F114" i="19"/>
  <c r="AT38" i="19"/>
  <c r="AG38" i="19"/>
  <c r="T38" i="19"/>
  <c r="BH36" i="19"/>
  <c r="H112" i="19"/>
  <c r="AI36" i="19"/>
  <c r="V36" i="19"/>
  <c r="AV36" i="19"/>
  <c r="B42" i="19"/>
  <c r="P41" i="19"/>
  <c r="AQ41" i="19"/>
  <c r="B80" i="19"/>
  <c r="B117" i="19" s="1"/>
  <c r="BG37" i="19"/>
  <c r="G113" i="19"/>
  <c r="AH37" i="19"/>
  <c r="AU37" i="19"/>
  <c r="U37" i="19"/>
  <c r="BE39" i="19"/>
  <c r="AF39" i="19"/>
  <c r="S39" i="19"/>
  <c r="E115" i="19"/>
  <c r="AS39" i="19"/>
  <c r="AW35" i="19"/>
  <c r="W35" i="19"/>
  <c r="BI35" i="19"/>
  <c r="I111" i="19"/>
  <c r="AJ35" i="19"/>
  <c r="F117" i="15"/>
  <c r="F43" i="16"/>
  <c r="D118" i="15"/>
  <c r="D43" i="16"/>
  <c r="D118" i="17"/>
  <c r="E118" i="16"/>
  <c r="F118" i="16"/>
  <c r="F117" i="17"/>
  <c r="T41" i="17"/>
  <c r="C44" i="16"/>
  <c r="C118" i="15"/>
  <c r="E117" i="15"/>
  <c r="E43" i="16"/>
  <c r="C119" i="16"/>
  <c r="D119" i="16"/>
  <c r="C118" i="17"/>
  <c r="E117" i="17"/>
  <c r="AI35" i="18"/>
  <c r="AV35" i="18"/>
  <c r="BH35" i="18"/>
  <c r="V35" i="18"/>
  <c r="H111" i="18"/>
  <c r="K108" i="18"/>
  <c r="Y32" i="18"/>
  <c r="AL32" i="18"/>
  <c r="AY32" i="18"/>
  <c r="BK32" i="18"/>
  <c r="X33" i="18"/>
  <c r="AX33" i="18"/>
  <c r="BJ33" i="18"/>
  <c r="J109" i="18"/>
  <c r="AK33" i="18"/>
  <c r="G112" i="18"/>
  <c r="AH36" i="18"/>
  <c r="U36" i="18"/>
  <c r="BG36" i="18"/>
  <c r="AU36" i="18"/>
  <c r="M106" i="18"/>
  <c r="AA30" i="18"/>
  <c r="AN30" i="18"/>
  <c r="BA30" i="18"/>
  <c r="BM30" i="18"/>
  <c r="BL31" i="18"/>
  <c r="L107" i="18"/>
  <c r="Z31" i="18"/>
  <c r="AM31" i="18"/>
  <c r="AZ31" i="18"/>
  <c r="BN29" i="18"/>
  <c r="AO29" i="18"/>
  <c r="AB29" i="18"/>
  <c r="N105" i="18"/>
  <c r="BB29" i="18"/>
  <c r="I110" i="18"/>
  <c r="W34" i="18"/>
  <c r="AJ34" i="18"/>
  <c r="AW34" i="18"/>
  <c r="BI34" i="18"/>
  <c r="AE43" i="18"/>
  <c r="R43" i="18"/>
  <c r="D120" i="18"/>
  <c r="BF42" i="18"/>
  <c r="AT42" i="18"/>
  <c r="T42" i="18"/>
  <c r="F118" i="18"/>
  <c r="AG42" i="18"/>
  <c r="S43" i="18"/>
  <c r="BE43" i="18"/>
  <c r="AS43" i="18"/>
  <c r="AF43" i="18"/>
  <c r="E119" i="18"/>
  <c r="C120" i="18"/>
  <c r="Q44" i="18"/>
  <c r="AD44" i="18"/>
  <c r="U41" i="17"/>
  <c r="Z36" i="17"/>
  <c r="AB34" i="17"/>
  <c r="AA35" i="17"/>
  <c r="W39" i="17"/>
  <c r="V40" i="17"/>
  <c r="Y37" i="17"/>
  <c r="X38" i="17"/>
  <c r="K39" i="16"/>
  <c r="K113" i="15"/>
  <c r="G117" i="15"/>
  <c r="G43" i="16"/>
  <c r="M111" i="15"/>
  <c r="M37" i="16"/>
  <c r="H117" i="16"/>
  <c r="L112" i="15"/>
  <c r="L38" i="16"/>
  <c r="J114" i="17"/>
  <c r="I116" i="16"/>
  <c r="I41" i="16"/>
  <c r="I115" i="15"/>
  <c r="N111" i="16"/>
  <c r="L112" i="17"/>
  <c r="J115" i="16"/>
  <c r="K113" i="17"/>
  <c r="M111" i="17"/>
  <c r="J40" i="16"/>
  <c r="J114" i="15"/>
  <c r="H116" i="17"/>
  <c r="N110" i="15"/>
  <c r="N36" i="16"/>
  <c r="G117" i="17"/>
  <c r="H42" i="16"/>
  <c r="H116" i="15"/>
  <c r="N110" i="17"/>
  <c r="K114" i="16"/>
  <c r="I115" i="17"/>
  <c r="M112" i="16"/>
  <c r="L113" i="16"/>
  <c r="G118" i="16"/>
  <c r="AR49" i="13"/>
  <c r="AI49" i="13"/>
  <c r="Z49" i="13"/>
  <c r="P49" i="13"/>
  <c r="E82" i="13"/>
  <c r="E115" i="13"/>
  <c r="H79" i="13"/>
  <c r="AU46" i="13"/>
  <c r="AL46" i="13"/>
  <c r="AC46" i="13"/>
  <c r="S46" i="13"/>
  <c r="H112" i="13"/>
  <c r="J66" i="12"/>
  <c r="AD155" i="12"/>
  <c r="J96" i="12"/>
  <c r="AT79" i="13"/>
  <c r="AK79" i="13"/>
  <c r="AB79" i="13"/>
  <c r="R79" i="13"/>
  <c r="AU78" i="13"/>
  <c r="AL78" i="13"/>
  <c r="AC78" i="13"/>
  <c r="S78" i="13"/>
  <c r="D72" i="12"/>
  <c r="D102" i="12"/>
  <c r="X161" i="12"/>
  <c r="T77" i="13"/>
  <c r="AM77" i="13"/>
  <c r="AD77" i="13"/>
  <c r="AV77" i="13"/>
  <c r="H113" i="3"/>
  <c r="H79" i="3"/>
  <c r="S79" i="3" s="1"/>
  <c r="S50" i="3" s="1"/>
  <c r="H22" i="3"/>
  <c r="AB21" i="3"/>
  <c r="AU21" i="3"/>
  <c r="BD21" i="3"/>
  <c r="AL21" i="3"/>
  <c r="H68" i="12"/>
  <c r="H98" i="12"/>
  <c r="AB157" i="12"/>
  <c r="G101" i="14"/>
  <c r="S101" i="14" s="1"/>
  <c r="S71" i="14" s="1"/>
  <c r="G136" i="14"/>
  <c r="AM32" i="14"/>
  <c r="F49" i="13"/>
  <c r="G33" i="14"/>
  <c r="AC32" i="14"/>
  <c r="AV32" i="14"/>
  <c r="BE32" i="14"/>
  <c r="G80" i="3"/>
  <c r="R80" i="3" s="1"/>
  <c r="R51" i="3" s="1"/>
  <c r="G114" i="3"/>
  <c r="BC22" i="3"/>
  <c r="AT22" i="3"/>
  <c r="AK22" i="3"/>
  <c r="G23" i="3"/>
  <c r="AA22" i="3"/>
  <c r="I21" i="3"/>
  <c r="I112" i="3"/>
  <c r="BE20" i="3"/>
  <c r="AV20" i="3"/>
  <c r="AM20" i="3"/>
  <c r="I78" i="3"/>
  <c r="T78" i="3" s="1"/>
  <c r="T49" i="3" s="1"/>
  <c r="AC20" i="3"/>
  <c r="F101" i="6"/>
  <c r="F71" i="6"/>
  <c r="J129" i="5"/>
  <c r="J95" i="5"/>
  <c r="V95" i="5" s="1"/>
  <c r="V66" i="5" s="1"/>
  <c r="J29" i="5"/>
  <c r="BG28" i="5"/>
  <c r="AX28" i="5"/>
  <c r="AO28" i="5"/>
  <c r="AE28" i="5"/>
  <c r="E43" i="8"/>
  <c r="AK32" i="7"/>
  <c r="AT32" i="7"/>
  <c r="F99" i="7"/>
  <c r="Q99" i="7" s="1"/>
  <c r="Q70" i="7" s="1"/>
  <c r="F133" i="7"/>
  <c r="BC32" i="7"/>
  <c r="F33" i="7"/>
  <c r="AA32" i="7"/>
  <c r="I96" i="8"/>
  <c r="I66" i="8"/>
  <c r="AH66" i="14"/>
  <c r="AJ23" i="3"/>
  <c r="F81" i="3"/>
  <c r="Q81" i="3" s="1"/>
  <c r="Q52" i="3" s="1"/>
  <c r="AS23" i="3"/>
  <c r="BB23" i="3"/>
  <c r="F24" i="3"/>
  <c r="F115" i="3"/>
  <c r="Z23" i="3"/>
  <c r="K110" i="3"/>
  <c r="K76" i="3"/>
  <c r="AF76" i="3" s="1"/>
  <c r="AF47" i="3" s="1"/>
  <c r="K19" i="3"/>
  <c r="AE18" i="3"/>
  <c r="AX18" i="3"/>
  <c r="BG18" i="3"/>
  <c r="AO18" i="3"/>
  <c r="AS48" i="13"/>
  <c r="AJ48" i="13"/>
  <c r="AA48" i="13"/>
  <c r="Q48" i="13"/>
  <c r="F81" i="13"/>
  <c r="F114" i="13"/>
  <c r="E72" i="6"/>
  <c r="E102" i="6"/>
  <c r="I39" i="8"/>
  <c r="J129" i="7"/>
  <c r="J95" i="7"/>
  <c r="V95" i="7" s="1"/>
  <c r="V66" i="7" s="1"/>
  <c r="J29" i="7"/>
  <c r="BG28" i="7"/>
  <c r="AX28" i="7"/>
  <c r="AO28" i="7"/>
  <c r="AE28" i="7"/>
  <c r="H67" i="8"/>
  <c r="H97" i="8"/>
  <c r="I41" i="6"/>
  <c r="J97" i="4"/>
  <c r="V97" i="4" s="1"/>
  <c r="V68" i="4" s="1"/>
  <c r="J131" i="4"/>
  <c r="AX30" i="4"/>
  <c r="J31" i="4"/>
  <c r="BG30" i="4"/>
  <c r="AO30" i="4"/>
  <c r="AE30" i="4"/>
  <c r="G42" i="12"/>
  <c r="H98" i="11"/>
  <c r="T98" i="11" s="1"/>
  <c r="T69" i="11" s="1"/>
  <c r="BE31" i="11"/>
  <c r="AV31" i="11"/>
  <c r="AM31" i="11"/>
  <c r="H32" i="11"/>
  <c r="AC31" i="11"/>
  <c r="H132" i="11"/>
  <c r="G68" i="8"/>
  <c r="G98" i="8"/>
  <c r="D44" i="8"/>
  <c r="E34" i="7"/>
  <c r="Z33" i="7"/>
  <c r="AJ33" i="7"/>
  <c r="E100" i="7"/>
  <c r="P100" i="7" s="1"/>
  <c r="P71" i="7" s="1"/>
  <c r="E134" i="7"/>
  <c r="H133" i="4"/>
  <c r="G43" i="6"/>
  <c r="AM32" i="4"/>
  <c r="AV32" i="4"/>
  <c r="H99" i="4"/>
  <c r="T99" i="4" s="1"/>
  <c r="T70" i="4" s="1"/>
  <c r="BE32" i="4"/>
  <c r="H33" i="4"/>
  <c r="AC32" i="4"/>
  <c r="I134" i="14"/>
  <c r="I99" i="14"/>
  <c r="U99" i="14" s="1"/>
  <c r="U69" i="14" s="1"/>
  <c r="I31" i="14"/>
  <c r="BG30" i="14"/>
  <c r="AX30" i="14"/>
  <c r="AO30" i="14"/>
  <c r="AE30" i="14"/>
  <c r="H47" i="13"/>
  <c r="AQ82" i="13"/>
  <c r="AH82" i="13"/>
  <c r="Y82" i="13"/>
  <c r="O82" i="13"/>
  <c r="F134" i="11"/>
  <c r="E44" i="12"/>
  <c r="AA33" i="11"/>
  <c r="AK33" i="11"/>
  <c r="AT33" i="11"/>
  <c r="F100" i="11"/>
  <c r="Q100" i="11" s="1"/>
  <c r="Q71" i="11" s="1"/>
  <c r="BC33" i="11"/>
  <c r="F34" i="11"/>
  <c r="U76" i="13"/>
  <c r="AN76" i="13"/>
  <c r="AE76" i="13"/>
  <c r="AW76" i="13"/>
  <c r="F70" i="10"/>
  <c r="F100" i="10"/>
  <c r="AK32" i="5"/>
  <c r="AT32" i="5"/>
  <c r="F99" i="5"/>
  <c r="Q99" i="5" s="1"/>
  <c r="Q70" i="5" s="1"/>
  <c r="F133" i="5"/>
  <c r="BC32" i="5"/>
  <c r="F33" i="5"/>
  <c r="AA32" i="5"/>
  <c r="H41" i="12"/>
  <c r="I97" i="11"/>
  <c r="U97" i="11" s="1"/>
  <c r="U68" i="11" s="1"/>
  <c r="I31" i="11"/>
  <c r="BF30" i="11"/>
  <c r="AW30" i="11"/>
  <c r="AN30" i="11"/>
  <c r="AD30" i="11"/>
  <c r="I131" i="11"/>
  <c r="H42" i="6"/>
  <c r="I98" i="4"/>
  <c r="U98" i="4" s="1"/>
  <c r="U69" i="4" s="1"/>
  <c r="I132" i="4"/>
  <c r="BF31" i="4"/>
  <c r="AW31" i="4"/>
  <c r="AN31" i="4"/>
  <c r="I32" i="4"/>
  <c r="AD31" i="4"/>
  <c r="F99" i="8"/>
  <c r="F69" i="8"/>
  <c r="F135" i="4"/>
  <c r="F101" i="4"/>
  <c r="Q101" i="4" s="1"/>
  <c r="Q72" i="4" s="1"/>
  <c r="E45" i="6"/>
  <c r="AA34" i="4"/>
  <c r="AK34" i="4"/>
  <c r="AT34" i="4"/>
  <c r="BC34" i="4"/>
  <c r="F35" i="4"/>
  <c r="F134" i="9"/>
  <c r="E44" i="10"/>
  <c r="AA33" i="9"/>
  <c r="AK33" i="9"/>
  <c r="F100" i="9"/>
  <c r="Q100" i="9" s="1"/>
  <c r="Q71" i="9" s="1"/>
  <c r="AT33" i="9"/>
  <c r="BC33" i="9"/>
  <c r="F34" i="9"/>
  <c r="G133" i="11"/>
  <c r="F43" i="12"/>
  <c r="BD32" i="11"/>
  <c r="G33" i="11"/>
  <c r="AB32" i="11"/>
  <c r="G99" i="11"/>
  <c r="S99" i="11" s="1"/>
  <c r="S70" i="11" s="1"/>
  <c r="AU32" i="11"/>
  <c r="AL32" i="11"/>
  <c r="E34" i="5"/>
  <c r="Z33" i="5"/>
  <c r="AJ33" i="5"/>
  <c r="E100" i="5"/>
  <c r="P100" i="5" s="1"/>
  <c r="P71" i="5" s="1"/>
  <c r="E134" i="5"/>
  <c r="D72" i="10"/>
  <c r="D102" i="10"/>
  <c r="P81" i="13"/>
  <c r="AI81" i="13"/>
  <c r="Z81" i="13"/>
  <c r="AR81" i="13"/>
  <c r="H68" i="10"/>
  <c r="H98" i="10"/>
  <c r="J133" i="14"/>
  <c r="J98" i="14"/>
  <c r="V98" i="14" s="1"/>
  <c r="V68" i="14" s="1"/>
  <c r="J30" i="14"/>
  <c r="AP29" i="14"/>
  <c r="I46" i="13"/>
  <c r="AY29" i="14"/>
  <c r="BH29" i="14"/>
  <c r="AF29" i="14"/>
  <c r="H131" i="5"/>
  <c r="H97" i="5"/>
  <c r="T97" i="5" s="1"/>
  <c r="T68" i="5" s="1"/>
  <c r="H31" i="5"/>
  <c r="AM30" i="5"/>
  <c r="AC30" i="5"/>
  <c r="BE30" i="5"/>
  <c r="AV30" i="5"/>
  <c r="D103" i="6"/>
  <c r="D73" i="6"/>
  <c r="E25" i="3"/>
  <c r="E116" i="3"/>
  <c r="E82" i="3"/>
  <c r="P82" i="3" s="1"/>
  <c r="P53" i="3" s="1"/>
  <c r="AI24" i="3"/>
  <c r="Y24" i="3"/>
  <c r="AF27" i="5"/>
  <c r="K128" i="5"/>
  <c r="K94" i="5"/>
  <c r="AG94" i="5" s="1"/>
  <c r="AG65" i="5" s="1"/>
  <c r="AY27" i="5"/>
  <c r="AP27" i="5"/>
  <c r="K28" i="5"/>
  <c r="BH27" i="5"/>
  <c r="BI28" i="14"/>
  <c r="AZ28" i="14"/>
  <c r="AQ28" i="14"/>
  <c r="K132" i="14"/>
  <c r="AG28" i="14"/>
  <c r="K97" i="14"/>
  <c r="AH97" i="14" s="1"/>
  <c r="AH67" i="14" s="1"/>
  <c r="K29" i="14"/>
  <c r="J45" i="13"/>
  <c r="AA34" i="14"/>
  <c r="AK34" i="14"/>
  <c r="E138" i="14"/>
  <c r="E103" i="14"/>
  <c r="P103" i="14" s="1"/>
  <c r="P73" i="14" s="1"/>
  <c r="D51" i="13"/>
  <c r="E35" i="14"/>
  <c r="J38" i="8"/>
  <c r="AF27" i="7"/>
  <c r="K128" i="7"/>
  <c r="K94" i="7"/>
  <c r="AG94" i="7" s="1"/>
  <c r="AG65" i="7" s="1"/>
  <c r="BH27" i="7"/>
  <c r="AY27" i="7"/>
  <c r="AP27" i="7"/>
  <c r="K28" i="7"/>
  <c r="D45" i="12"/>
  <c r="E101" i="11"/>
  <c r="P101" i="11" s="1"/>
  <c r="P72" i="11" s="1"/>
  <c r="E35" i="11"/>
  <c r="E135" i="11"/>
  <c r="Z34" i="11"/>
  <c r="AJ34" i="11"/>
  <c r="BF31" i="14"/>
  <c r="AW31" i="14"/>
  <c r="AN31" i="14"/>
  <c r="H135" i="14"/>
  <c r="H100" i="14"/>
  <c r="T100" i="14" s="1"/>
  <c r="T70" i="14" s="1"/>
  <c r="AD31" i="14"/>
  <c r="G48" i="13"/>
  <c r="H32" i="14"/>
  <c r="I40" i="12"/>
  <c r="AE29" i="11"/>
  <c r="J96" i="11"/>
  <c r="V96" i="11" s="1"/>
  <c r="V67" i="11" s="1"/>
  <c r="J30" i="11"/>
  <c r="AX29" i="11"/>
  <c r="AO29" i="11"/>
  <c r="J130" i="11"/>
  <c r="BG29" i="11"/>
  <c r="F42" i="8"/>
  <c r="G98" i="7"/>
  <c r="S98" i="7" s="1"/>
  <c r="S69" i="7" s="1"/>
  <c r="G132" i="7"/>
  <c r="BD31" i="7"/>
  <c r="AU31" i="7"/>
  <c r="AL31" i="7"/>
  <c r="G32" i="7"/>
  <c r="AB31" i="7"/>
  <c r="J40" i="6"/>
  <c r="K96" i="4"/>
  <c r="AG96" i="4" s="1"/>
  <c r="AG67" i="4" s="1"/>
  <c r="K30" i="4"/>
  <c r="BH29" i="4"/>
  <c r="AY29" i="4"/>
  <c r="AP29" i="4"/>
  <c r="AF29" i="4"/>
  <c r="K130" i="4"/>
  <c r="G42" i="10"/>
  <c r="BE31" i="9"/>
  <c r="AV31" i="9"/>
  <c r="AM31" i="9"/>
  <c r="H32" i="9"/>
  <c r="AC31" i="9"/>
  <c r="H132" i="9"/>
  <c r="H98" i="9"/>
  <c r="T98" i="9" s="1"/>
  <c r="T69" i="9" s="1"/>
  <c r="J39" i="10"/>
  <c r="K95" i="9"/>
  <c r="AG95" i="9" s="1"/>
  <c r="AG66" i="9" s="1"/>
  <c r="K29" i="9"/>
  <c r="BH28" i="9"/>
  <c r="AY28" i="9"/>
  <c r="AP28" i="9"/>
  <c r="AF28" i="9"/>
  <c r="K129" i="9"/>
  <c r="D45" i="10"/>
  <c r="E101" i="9"/>
  <c r="P101" i="9" s="1"/>
  <c r="P72" i="9" s="1"/>
  <c r="E135" i="9"/>
  <c r="E35" i="9"/>
  <c r="AJ34" i="9"/>
  <c r="Z34" i="9"/>
  <c r="G99" i="12"/>
  <c r="G69" i="12"/>
  <c r="AA158" i="12"/>
  <c r="G134" i="4"/>
  <c r="G100" i="4"/>
  <c r="S100" i="4" s="1"/>
  <c r="S71" i="4" s="1"/>
  <c r="F44" i="6"/>
  <c r="BD33" i="4"/>
  <c r="G34" i="4"/>
  <c r="AB33" i="4"/>
  <c r="AL33" i="4"/>
  <c r="AU33" i="4"/>
  <c r="D116" i="13"/>
  <c r="O50" i="13"/>
  <c r="Y50" i="13"/>
  <c r="D83" i="13"/>
  <c r="G41" i="8"/>
  <c r="H131" i="7"/>
  <c r="H97" i="7"/>
  <c r="T97" i="7" s="1"/>
  <c r="T68" i="7" s="1"/>
  <c r="H31" i="7"/>
  <c r="BE30" i="7"/>
  <c r="AV30" i="7"/>
  <c r="AM30" i="7"/>
  <c r="AC30" i="7"/>
  <c r="Q80" i="13"/>
  <c r="AJ80" i="13"/>
  <c r="AS80" i="13"/>
  <c r="AA80" i="13"/>
  <c r="I67" i="12"/>
  <c r="AC156" i="12"/>
  <c r="I97" i="12"/>
  <c r="AF46" i="3"/>
  <c r="D101" i="8"/>
  <c r="D71" i="8"/>
  <c r="G98" i="5"/>
  <c r="S98" i="5" s="1"/>
  <c r="S69" i="5" s="1"/>
  <c r="G132" i="5"/>
  <c r="BD31" i="5"/>
  <c r="AU31" i="5"/>
  <c r="AL31" i="5"/>
  <c r="G32" i="5"/>
  <c r="AB31" i="5"/>
  <c r="I40" i="10"/>
  <c r="J96" i="9"/>
  <c r="V96" i="9" s="1"/>
  <c r="V67" i="9" s="1"/>
  <c r="AE29" i="9"/>
  <c r="J130" i="9"/>
  <c r="BG29" i="9"/>
  <c r="AX29" i="9"/>
  <c r="AO29" i="9"/>
  <c r="J30" i="9"/>
  <c r="G100" i="6"/>
  <c r="G70" i="6"/>
  <c r="H41" i="10"/>
  <c r="I131" i="9"/>
  <c r="I31" i="9"/>
  <c r="BF30" i="9"/>
  <c r="AW30" i="9"/>
  <c r="AN30" i="9"/>
  <c r="AD30" i="9"/>
  <c r="I97" i="9"/>
  <c r="U97" i="9" s="1"/>
  <c r="U68" i="9" s="1"/>
  <c r="T45" i="13"/>
  <c r="I111" i="13"/>
  <c r="I78" i="13"/>
  <c r="AM45" i="13"/>
  <c r="AD45" i="13"/>
  <c r="AV45" i="13"/>
  <c r="AW44" i="13"/>
  <c r="AN44" i="13"/>
  <c r="AE44" i="13"/>
  <c r="U44" i="13"/>
  <c r="J77" i="13"/>
  <c r="J110" i="13"/>
  <c r="J95" i="8"/>
  <c r="J65" i="8"/>
  <c r="AB33" i="14"/>
  <c r="F102" i="14"/>
  <c r="Q102" i="14" s="1"/>
  <c r="Q72" i="14" s="1"/>
  <c r="AL33" i="14"/>
  <c r="F137" i="14"/>
  <c r="AU33" i="14"/>
  <c r="E50" i="13"/>
  <c r="F34" i="14"/>
  <c r="BD33" i="14"/>
  <c r="Y160" i="12"/>
  <c r="E71" i="12"/>
  <c r="E101" i="12"/>
  <c r="E100" i="8"/>
  <c r="E70" i="8"/>
  <c r="E102" i="4"/>
  <c r="P102" i="4" s="1"/>
  <c r="P73" i="4" s="1"/>
  <c r="D46" i="6"/>
  <c r="Z35" i="4"/>
  <c r="E136" i="4"/>
  <c r="AJ35" i="4"/>
  <c r="E36" i="4"/>
  <c r="G99" i="10"/>
  <c r="G69" i="10"/>
  <c r="I68" i="6"/>
  <c r="I98" i="6"/>
  <c r="J66" i="10"/>
  <c r="J96" i="10"/>
  <c r="J39" i="12"/>
  <c r="K95" i="11"/>
  <c r="AG95" i="11" s="1"/>
  <c r="AG66" i="11" s="1"/>
  <c r="K129" i="11"/>
  <c r="K29" i="11"/>
  <c r="BH28" i="11"/>
  <c r="AY28" i="11"/>
  <c r="AP28" i="11"/>
  <c r="AF28" i="11"/>
  <c r="I30" i="5"/>
  <c r="I130" i="5"/>
  <c r="BF29" i="5"/>
  <c r="AW29" i="5"/>
  <c r="AN29" i="5"/>
  <c r="I96" i="5"/>
  <c r="U96" i="5" s="1"/>
  <c r="U67" i="5" s="1"/>
  <c r="AD29" i="5"/>
  <c r="G133" i="9"/>
  <c r="F43" i="10"/>
  <c r="G99" i="9"/>
  <c r="S99" i="9" s="1"/>
  <c r="S70" i="9" s="1"/>
  <c r="BD32" i="9"/>
  <c r="G33" i="9"/>
  <c r="AB32" i="9"/>
  <c r="AL32" i="9"/>
  <c r="AU32" i="9"/>
  <c r="G80" i="13"/>
  <c r="AB47" i="13"/>
  <c r="AT47" i="13"/>
  <c r="G113" i="13"/>
  <c r="R47" i="13"/>
  <c r="AK47" i="13"/>
  <c r="H99" i="6"/>
  <c r="H69" i="6"/>
  <c r="J111" i="3"/>
  <c r="BF19" i="3"/>
  <c r="AW19" i="3"/>
  <c r="AN19" i="3"/>
  <c r="AD19" i="3"/>
  <c r="J77" i="3"/>
  <c r="U77" i="3" s="1"/>
  <c r="U48" i="3" s="1"/>
  <c r="J20" i="3"/>
  <c r="J67" i="6"/>
  <c r="J97" i="6"/>
  <c r="E71" i="10"/>
  <c r="E101" i="10"/>
  <c r="I67" i="10"/>
  <c r="I97" i="10"/>
  <c r="Z159" i="12"/>
  <c r="F70" i="12"/>
  <c r="F100" i="12"/>
  <c r="H40" i="8"/>
  <c r="I30" i="7"/>
  <c r="I130" i="7"/>
  <c r="BF29" i="7"/>
  <c r="AW29" i="7"/>
  <c r="AN29" i="7"/>
  <c r="I96" i="7"/>
  <c r="U96" i="7" s="1"/>
  <c r="U67" i="7" s="1"/>
  <c r="AD29" i="7"/>
  <c r="C113" i="21" l="1"/>
  <c r="Q37" i="21"/>
  <c r="Z31" i="21"/>
  <c r="BB29" i="21"/>
  <c r="N105" i="21"/>
  <c r="M106" i="21"/>
  <c r="AB29" i="21"/>
  <c r="BN29" i="21"/>
  <c r="AH43" i="16"/>
  <c r="BG43" i="16"/>
  <c r="U43" i="16"/>
  <c r="AU43" i="16"/>
  <c r="AK40" i="16"/>
  <c r="BJ40" i="16"/>
  <c r="X40" i="16"/>
  <c r="AX40" i="16"/>
  <c r="D37" i="21"/>
  <c r="R37" i="21" s="1"/>
  <c r="R43" i="16"/>
  <c r="AR43" i="16"/>
  <c r="AE43" i="16"/>
  <c r="BD43" i="16"/>
  <c r="BA30" i="21"/>
  <c r="K108" i="21"/>
  <c r="BK40" i="17"/>
  <c r="AY40" i="17"/>
  <c r="AL40" i="17"/>
  <c r="AW41" i="16"/>
  <c r="AJ41" i="16"/>
  <c r="BI41" i="16"/>
  <c r="W41" i="16"/>
  <c r="AA30" i="21"/>
  <c r="BJ41" i="17"/>
  <c r="AK41" i="17"/>
  <c r="AX41" i="17"/>
  <c r="BA38" i="17"/>
  <c r="BM38" i="17"/>
  <c r="AN38" i="17"/>
  <c r="L32" i="21"/>
  <c r="Z32" i="21" s="1"/>
  <c r="BL38" i="16"/>
  <c r="AZ38" i="16"/>
  <c r="AM38" i="16"/>
  <c r="Z38" i="16"/>
  <c r="AG43" i="16"/>
  <c r="BF43" i="16"/>
  <c r="AT43" i="16"/>
  <c r="T43" i="16"/>
  <c r="BM30" i="21"/>
  <c r="AL32" i="21"/>
  <c r="AW42" i="17"/>
  <c r="BI42" i="17"/>
  <c r="AJ42" i="17"/>
  <c r="K33" i="21"/>
  <c r="K109" i="21" s="1"/>
  <c r="Y39" i="16"/>
  <c r="AY39" i="16"/>
  <c r="AL39" i="16"/>
  <c r="BK39" i="16"/>
  <c r="C38" i="21"/>
  <c r="C114" i="21" s="1"/>
  <c r="AD44" i="16"/>
  <c r="Q44" i="16"/>
  <c r="AZ39" i="17"/>
  <c r="BL39" i="17"/>
  <c r="AM39" i="17"/>
  <c r="AS43" i="16"/>
  <c r="AF43" i="16"/>
  <c r="BE43" i="16"/>
  <c r="S43" i="16"/>
  <c r="BH42" i="16"/>
  <c r="V42" i="16"/>
  <c r="AV42" i="16"/>
  <c r="AI42" i="16"/>
  <c r="N30" i="21"/>
  <c r="AB36" i="16"/>
  <c r="BB36" i="16"/>
  <c r="AO36" i="16"/>
  <c r="BN36" i="16"/>
  <c r="BG44" i="17"/>
  <c r="AU44" i="17"/>
  <c r="AH44" i="17"/>
  <c r="BB37" i="17"/>
  <c r="BN37" i="17"/>
  <c r="AO37" i="17"/>
  <c r="M31" i="21"/>
  <c r="M107" i="21" s="1"/>
  <c r="AN37" i="16"/>
  <c r="BM37" i="16"/>
  <c r="AA37" i="16"/>
  <c r="BA37" i="16"/>
  <c r="AY32" i="21"/>
  <c r="BH43" i="17"/>
  <c r="AV43" i="17"/>
  <c r="AI43" i="17"/>
  <c r="I43" i="17"/>
  <c r="M39" i="17"/>
  <c r="L40" i="17"/>
  <c r="N38" i="17"/>
  <c r="G45" i="17"/>
  <c r="K41" i="17"/>
  <c r="H44" i="17"/>
  <c r="J42" i="17"/>
  <c r="AD38" i="21"/>
  <c r="AB30" i="21"/>
  <c r="AO30" i="21"/>
  <c r="N106" i="21"/>
  <c r="BN30" i="21"/>
  <c r="BB30" i="21"/>
  <c r="BD37" i="21"/>
  <c r="D114" i="21"/>
  <c r="AR37" i="21"/>
  <c r="B81" i="21"/>
  <c r="B118" i="21" s="1"/>
  <c r="P42" i="21"/>
  <c r="AQ42" i="21"/>
  <c r="B48" i="15"/>
  <c r="AQ48" i="15" s="1"/>
  <c r="B43" i="21"/>
  <c r="B43" i="18"/>
  <c r="B49" i="16"/>
  <c r="AQ49" i="16" s="1"/>
  <c r="B49" i="17"/>
  <c r="B86" i="15"/>
  <c r="B123" i="15" s="1"/>
  <c r="P47" i="15"/>
  <c r="B87" i="17"/>
  <c r="B124" i="17" s="1"/>
  <c r="AQ48" i="17"/>
  <c r="P48" i="17"/>
  <c r="B87" i="16"/>
  <c r="B124" i="16" s="1"/>
  <c r="P48" i="16"/>
  <c r="B81" i="18"/>
  <c r="B118" i="18" s="1"/>
  <c r="AQ42" i="18"/>
  <c r="P42" i="18"/>
  <c r="E37" i="21"/>
  <c r="BE36" i="21"/>
  <c r="AS36" i="21"/>
  <c r="S36" i="21"/>
  <c r="E112" i="21"/>
  <c r="AF36" i="21"/>
  <c r="I34" i="21"/>
  <c r="W33" i="21"/>
  <c r="I109" i="21"/>
  <c r="AJ33" i="21"/>
  <c r="AW33" i="21"/>
  <c r="BI33" i="21"/>
  <c r="F37" i="21"/>
  <c r="AG36" i="21"/>
  <c r="T36" i="21"/>
  <c r="BF36" i="21"/>
  <c r="F112" i="21"/>
  <c r="AT36" i="21"/>
  <c r="G37" i="21"/>
  <c r="U36" i="21"/>
  <c r="G112" i="21"/>
  <c r="AH36" i="21"/>
  <c r="BG36" i="21"/>
  <c r="AU36" i="21"/>
  <c r="H35" i="21"/>
  <c r="V34" i="21"/>
  <c r="AV34" i="21"/>
  <c r="AI34" i="21"/>
  <c r="BH34" i="21"/>
  <c r="H110" i="21"/>
  <c r="R36" i="21"/>
  <c r="BD36" i="21"/>
  <c r="AE37" i="21"/>
  <c r="D113" i="21"/>
  <c r="AR36" i="21"/>
  <c r="AE36" i="21"/>
  <c r="J34" i="21"/>
  <c r="J109" i="21"/>
  <c r="AK33" i="21"/>
  <c r="BJ33" i="21"/>
  <c r="AX33" i="21"/>
  <c r="BK33" i="21"/>
  <c r="X33" i="21"/>
  <c r="I112" i="19"/>
  <c r="BI36" i="19"/>
  <c r="W36" i="19"/>
  <c r="AJ36" i="19"/>
  <c r="AW36" i="19"/>
  <c r="E116" i="19"/>
  <c r="AS40" i="19"/>
  <c r="AF40" i="19"/>
  <c r="BE40" i="19"/>
  <c r="S40" i="19"/>
  <c r="J111" i="19"/>
  <c r="BK35" i="19"/>
  <c r="AK35" i="19"/>
  <c r="AY35" i="19"/>
  <c r="X35" i="19"/>
  <c r="AX35" i="19"/>
  <c r="BJ35" i="19"/>
  <c r="AQ42" i="19"/>
  <c r="B43" i="19"/>
  <c r="P42" i="19"/>
  <c r="B81" i="19"/>
  <c r="B118" i="19" s="1"/>
  <c r="F115" i="19"/>
  <c r="T39" i="19"/>
  <c r="BF39" i="19"/>
  <c r="AG39" i="19"/>
  <c r="AT39" i="19"/>
  <c r="G114" i="19"/>
  <c r="AU38" i="19"/>
  <c r="BG38" i="19"/>
  <c r="AH38" i="19"/>
  <c r="U38" i="19"/>
  <c r="H113" i="19"/>
  <c r="V37" i="19"/>
  <c r="AV37" i="19"/>
  <c r="BH37" i="19"/>
  <c r="AI37" i="19"/>
  <c r="C120" i="16"/>
  <c r="F119" i="16"/>
  <c r="D120" i="16"/>
  <c r="D119" i="17"/>
  <c r="E44" i="16"/>
  <c r="E118" i="15"/>
  <c r="F118" i="17"/>
  <c r="T42" i="17"/>
  <c r="F44" i="16"/>
  <c r="F118" i="15"/>
  <c r="C45" i="16"/>
  <c r="C119" i="15"/>
  <c r="E118" i="17"/>
  <c r="D44" i="16"/>
  <c r="D119" i="15"/>
  <c r="C119" i="17"/>
  <c r="E119" i="16"/>
  <c r="I111" i="18"/>
  <c r="W35" i="18"/>
  <c r="AJ35" i="18"/>
  <c r="AW35" i="18"/>
  <c r="BI35" i="18"/>
  <c r="BB30" i="18"/>
  <c r="AB30" i="18"/>
  <c r="N106" i="18"/>
  <c r="BN30" i="18"/>
  <c r="AO30" i="18"/>
  <c r="AH37" i="18"/>
  <c r="U37" i="18"/>
  <c r="G113" i="18"/>
  <c r="AU37" i="18"/>
  <c r="BG37" i="18"/>
  <c r="V36" i="18"/>
  <c r="BH36" i="18"/>
  <c r="AI36" i="18"/>
  <c r="AV36" i="18"/>
  <c r="H112" i="18"/>
  <c r="J110" i="18"/>
  <c r="AK34" i="18"/>
  <c r="AX34" i="18"/>
  <c r="BJ34" i="18"/>
  <c r="X34" i="18"/>
  <c r="AM32" i="18"/>
  <c r="AZ32" i="18"/>
  <c r="L108" i="18"/>
  <c r="BL32" i="18"/>
  <c r="Z32" i="18"/>
  <c r="BM31" i="18"/>
  <c r="BA31" i="18"/>
  <c r="AA31" i="18"/>
  <c r="AN31" i="18"/>
  <c r="M107" i="18"/>
  <c r="AL33" i="18"/>
  <c r="Y33" i="18"/>
  <c r="K109" i="18"/>
  <c r="BK33" i="18"/>
  <c r="AY33" i="18"/>
  <c r="BE44" i="18"/>
  <c r="AS44" i="18"/>
  <c r="S44" i="18"/>
  <c r="AF44" i="18"/>
  <c r="E120" i="18"/>
  <c r="AE44" i="18"/>
  <c r="D121" i="18"/>
  <c r="R44" i="18"/>
  <c r="AR44" i="18"/>
  <c r="BD44" i="18"/>
  <c r="AG43" i="18"/>
  <c r="AT43" i="18"/>
  <c r="T43" i="18"/>
  <c r="BF43" i="18"/>
  <c r="F119" i="18"/>
  <c r="AR45" i="18"/>
  <c r="Q45" i="18"/>
  <c r="AD45" i="18"/>
  <c r="C121" i="18"/>
  <c r="X39" i="17"/>
  <c r="AB35" i="17"/>
  <c r="Y38" i="17"/>
  <c r="AA36" i="17"/>
  <c r="W40" i="17"/>
  <c r="U42" i="17"/>
  <c r="Z37" i="17"/>
  <c r="V41" i="17"/>
  <c r="G118" i="17"/>
  <c r="G118" i="15"/>
  <c r="G44" i="16"/>
  <c r="K114" i="17"/>
  <c r="I117" i="16"/>
  <c r="M112" i="15"/>
  <c r="M38" i="16"/>
  <c r="N112" i="16"/>
  <c r="I42" i="16"/>
  <c r="I116" i="15"/>
  <c r="L114" i="16"/>
  <c r="J115" i="17"/>
  <c r="N37" i="16"/>
  <c r="N111" i="15"/>
  <c r="L113" i="15"/>
  <c r="L39" i="16"/>
  <c r="M112" i="17"/>
  <c r="H117" i="15"/>
  <c r="H43" i="16"/>
  <c r="L113" i="17"/>
  <c r="I116" i="17"/>
  <c r="H117" i="17"/>
  <c r="G119" i="16"/>
  <c r="K115" i="16"/>
  <c r="J41" i="16"/>
  <c r="J115" i="15"/>
  <c r="H118" i="16"/>
  <c r="J116" i="16"/>
  <c r="N111" i="17"/>
  <c r="M113" i="16"/>
  <c r="K40" i="16"/>
  <c r="K114" i="15"/>
  <c r="E102" i="9"/>
  <c r="P102" i="9" s="1"/>
  <c r="P73" i="9" s="1"/>
  <c r="E136" i="9"/>
  <c r="E36" i="9"/>
  <c r="Z35" i="9"/>
  <c r="AJ35" i="9"/>
  <c r="D46" i="10"/>
  <c r="E71" i="8"/>
  <c r="E101" i="8"/>
  <c r="D73" i="12"/>
  <c r="X162" i="12"/>
  <c r="D103" i="12"/>
  <c r="J66" i="8"/>
  <c r="J96" i="8"/>
  <c r="K133" i="14"/>
  <c r="K98" i="14"/>
  <c r="AH98" i="14" s="1"/>
  <c r="AH68" i="14" s="1"/>
  <c r="K30" i="14"/>
  <c r="BI29" i="14"/>
  <c r="AZ29" i="14"/>
  <c r="AQ29" i="14"/>
  <c r="AG29" i="14"/>
  <c r="J46" i="13"/>
  <c r="K129" i="5"/>
  <c r="K95" i="5"/>
  <c r="AG95" i="5" s="1"/>
  <c r="AG66" i="5" s="1"/>
  <c r="K29" i="5"/>
  <c r="BH28" i="5"/>
  <c r="AY28" i="5"/>
  <c r="AP28" i="5"/>
  <c r="AF28" i="5"/>
  <c r="I132" i="11"/>
  <c r="BF31" i="11"/>
  <c r="AW31" i="11"/>
  <c r="AN31" i="11"/>
  <c r="H42" i="12"/>
  <c r="I32" i="11"/>
  <c r="AD31" i="11"/>
  <c r="I98" i="11"/>
  <c r="U98" i="11" s="1"/>
  <c r="U69" i="11" s="1"/>
  <c r="F135" i="11"/>
  <c r="AT34" i="11"/>
  <c r="BC34" i="11"/>
  <c r="F35" i="11"/>
  <c r="E45" i="12"/>
  <c r="AK34" i="11"/>
  <c r="AA34" i="11"/>
  <c r="F101" i="11"/>
  <c r="Q101" i="11" s="1"/>
  <c r="Q72" i="11" s="1"/>
  <c r="D45" i="8"/>
  <c r="E101" i="7"/>
  <c r="P101" i="7" s="1"/>
  <c r="P72" i="7" s="1"/>
  <c r="Z34" i="7"/>
  <c r="AJ34" i="7"/>
  <c r="E35" i="7"/>
  <c r="E135" i="7"/>
  <c r="AU79" i="13"/>
  <c r="AL79" i="13"/>
  <c r="AC79" i="13"/>
  <c r="S79" i="13"/>
  <c r="D47" i="6"/>
  <c r="E103" i="4"/>
  <c r="Z36" i="4"/>
  <c r="E137" i="4"/>
  <c r="AJ36" i="4"/>
  <c r="H99" i="10"/>
  <c r="H69" i="10"/>
  <c r="J39" i="8"/>
  <c r="K129" i="7"/>
  <c r="K95" i="7"/>
  <c r="AG95" i="7" s="1"/>
  <c r="AG66" i="7" s="1"/>
  <c r="K29" i="7"/>
  <c r="BH28" i="7"/>
  <c r="AY28" i="7"/>
  <c r="AP28" i="7"/>
  <c r="AF28" i="7"/>
  <c r="AA35" i="14"/>
  <c r="AK35" i="14"/>
  <c r="D52" i="13"/>
  <c r="E139" i="14"/>
  <c r="E36" i="14"/>
  <c r="E104" i="14"/>
  <c r="P104" i="14" s="1"/>
  <c r="P74" i="14" s="1"/>
  <c r="H98" i="5"/>
  <c r="T98" i="5" s="1"/>
  <c r="T69" i="5" s="1"/>
  <c r="H132" i="5"/>
  <c r="BE31" i="5"/>
  <c r="AV31" i="5"/>
  <c r="AM31" i="5"/>
  <c r="H32" i="5"/>
  <c r="AC31" i="5"/>
  <c r="J134" i="14"/>
  <c r="J99" i="14"/>
  <c r="V99" i="14" s="1"/>
  <c r="V69" i="14" s="1"/>
  <c r="J31" i="14"/>
  <c r="BH30" i="14"/>
  <c r="AY30" i="14"/>
  <c r="AP30" i="14"/>
  <c r="AF30" i="14"/>
  <c r="I47" i="13"/>
  <c r="F135" i="9"/>
  <c r="E45" i="10"/>
  <c r="AT34" i="9"/>
  <c r="BC34" i="9"/>
  <c r="F101" i="9"/>
  <c r="Q101" i="9" s="1"/>
  <c r="Q72" i="9" s="1"/>
  <c r="F35" i="9"/>
  <c r="AA34" i="9"/>
  <c r="AK34" i="9"/>
  <c r="E46" i="6"/>
  <c r="F136" i="4"/>
  <c r="AA35" i="4"/>
  <c r="AT35" i="4"/>
  <c r="AK35" i="4"/>
  <c r="F102" i="4"/>
  <c r="Q102" i="4" s="1"/>
  <c r="Q73" i="4" s="1"/>
  <c r="BC35" i="4"/>
  <c r="F36" i="4"/>
  <c r="I135" i="14"/>
  <c r="I100" i="14"/>
  <c r="U100" i="14" s="1"/>
  <c r="U70" i="14" s="1"/>
  <c r="AE31" i="14"/>
  <c r="BG31" i="14"/>
  <c r="AX31" i="14"/>
  <c r="H48" i="13"/>
  <c r="AO31" i="14"/>
  <c r="I32" i="14"/>
  <c r="D72" i="8"/>
  <c r="D102" i="8"/>
  <c r="Q81" i="13"/>
  <c r="AJ81" i="13"/>
  <c r="AA81" i="13"/>
  <c r="AS81" i="13"/>
  <c r="E44" i="8"/>
  <c r="BC33" i="7"/>
  <c r="F34" i="7"/>
  <c r="AA33" i="7"/>
  <c r="AK33" i="7"/>
  <c r="F134" i="7"/>
  <c r="F100" i="7"/>
  <c r="Q100" i="7" s="1"/>
  <c r="Q71" i="7" s="1"/>
  <c r="AT33" i="7"/>
  <c r="G81" i="3"/>
  <c r="R81" i="3" s="1"/>
  <c r="R52" i="3" s="1"/>
  <c r="AT23" i="3"/>
  <c r="G115" i="3"/>
  <c r="G24" i="3"/>
  <c r="AK23" i="3"/>
  <c r="AA23" i="3"/>
  <c r="BC23" i="3"/>
  <c r="AV78" i="13"/>
  <c r="AM78" i="13"/>
  <c r="AD78" i="13"/>
  <c r="T78" i="13"/>
  <c r="F72" i="6"/>
  <c r="F102" i="6"/>
  <c r="E102" i="10"/>
  <c r="E72" i="10"/>
  <c r="I42" i="6"/>
  <c r="J98" i="4"/>
  <c r="V98" i="4" s="1"/>
  <c r="V69" i="4" s="1"/>
  <c r="J132" i="4"/>
  <c r="AO31" i="4"/>
  <c r="BG31" i="4"/>
  <c r="AX31" i="4"/>
  <c r="J32" i="4"/>
  <c r="AE31" i="4"/>
  <c r="AS24" i="3"/>
  <c r="BB24" i="3"/>
  <c r="F116" i="3"/>
  <c r="F82" i="3"/>
  <c r="Q82" i="3" s="1"/>
  <c r="Q53" i="3" s="1"/>
  <c r="Z24" i="3"/>
  <c r="AJ24" i="3"/>
  <c r="F25" i="3"/>
  <c r="J41" i="6"/>
  <c r="K131" i="4"/>
  <c r="K97" i="4"/>
  <c r="AG97" i="4" s="1"/>
  <c r="AG68" i="4" s="1"/>
  <c r="K31" i="4"/>
  <c r="AF30" i="4"/>
  <c r="BH30" i="4"/>
  <c r="AY30" i="4"/>
  <c r="AP30" i="4"/>
  <c r="E101" i="5"/>
  <c r="P101" i="5" s="1"/>
  <c r="P72" i="5" s="1"/>
  <c r="Z34" i="5"/>
  <c r="AJ34" i="5"/>
  <c r="E135" i="5"/>
  <c r="E35" i="5"/>
  <c r="H41" i="8"/>
  <c r="I131" i="7"/>
  <c r="I97" i="7"/>
  <c r="U97" i="7" s="1"/>
  <c r="U68" i="7" s="1"/>
  <c r="I31" i="7"/>
  <c r="BF30" i="7"/>
  <c r="AW30" i="7"/>
  <c r="AN30" i="7"/>
  <c r="AD30" i="7"/>
  <c r="F71" i="10"/>
  <c r="F101" i="10"/>
  <c r="I131" i="5"/>
  <c r="I97" i="5"/>
  <c r="U97" i="5" s="1"/>
  <c r="U68" i="5" s="1"/>
  <c r="I31" i="5"/>
  <c r="BF30" i="5"/>
  <c r="AW30" i="5"/>
  <c r="AN30" i="5"/>
  <c r="AD30" i="5"/>
  <c r="J67" i="12"/>
  <c r="J97" i="12"/>
  <c r="AD156" i="12"/>
  <c r="G42" i="8"/>
  <c r="H98" i="7"/>
  <c r="T98" i="7" s="1"/>
  <c r="T69" i="7" s="1"/>
  <c r="H132" i="7"/>
  <c r="BE31" i="7"/>
  <c r="AV31" i="7"/>
  <c r="AM31" i="7"/>
  <c r="H32" i="7"/>
  <c r="AC31" i="7"/>
  <c r="D73" i="10"/>
  <c r="D103" i="10"/>
  <c r="J67" i="10"/>
  <c r="J97" i="10"/>
  <c r="G70" i="10"/>
  <c r="G100" i="10"/>
  <c r="J68" i="6"/>
  <c r="J98" i="6"/>
  <c r="F70" i="8"/>
  <c r="F100" i="8"/>
  <c r="I98" i="12"/>
  <c r="AC157" i="12"/>
  <c r="I68" i="12"/>
  <c r="D117" i="13"/>
  <c r="O51" i="13"/>
  <c r="D84" i="13"/>
  <c r="Y51" i="13"/>
  <c r="E26" i="3"/>
  <c r="Y25" i="3"/>
  <c r="AI25" i="3"/>
  <c r="E83" i="3"/>
  <c r="P83" i="3" s="1"/>
  <c r="P54" i="3" s="1"/>
  <c r="E117" i="3"/>
  <c r="H70" i="6"/>
  <c r="H100" i="6"/>
  <c r="H99" i="12"/>
  <c r="AB158" i="12"/>
  <c r="H69" i="12"/>
  <c r="G71" i="6"/>
  <c r="G101" i="6"/>
  <c r="I40" i="8"/>
  <c r="J30" i="7"/>
  <c r="J130" i="7"/>
  <c r="BG29" i="7"/>
  <c r="AX29" i="7"/>
  <c r="AO29" i="7"/>
  <c r="J96" i="7"/>
  <c r="V96" i="7" s="1"/>
  <c r="V67" i="7" s="1"/>
  <c r="AE29" i="7"/>
  <c r="K111" i="3"/>
  <c r="K77" i="3"/>
  <c r="AF77" i="3" s="1"/>
  <c r="AF48" i="3" s="1"/>
  <c r="K20" i="3"/>
  <c r="AE19" i="3"/>
  <c r="AX19" i="3"/>
  <c r="BG19" i="3"/>
  <c r="AO19" i="3"/>
  <c r="AC33" i="14"/>
  <c r="G102" i="14"/>
  <c r="S102" i="14" s="1"/>
  <c r="S72" i="14" s="1"/>
  <c r="AM33" i="14"/>
  <c r="G137" i="14"/>
  <c r="AV33" i="14"/>
  <c r="BE33" i="14"/>
  <c r="F50" i="13"/>
  <c r="G34" i="14"/>
  <c r="AR82" i="13"/>
  <c r="AI82" i="13"/>
  <c r="Z82" i="13"/>
  <c r="P82" i="13"/>
  <c r="I132" i="9"/>
  <c r="BF31" i="9"/>
  <c r="AW31" i="9"/>
  <c r="AN31" i="9"/>
  <c r="I32" i="9"/>
  <c r="AD31" i="9"/>
  <c r="H42" i="10"/>
  <c r="I98" i="9"/>
  <c r="U98" i="9" s="1"/>
  <c r="U69" i="9" s="1"/>
  <c r="J78" i="13"/>
  <c r="J111" i="13"/>
  <c r="AN45" i="13"/>
  <c r="U45" i="13"/>
  <c r="AW45" i="13"/>
  <c r="AE45" i="13"/>
  <c r="I79" i="13"/>
  <c r="I112" i="13"/>
  <c r="T46" i="13"/>
  <c r="AD46" i="13"/>
  <c r="AV46" i="13"/>
  <c r="AM46" i="13"/>
  <c r="H68" i="8"/>
  <c r="H98" i="8"/>
  <c r="I98" i="10"/>
  <c r="I68" i="10"/>
  <c r="H136" i="14"/>
  <c r="BF32" i="14"/>
  <c r="AW32" i="14"/>
  <c r="AN32" i="14"/>
  <c r="G49" i="13"/>
  <c r="H33" i="14"/>
  <c r="AD32" i="14"/>
  <c r="H101" i="14"/>
  <c r="T101" i="14" s="1"/>
  <c r="T71" i="14" s="1"/>
  <c r="AA159" i="12"/>
  <c r="G70" i="12"/>
  <c r="G100" i="12"/>
  <c r="I99" i="6"/>
  <c r="I69" i="6"/>
  <c r="Q49" i="13"/>
  <c r="F82" i="13"/>
  <c r="F115" i="13"/>
  <c r="AA49" i="13"/>
  <c r="AS49" i="13"/>
  <c r="AJ49" i="13"/>
  <c r="H43" i="6"/>
  <c r="BF32" i="4"/>
  <c r="AW32" i="4"/>
  <c r="I99" i="4"/>
  <c r="U99" i="4" s="1"/>
  <c r="U70" i="4" s="1"/>
  <c r="I33" i="4"/>
  <c r="AD32" i="4"/>
  <c r="AN32" i="4"/>
  <c r="I133" i="4"/>
  <c r="BC33" i="5"/>
  <c r="F34" i="5"/>
  <c r="AA33" i="5"/>
  <c r="AK33" i="5"/>
  <c r="F134" i="5"/>
  <c r="F100" i="5"/>
  <c r="Q100" i="5" s="1"/>
  <c r="Q71" i="5" s="1"/>
  <c r="AT33" i="5"/>
  <c r="AU47" i="13"/>
  <c r="AL47" i="13"/>
  <c r="AC47" i="13"/>
  <c r="H113" i="13"/>
  <c r="H80" i="13"/>
  <c r="S47" i="13"/>
  <c r="J30" i="5"/>
  <c r="J130" i="5"/>
  <c r="BG29" i="5"/>
  <c r="AX29" i="5"/>
  <c r="AO29" i="5"/>
  <c r="J96" i="5"/>
  <c r="V96" i="5" s="1"/>
  <c r="V67" i="5" s="1"/>
  <c r="AE29" i="5"/>
  <c r="G134" i="9"/>
  <c r="F44" i="10"/>
  <c r="AB33" i="9"/>
  <c r="AL33" i="9"/>
  <c r="G100" i="9"/>
  <c r="S100" i="9" s="1"/>
  <c r="S71" i="9" s="1"/>
  <c r="AU33" i="9"/>
  <c r="BD33" i="9"/>
  <c r="G34" i="9"/>
  <c r="I113" i="3"/>
  <c r="I79" i="3"/>
  <c r="T79" i="3" s="1"/>
  <c r="T50" i="3" s="1"/>
  <c r="I22" i="3"/>
  <c r="BE21" i="3"/>
  <c r="AV21" i="3"/>
  <c r="AM21" i="3"/>
  <c r="AC21" i="3"/>
  <c r="K130" i="9"/>
  <c r="J40" i="10"/>
  <c r="K30" i="9"/>
  <c r="AY29" i="9"/>
  <c r="AP29" i="9"/>
  <c r="K96" i="9"/>
  <c r="AG96" i="9" s="1"/>
  <c r="AG67" i="9" s="1"/>
  <c r="AF29" i="9"/>
  <c r="BH29" i="9"/>
  <c r="AT80" i="13"/>
  <c r="AK80" i="13"/>
  <c r="AB80" i="13"/>
  <c r="R80" i="13"/>
  <c r="J131" i="9"/>
  <c r="J31" i="9"/>
  <c r="BG30" i="9"/>
  <c r="AX30" i="9"/>
  <c r="AO30" i="9"/>
  <c r="AE30" i="9"/>
  <c r="I41" i="10"/>
  <c r="J97" i="9"/>
  <c r="V97" i="9" s="1"/>
  <c r="V68" i="9" s="1"/>
  <c r="F43" i="8"/>
  <c r="AU32" i="7"/>
  <c r="G99" i="7"/>
  <c r="S99" i="7" s="1"/>
  <c r="S70" i="7" s="1"/>
  <c r="G133" i="7"/>
  <c r="BD32" i="7"/>
  <c r="G33" i="7"/>
  <c r="AL32" i="7"/>
  <c r="AB32" i="7"/>
  <c r="AT48" i="13"/>
  <c r="AK48" i="13"/>
  <c r="AB48" i="13"/>
  <c r="R48" i="13"/>
  <c r="G114" i="13"/>
  <c r="G81" i="13"/>
  <c r="J112" i="3"/>
  <c r="BF20" i="3"/>
  <c r="AW20" i="3"/>
  <c r="AN20" i="3"/>
  <c r="J78" i="3"/>
  <c r="U78" i="3" s="1"/>
  <c r="U49" i="3" s="1"/>
  <c r="AD20" i="3"/>
  <c r="J21" i="3"/>
  <c r="D74" i="6"/>
  <c r="D104" i="6"/>
  <c r="AB34" i="14"/>
  <c r="AL34" i="14"/>
  <c r="AU34" i="14"/>
  <c r="F138" i="14"/>
  <c r="F103" i="14"/>
  <c r="Q103" i="14" s="1"/>
  <c r="Q73" i="14" s="1"/>
  <c r="BD34" i="14"/>
  <c r="E51" i="13"/>
  <c r="F35" i="14"/>
  <c r="AU32" i="5"/>
  <c r="G99" i="5"/>
  <c r="S99" i="5" s="1"/>
  <c r="S70" i="5" s="1"/>
  <c r="G133" i="5"/>
  <c r="BD32" i="5"/>
  <c r="G33" i="5"/>
  <c r="AL32" i="5"/>
  <c r="AB32" i="5"/>
  <c r="G99" i="8"/>
  <c r="G69" i="8"/>
  <c r="G135" i="4"/>
  <c r="G101" i="4"/>
  <c r="S101" i="4" s="1"/>
  <c r="S72" i="4" s="1"/>
  <c r="F45" i="6"/>
  <c r="AB34" i="4"/>
  <c r="AU34" i="4"/>
  <c r="AL34" i="4"/>
  <c r="BD34" i="4"/>
  <c r="G35" i="4"/>
  <c r="G134" i="11"/>
  <c r="F44" i="12"/>
  <c r="AB33" i="11"/>
  <c r="AL33" i="11"/>
  <c r="AU33" i="11"/>
  <c r="G34" i="11"/>
  <c r="G100" i="11"/>
  <c r="S100" i="11" s="1"/>
  <c r="S71" i="11" s="1"/>
  <c r="BD33" i="11"/>
  <c r="H134" i="4"/>
  <c r="H100" i="4"/>
  <c r="T100" i="4" s="1"/>
  <c r="T71" i="4" s="1"/>
  <c r="G44" i="6"/>
  <c r="BE33" i="4"/>
  <c r="H34" i="4"/>
  <c r="AC33" i="4"/>
  <c r="AM33" i="4"/>
  <c r="AV33" i="4"/>
  <c r="I67" i="8"/>
  <c r="I97" i="8"/>
  <c r="K130" i="11"/>
  <c r="K96" i="11"/>
  <c r="AG96" i="11" s="1"/>
  <c r="AG67" i="11" s="1"/>
  <c r="BH29" i="11"/>
  <c r="AY29" i="11"/>
  <c r="AP29" i="11"/>
  <c r="J40" i="12"/>
  <c r="K30" i="11"/>
  <c r="AF29" i="11"/>
  <c r="AN77" i="13"/>
  <c r="AE77" i="13"/>
  <c r="U77" i="13"/>
  <c r="AW77" i="13"/>
  <c r="J131" i="11"/>
  <c r="J97" i="11"/>
  <c r="V97" i="11" s="1"/>
  <c r="V68" i="11" s="1"/>
  <c r="J31" i="11"/>
  <c r="BG30" i="11"/>
  <c r="AX30" i="11"/>
  <c r="AO30" i="11"/>
  <c r="I41" i="12"/>
  <c r="AE30" i="11"/>
  <c r="Z160" i="12"/>
  <c r="F71" i="12"/>
  <c r="F101" i="12"/>
  <c r="E116" i="13"/>
  <c r="P50" i="13"/>
  <c r="E83" i="13"/>
  <c r="Z50" i="13"/>
  <c r="AI50" i="13"/>
  <c r="AR50" i="13"/>
  <c r="Y83" i="13"/>
  <c r="O83" i="13"/>
  <c r="H133" i="9"/>
  <c r="G43" i="10"/>
  <c r="BE32" i="9"/>
  <c r="H33" i="9"/>
  <c r="AC32" i="9"/>
  <c r="AM32" i="9"/>
  <c r="H99" i="9"/>
  <c r="T99" i="9" s="1"/>
  <c r="T70" i="9" s="1"/>
  <c r="AV32" i="9"/>
  <c r="E136" i="11"/>
  <c r="D46" i="12"/>
  <c r="E36" i="11"/>
  <c r="AJ35" i="11"/>
  <c r="Z35" i="11"/>
  <c r="E102" i="11"/>
  <c r="P102" i="11" s="1"/>
  <c r="P73" i="11" s="1"/>
  <c r="E73" i="6"/>
  <c r="E103" i="6"/>
  <c r="E102" i="12"/>
  <c r="Y161" i="12"/>
  <c r="E72" i="12"/>
  <c r="H133" i="11"/>
  <c r="G43" i="12"/>
  <c r="BE32" i="11"/>
  <c r="H33" i="11"/>
  <c r="AC32" i="11"/>
  <c r="AM32" i="11"/>
  <c r="AV32" i="11"/>
  <c r="H99" i="11"/>
  <c r="T99" i="11" s="1"/>
  <c r="T70" i="11" s="1"/>
  <c r="H114" i="3"/>
  <c r="H23" i="3"/>
  <c r="AB22" i="3"/>
  <c r="AU22" i="3"/>
  <c r="H80" i="3"/>
  <c r="S80" i="3" s="1"/>
  <c r="S51" i="3" s="1"/>
  <c r="BD22" i="3"/>
  <c r="AL22" i="3"/>
  <c r="L108" i="21" l="1"/>
  <c r="AZ32" i="21"/>
  <c r="Y33" i="21"/>
  <c r="AL33" i="21"/>
  <c r="BL32" i="21"/>
  <c r="AM32" i="21"/>
  <c r="BM31" i="21"/>
  <c r="BA31" i="21"/>
  <c r="AA31" i="21"/>
  <c r="AN31" i="21"/>
  <c r="Q38" i="21"/>
  <c r="AK41" i="16"/>
  <c r="BJ41" i="16"/>
  <c r="AX41" i="16"/>
  <c r="X41" i="16"/>
  <c r="AY41" i="17"/>
  <c r="BK41" i="17"/>
  <c r="AL41" i="17"/>
  <c r="L33" i="21"/>
  <c r="AM33" i="21" s="1"/>
  <c r="Z39" i="16"/>
  <c r="AZ39" i="16"/>
  <c r="AM39" i="16"/>
  <c r="BL39" i="16"/>
  <c r="AU45" i="17"/>
  <c r="BG45" i="17"/>
  <c r="AH45" i="17"/>
  <c r="S44" i="16"/>
  <c r="AS44" i="16"/>
  <c r="BE44" i="16"/>
  <c r="AF44" i="16"/>
  <c r="K34" i="21"/>
  <c r="AL40" i="16"/>
  <c r="BK40" i="16"/>
  <c r="Y40" i="16"/>
  <c r="AY40" i="16"/>
  <c r="M32" i="21"/>
  <c r="AN32" i="21" s="1"/>
  <c r="AN38" i="16"/>
  <c r="BM38" i="16"/>
  <c r="AA38" i="16"/>
  <c r="BA38" i="16"/>
  <c r="C39" i="21"/>
  <c r="AD45" i="16"/>
  <c r="Q45" i="16"/>
  <c r="BN38" i="17"/>
  <c r="BB38" i="17"/>
  <c r="AO38" i="17"/>
  <c r="W42" i="16"/>
  <c r="AW42" i="16"/>
  <c r="BI42" i="16"/>
  <c r="AJ42" i="16"/>
  <c r="BL40" i="17"/>
  <c r="AM40" i="17"/>
  <c r="AZ40" i="17"/>
  <c r="N31" i="21"/>
  <c r="BN31" i="21" s="1"/>
  <c r="AO37" i="16"/>
  <c r="AB37" i="16"/>
  <c r="BN37" i="16"/>
  <c r="BB37" i="16"/>
  <c r="T44" i="16"/>
  <c r="AT44" i="16"/>
  <c r="AG44" i="16"/>
  <c r="BF44" i="16"/>
  <c r="BM39" i="17"/>
  <c r="BA39" i="17"/>
  <c r="AN39" i="17"/>
  <c r="BI43" i="17"/>
  <c r="AW43" i="17"/>
  <c r="AJ43" i="17"/>
  <c r="AI43" i="16"/>
  <c r="BH43" i="16"/>
  <c r="V43" i="16"/>
  <c r="AV43" i="16"/>
  <c r="AU44" i="16"/>
  <c r="AH44" i="16"/>
  <c r="BG44" i="16"/>
  <c r="U44" i="16"/>
  <c r="AY33" i="21"/>
  <c r="AX42" i="17"/>
  <c r="BJ42" i="17"/>
  <c r="AK42" i="17"/>
  <c r="D38" i="21"/>
  <c r="R38" i="21" s="1"/>
  <c r="BD44" i="16"/>
  <c r="R44" i="16"/>
  <c r="AR44" i="16"/>
  <c r="AE44" i="16"/>
  <c r="BH44" i="17"/>
  <c r="AV44" i="17"/>
  <c r="AI44" i="17"/>
  <c r="J43" i="17"/>
  <c r="N39" i="17"/>
  <c r="H45" i="17"/>
  <c r="L41" i="17"/>
  <c r="K42" i="17"/>
  <c r="M40" i="17"/>
  <c r="G46" i="17"/>
  <c r="I44" i="17"/>
  <c r="AD39" i="21"/>
  <c r="Q39" i="21"/>
  <c r="C115" i="21"/>
  <c r="Z33" i="21"/>
  <c r="AL34" i="21"/>
  <c r="K110" i="21"/>
  <c r="Y34" i="21"/>
  <c r="AR38" i="21"/>
  <c r="P49" i="16"/>
  <c r="B88" i="16"/>
  <c r="B125" i="16" s="1"/>
  <c r="AQ43" i="18"/>
  <c r="P43" i="18"/>
  <c r="B82" i="18"/>
  <c r="B119" i="18" s="1"/>
  <c r="B82" i="21"/>
  <c r="B119" i="21" s="1"/>
  <c r="AQ43" i="21"/>
  <c r="P43" i="21"/>
  <c r="B49" i="15"/>
  <c r="AQ49" i="15" s="1"/>
  <c r="B44" i="21"/>
  <c r="B44" i="18"/>
  <c r="B50" i="16"/>
  <c r="AQ50" i="16" s="1"/>
  <c r="P48" i="15"/>
  <c r="B50" i="17"/>
  <c r="B87" i="15"/>
  <c r="B124" i="15" s="1"/>
  <c r="B88" i="17"/>
  <c r="B125" i="17" s="1"/>
  <c r="AQ49" i="17"/>
  <c r="P49" i="17"/>
  <c r="I35" i="21"/>
  <c r="AJ34" i="21"/>
  <c r="I110" i="21"/>
  <c r="W34" i="21"/>
  <c r="AW34" i="21"/>
  <c r="BI34" i="21"/>
  <c r="J35" i="21"/>
  <c r="BK34" i="21"/>
  <c r="AY34" i="21"/>
  <c r="AK34" i="21"/>
  <c r="J110" i="21"/>
  <c r="X34" i="21"/>
  <c r="AX34" i="21"/>
  <c r="BJ34" i="21"/>
  <c r="F38" i="21"/>
  <c r="AG37" i="21"/>
  <c r="T37" i="21"/>
  <c r="BF37" i="21"/>
  <c r="AT37" i="21"/>
  <c r="F113" i="21"/>
  <c r="G38" i="21"/>
  <c r="G113" i="21"/>
  <c r="U37" i="21"/>
  <c r="AH37" i="21"/>
  <c r="BG37" i="21"/>
  <c r="AU37" i="21"/>
  <c r="H36" i="21"/>
  <c r="V35" i="21"/>
  <c r="AI35" i="21"/>
  <c r="BH35" i="21"/>
  <c r="AV35" i="21"/>
  <c r="H111" i="21"/>
  <c r="E38" i="21"/>
  <c r="AF37" i="21"/>
  <c r="AS37" i="21"/>
  <c r="BE37" i="21"/>
  <c r="E113" i="21"/>
  <c r="S37" i="21"/>
  <c r="AF41" i="19"/>
  <c r="E117" i="19"/>
  <c r="E125" i="19" s="1"/>
  <c r="AS41" i="19"/>
  <c r="S41" i="19"/>
  <c r="AF42" i="19"/>
  <c r="BE41" i="19"/>
  <c r="H114" i="19"/>
  <c r="AV38" i="19"/>
  <c r="V38" i="19"/>
  <c r="AI38" i="19"/>
  <c r="BH38" i="19"/>
  <c r="J112" i="19"/>
  <c r="AY36" i="19"/>
  <c r="AX36" i="19"/>
  <c r="BK36" i="19"/>
  <c r="X36" i="19"/>
  <c r="BJ36" i="19"/>
  <c r="AK36" i="19"/>
  <c r="AH39" i="19"/>
  <c r="G115" i="19"/>
  <c r="AU39" i="19"/>
  <c r="U39" i="19"/>
  <c r="BG39" i="19"/>
  <c r="AQ43" i="19"/>
  <c r="B82" i="19"/>
  <c r="B119" i="19" s="1"/>
  <c r="P43" i="19"/>
  <c r="B44" i="19"/>
  <c r="AJ37" i="19"/>
  <c r="I113" i="19"/>
  <c r="AW37" i="19"/>
  <c r="W37" i="19"/>
  <c r="BI37" i="19"/>
  <c r="F116" i="19"/>
  <c r="AT40" i="19"/>
  <c r="T40" i="19"/>
  <c r="AG40" i="19"/>
  <c r="BF40" i="19"/>
  <c r="E119" i="17"/>
  <c r="C46" i="16"/>
  <c r="C120" i="15"/>
  <c r="E120" i="16"/>
  <c r="D121" i="16"/>
  <c r="F45" i="16"/>
  <c r="F119" i="15"/>
  <c r="E45" i="16"/>
  <c r="E119" i="15"/>
  <c r="T43" i="17"/>
  <c r="F119" i="17"/>
  <c r="D120" i="15"/>
  <c r="D45" i="16"/>
  <c r="F120" i="16"/>
  <c r="C121" i="16"/>
  <c r="C120" i="17"/>
  <c r="D120" i="17"/>
  <c r="AA32" i="18"/>
  <c r="BM32" i="18"/>
  <c r="AN32" i="18"/>
  <c r="BA32" i="18"/>
  <c r="M108" i="18"/>
  <c r="I112" i="18"/>
  <c r="AJ36" i="18"/>
  <c r="W36" i="18"/>
  <c r="AW36" i="18"/>
  <c r="BI36" i="18"/>
  <c r="AX35" i="18"/>
  <c r="AK35" i="18"/>
  <c r="J111" i="18"/>
  <c r="X35" i="18"/>
  <c r="BJ35" i="18"/>
  <c r="G114" i="18"/>
  <c r="BG38" i="18"/>
  <c r="AU38" i="18"/>
  <c r="AH38" i="18"/>
  <c r="U38" i="18"/>
  <c r="AB31" i="18"/>
  <c r="N107" i="18"/>
  <c r="AO31" i="18"/>
  <c r="BN31" i="18"/>
  <c r="BB31" i="18"/>
  <c r="K110" i="18"/>
  <c r="Y34" i="18"/>
  <c r="AL34" i="18"/>
  <c r="BK34" i="18"/>
  <c r="AY34" i="18"/>
  <c r="AV37" i="18"/>
  <c r="AI37" i="18"/>
  <c r="BH37" i="18"/>
  <c r="V37" i="18"/>
  <c r="H113" i="18"/>
  <c r="Z33" i="18"/>
  <c r="AM33" i="18"/>
  <c r="L109" i="18"/>
  <c r="BL33" i="18"/>
  <c r="AZ33" i="18"/>
  <c r="F120" i="18"/>
  <c r="T44" i="18"/>
  <c r="AT44" i="18"/>
  <c r="AG44" i="18"/>
  <c r="BF44" i="18"/>
  <c r="AE45" i="18"/>
  <c r="R45" i="18"/>
  <c r="D122" i="18"/>
  <c r="BD45" i="18"/>
  <c r="E121" i="18"/>
  <c r="AS45" i="18"/>
  <c r="S45" i="18"/>
  <c r="BE45" i="18"/>
  <c r="AF45" i="18"/>
  <c r="BD46" i="18"/>
  <c r="C122" i="18"/>
  <c r="AD46" i="18"/>
  <c r="AR46" i="18"/>
  <c r="Q46" i="18"/>
  <c r="W41" i="17"/>
  <c r="Y39" i="17"/>
  <c r="X40" i="17"/>
  <c r="AB36" i="17"/>
  <c r="AA37" i="17"/>
  <c r="U43" i="17"/>
  <c r="V42" i="17"/>
  <c r="Z38" i="17"/>
  <c r="J116" i="17"/>
  <c r="H118" i="17"/>
  <c r="M39" i="16"/>
  <c r="M113" i="15"/>
  <c r="M113" i="17"/>
  <c r="L115" i="16"/>
  <c r="N113" i="16"/>
  <c r="L114" i="17"/>
  <c r="J117" i="16"/>
  <c r="J42" i="16"/>
  <c r="J116" i="15"/>
  <c r="I117" i="15"/>
  <c r="I43" i="16"/>
  <c r="I117" i="17"/>
  <c r="K116" i="16"/>
  <c r="H119" i="16"/>
  <c r="N112" i="17"/>
  <c r="N112" i="15"/>
  <c r="N38" i="16"/>
  <c r="G45" i="16"/>
  <c r="G119" i="15"/>
  <c r="L114" i="15"/>
  <c r="L40" i="16"/>
  <c r="I118" i="16"/>
  <c r="K41" i="16"/>
  <c r="K115" i="15"/>
  <c r="K115" i="17"/>
  <c r="G119" i="17"/>
  <c r="M114" i="16"/>
  <c r="H118" i="15"/>
  <c r="H44" i="16"/>
  <c r="G120" i="16"/>
  <c r="AL35" i="14"/>
  <c r="AU35" i="14"/>
  <c r="BD35" i="14"/>
  <c r="F139" i="14"/>
  <c r="F36" i="14"/>
  <c r="AB35" i="14"/>
  <c r="F104" i="14"/>
  <c r="Q104" i="14" s="1"/>
  <c r="Q74" i="14" s="1"/>
  <c r="E52" i="13"/>
  <c r="I69" i="10"/>
  <c r="I99" i="10"/>
  <c r="J41" i="10"/>
  <c r="K131" i="9"/>
  <c r="K31" i="9"/>
  <c r="BH30" i="9"/>
  <c r="AY30" i="9"/>
  <c r="AP30" i="9"/>
  <c r="AF30" i="9"/>
  <c r="K97" i="9"/>
  <c r="AG97" i="9" s="1"/>
  <c r="AG68" i="9" s="1"/>
  <c r="AW78" i="13"/>
  <c r="AN78" i="13"/>
  <c r="AE78" i="13"/>
  <c r="U78" i="13"/>
  <c r="K130" i="5"/>
  <c r="BH29" i="5"/>
  <c r="AY29" i="5"/>
  <c r="AP29" i="5"/>
  <c r="K96" i="5"/>
  <c r="AG96" i="5" s="1"/>
  <c r="AG67" i="5" s="1"/>
  <c r="AF29" i="5"/>
  <c r="K30" i="5"/>
  <c r="F44" i="8"/>
  <c r="G34" i="7"/>
  <c r="AB33" i="7"/>
  <c r="AL33" i="7"/>
  <c r="G134" i="7"/>
  <c r="G100" i="7"/>
  <c r="S100" i="7" s="1"/>
  <c r="S71" i="7" s="1"/>
  <c r="AU33" i="7"/>
  <c r="BD33" i="7"/>
  <c r="J98" i="10"/>
  <c r="J68" i="10"/>
  <c r="I134" i="4"/>
  <c r="I100" i="4"/>
  <c r="U100" i="4" s="1"/>
  <c r="U71" i="4" s="1"/>
  <c r="H44" i="6"/>
  <c r="I34" i="4"/>
  <c r="AN33" i="4"/>
  <c r="AD33" i="4"/>
  <c r="AW33" i="4"/>
  <c r="BF33" i="4"/>
  <c r="K78" i="3"/>
  <c r="AF78" i="3" s="1"/>
  <c r="AF49" i="3" s="1"/>
  <c r="AE20" i="3"/>
  <c r="AX20" i="3"/>
  <c r="BG20" i="3"/>
  <c r="K112" i="3"/>
  <c r="K21" i="3"/>
  <c r="AO20" i="3"/>
  <c r="Y84" i="13"/>
  <c r="O84" i="13"/>
  <c r="I132" i="7"/>
  <c r="BF31" i="7"/>
  <c r="AW31" i="7"/>
  <c r="AN31" i="7"/>
  <c r="I32" i="7"/>
  <c r="AD31" i="7"/>
  <c r="H42" i="8"/>
  <c r="I98" i="7"/>
  <c r="U98" i="7" s="1"/>
  <c r="U69" i="7" s="1"/>
  <c r="J99" i="6"/>
  <c r="J69" i="6"/>
  <c r="D75" i="6"/>
  <c r="D105" i="6"/>
  <c r="H134" i="9"/>
  <c r="G44" i="10"/>
  <c r="AM33" i="9"/>
  <c r="H100" i="9"/>
  <c r="T100" i="9" s="1"/>
  <c r="T71" i="9" s="1"/>
  <c r="AV33" i="9"/>
  <c r="BE33" i="9"/>
  <c r="H34" i="9"/>
  <c r="AC33" i="9"/>
  <c r="I69" i="12"/>
  <c r="AC158" i="12"/>
  <c r="I99" i="12"/>
  <c r="H135" i="4"/>
  <c r="H101" i="4"/>
  <c r="T101" i="4" s="1"/>
  <c r="T72" i="4" s="1"/>
  <c r="G45" i="6"/>
  <c r="AM34" i="4"/>
  <c r="AV34" i="4"/>
  <c r="BE34" i="4"/>
  <c r="H35" i="4"/>
  <c r="AC34" i="4"/>
  <c r="BF21" i="3"/>
  <c r="AW21" i="3"/>
  <c r="AN21" i="3"/>
  <c r="AD21" i="3"/>
  <c r="J113" i="3"/>
  <c r="J79" i="3"/>
  <c r="U79" i="3" s="1"/>
  <c r="U50" i="3" s="1"/>
  <c r="J22" i="3"/>
  <c r="G135" i="9"/>
  <c r="F45" i="10"/>
  <c r="G101" i="9"/>
  <c r="S101" i="9" s="1"/>
  <c r="S72" i="9" s="1"/>
  <c r="BD34" i="9"/>
  <c r="G35" i="9"/>
  <c r="AB34" i="9"/>
  <c r="AL34" i="9"/>
  <c r="AU34" i="9"/>
  <c r="S80" i="13"/>
  <c r="AL80" i="13"/>
  <c r="AC80" i="13"/>
  <c r="AU80" i="13"/>
  <c r="AS82" i="13"/>
  <c r="AJ82" i="13"/>
  <c r="AA82" i="13"/>
  <c r="Q82" i="13"/>
  <c r="T79" i="13"/>
  <c r="AM79" i="13"/>
  <c r="AD79" i="13"/>
  <c r="AV79" i="13"/>
  <c r="H70" i="10"/>
  <c r="H100" i="10"/>
  <c r="J131" i="7"/>
  <c r="J97" i="7"/>
  <c r="V97" i="7" s="1"/>
  <c r="V68" i="7" s="1"/>
  <c r="J31" i="7"/>
  <c r="BG30" i="7"/>
  <c r="AX30" i="7"/>
  <c r="AO30" i="7"/>
  <c r="AE30" i="7"/>
  <c r="I41" i="8"/>
  <c r="G43" i="8"/>
  <c r="AV32" i="7"/>
  <c r="H99" i="7"/>
  <c r="T99" i="7" s="1"/>
  <c r="T70" i="7" s="1"/>
  <c r="H133" i="7"/>
  <c r="BE32" i="7"/>
  <c r="H33" i="7"/>
  <c r="AC32" i="7"/>
  <c r="AM32" i="7"/>
  <c r="BB25" i="3"/>
  <c r="F26" i="3"/>
  <c r="AJ25" i="3"/>
  <c r="F117" i="3"/>
  <c r="Z25" i="3"/>
  <c r="F83" i="3"/>
  <c r="Q83" i="3" s="1"/>
  <c r="Q54" i="3" s="1"/>
  <c r="AS25" i="3"/>
  <c r="I43" i="6"/>
  <c r="J99" i="4"/>
  <c r="V99" i="4" s="1"/>
  <c r="V70" i="4" s="1"/>
  <c r="AX32" i="4"/>
  <c r="BG32" i="4"/>
  <c r="J33" i="4"/>
  <c r="AE32" i="4"/>
  <c r="J133" i="4"/>
  <c r="AO32" i="4"/>
  <c r="J67" i="8"/>
  <c r="J97" i="8"/>
  <c r="D104" i="10"/>
  <c r="D74" i="10"/>
  <c r="AU48" i="13"/>
  <c r="AL48" i="13"/>
  <c r="AC48" i="13"/>
  <c r="S48" i="13"/>
  <c r="H114" i="13"/>
  <c r="H81" i="13"/>
  <c r="E46" i="12"/>
  <c r="BC35" i="11"/>
  <c r="F36" i="11"/>
  <c r="F136" i="11"/>
  <c r="AA35" i="11"/>
  <c r="F102" i="11"/>
  <c r="Q102" i="11" s="1"/>
  <c r="Q73" i="11" s="1"/>
  <c r="AK35" i="11"/>
  <c r="AT35" i="11"/>
  <c r="H81" i="3"/>
  <c r="S81" i="3" s="1"/>
  <c r="S52" i="3" s="1"/>
  <c r="AU23" i="3"/>
  <c r="H115" i="3"/>
  <c r="BD23" i="3"/>
  <c r="AB23" i="3"/>
  <c r="H24" i="3"/>
  <c r="AL23" i="3"/>
  <c r="G135" i="11"/>
  <c r="F45" i="12"/>
  <c r="G101" i="11"/>
  <c r="S101" i="11" s="1"/>
  <c r="S72" i="11" s="1"/>
  <c r="BD34" i="11"/>
  <c r="G35" i="11"/>
  <c r="AB34" i="11"/>
  <c r="AL34" i="11"/>
  <c r="AU34" i="11"/>
  <c r="E117" i="13"/>
  <c r="P51" i="13"/>
  <c r="E84" i="13"/>
  <c r="Z51" i="13"/>
  <c r="AR51" i="13"/>
  <c r="AI51" i="13"/>
  <c r="AT81" i="13"/>
  <c r="AK81" i="13"/>
  <c r="AB81" i="13"/>
  <c r="R81" i="13"/>
  <c r="D47" i="12"/>
  <c r="E103" i="11"/>
  <c r="E137" i="11"/>
  <c r="Z36" i="11"/>
  <c r="AJ36" i="11"/>
  <c r="AR83" i="13"/>
  <c r="P83" i="13"/>
  <c r="AI83" i="13"/>
  <c r="Z83" i="13"/>
  <c r="G34" i="5"/>
  <c r="AB33" i="5"/>
  <c r="AL33" i="5"/>
  <c r="G134" i="5"/>
  <c r="G100" i="5"/>
  <c r="S100" i="5" s="1"/>
  <c r="S71" i="5" s="1"/>
  <c r="AU33" i="5"/>
  <c r="BD33" i="5"/>
  <c r="H102" i="14"/>
  <c r="T102" i="14" s="1"/>
  <c r="T72" i="14" s="1"/>
  <c r="AN33" i="14"/>
  <c r="H137" i="14"/>
  <c r="AW33" i="14"/>
  <c r="BF33" i="14"/>
  <c r="H34" i="14"/>
  <c r="AD33" i="14"/>
  <c r="G50" i="13"/>
  <c r="I98" i="8"/>
  <c r="I68" i="8"/>
  <c r="J32" i="14"/>
  <c r="J135" i="14"/>
  <c r="AY31" i="14"/>
  <c r="I48" i="13"/>
  <c r="J100" i="14"/>
  <c r="V100" i="14" s="1"/>
  <c r="V70" i="14" s="1"/>
  <c r="AP31" i="14"/>
  <c r="AF31" i="14"/>
  <c r="BH31" i="14"/>
  <c r="D73" i="8"/>
  <c r="D103" i="8"/>
  <c r="J79" i="13"/>
  <c r="AE46" i="13"/>
  <c r="AW46" i="13"/>
  <c r="AN46" i="13"/>
  <c r="J112" i="13"/>
  <c r="U46" i="13"/>
  <c r="G70" i="8"/>
  <c r="G100" i="8"/>
  <c r="K99" i="14"/>
  <c r="AH99" i="14" s="1"/>
  <c r="AH69" i="14" s="1"/>
  <c r="K31" i="14"/>
  <c r="BI30" i="14"/>
  <c r="AZ30" i="14"/>
  <c r="AQ30" i="14"/>
  <c r="AG30" i="14"/>
  <c r="K134" i="14"/>
  <c r="J47" i="13"/>
  <c r="AA160" i="12"/>
  <c r="G71" i="12"/>
  <c r="G101" i="12"/>
  <c r="D104" i="12"/>
  <c r="D74" i="12"/>
  <c r="X163" i="12"/>
  <c r="G71" i="10"/>
  <c r="G101" i="10"/>
  <c r="G102" i="6"/>
  <c r="G72" i="6"/>
  <c r="F73" i="6"/>
  <c r="F103" i="6"/>
  <c r="AK34" i="5"/>
  <c r="AT34" i="5"/>
  <c r="BC34" i="5"/>
  <c r="F35" i="5"/>
  <c r="F135" i="5"/>
  <c r="F101" i="5"/>
  <c r="Q101" i="5" s="1"/>
  <c r="Q72" i="5" s="1"/>
  <c r="AA34" i="5"/>
  <c r="G82" i="13"/>
  <c r="AT49" i="13"/>
  <c r="AK49" i="13"/>
  <c r="AB49" i="13"/>
  <c r="R49" i="13"/>
  <c r="G115" i="13"/>
  <c r="H43" i="10"/>
  <c r="I33" i="9"/>
  <c r="AD32" i="9"/>
  <c r="AN32" i="9"/>
  <c r="I133" i="9"/>
  <c r="AW32" i="9"/>
  <c r="I99" i="9"/>
  <c r="U99" i="9" s="1"/>
  <c r="U70" i="9" s="1"/>
  <c r="BF32" i="9"/>
  <c r="H99" i="8"/>
  <c r="H69" i="8"/>
  <c r="BC24" i="3"/>
  <c r="G25" i="3"/>
  <c r="AA24" i="3"/>
  <c r="AK24" i="3"/>
  <c r="G116" i="3"/>
  <c r="G82" i="3"/>
  <c r="R82" i="3" s="1"/>
  <c r="R53" i="3" s="1"/>
  <c r="AT24" i="3"/>
  <c r="E73" i="10"/>
  <c r="E103" i="10"/>
  <c r="J131" i="5"/>
  <c r="J97" i="5"/>
  <c r="V97" i="5" s="1"/>
  <c r="V68" i="5" s="1"/>
  <c r="J31" i="5"/>
  <c r="BG30" i="5"/>
  <c r="AX30" i="5"/>
  <c r="AO30" i="5"/>
  <c r="AE30" i="5"/>
  <c r="D47" i="10"/>
  <c r="E103" i="9"/>
  <c r="Z36" i="9"/>
  <c r="AJ36" i="9"/>
  <c r="E137" i="9"/>
  <c r="E46" i="10"/>
  <c r="F136" i="9"/>
  <c r="F102" i="9"/>
  <c r="Q102" i="9" s="1"/>
  <c r="Q73" i="9" s="1"/>
  <c r="BC35" i="9"/>
  <c r="F36" i="9"/>
  <c r="AA35" i="9"/>
  <c r="AK35" i="9"/>
  <c r="AT35" i="9"/>
  <c r="O52" i="13"/>
  <c r="D85" i="13"/>
  <c r="Y52" i="13"/>
  <c r="D118" i="13"/>
  <c r="P103" i="4"/>
  <c r="E104" i="4"/>
  <c r="F102" i="12"/>
  <c r="Z161" i="12"/>
  <c r="F72" i="12"/>
  <c r="I42" i="10"/>
  <c r="J32" i="9"/>
  <c r="AE31" i="9"/>
  <c r="J98" i="9"/>
  <c r="V98" i="9" s="1"/>
  <c r="V69" i="9" s="1"/>
  <c r="BG31" i="9"/>
  <c r="AX31" i="9"/>
  <c r="J132" i="9"/>
  <c r="AO31" i="9"/>
  <c r="H71" i="6"/>
  <c r="H101" i="6"/>
  <c r="AM34" i="14"/>
  <c r="AV34" i="14"/>
  <c r="G138" i="14"/>
  <c r="G103" i="14"/>
  <c r="S103" i="14" s="1"/>
  <c r="S73" i="14" s="1"/>
  <c r="BE34" i="14"/>
  <c r="G35" i="14"/>
  <c r="AC34" i="14"/>
  <c r="F51" i="13"/>
  <c r="E136" i="5"/>
  <c r="AJ35" i="5"/>
  <c r="E102" i="5"/>
  <c r="P102" i="5" s="1"/>
  <c r="P73" i="5" s="1"/>
  <c r="E36" i="5"/>
  <c r="Z35" i="5"/>
  <c r="E45" i="8"/>
  <c r="AK34" i="7"/>
  <c r="AT34" i="7"/>
  <c r="BC34" i="7"/>
  <c r="F35" i="7"/>
  <c r="F101" i="7"/>
  <c r="Q101" i="7" s="1"/>
  <c r="Q72" i="7" s="1"/>
  <c r="AA34" i="7"/>
  <c r="F135" i="7"/>
  <c r="E104" i="6"/>
  <c r="E74" i="6"/>
  <c r="J98" i="11"/>
  <c r="V98" i="11" s="1"/>
  <c r="V69" i="11" s="1"/>
  <c r="I42" i="12"/>
  <c r="J32" i="11"/>
  <c r="AE31" i="11"/>
  <c r="J132" i="11"/>
  <c r="AX31" i="11"/>
  <c r="AO31" i="11"/>
  <c r="BG31" i="11"/>
  <c r="J41" i="12"/>
  <c r="K97" i="11"/>
  <c r="AG97" i="11" s="1"/>
  <c r="AG68" i="11" s="1"/>
  <c r="K31" i="11"/>
  <c r="BH30" i="11"/>
  <c r="AY30" i="11"/>
  <c r="AP30" i="11"/>
  <c r="AF30" i="11"/>
  <c r="K131" i="11"/>
  <c r="F71" i="8"/>
  <c r="F101" i="8"/>
  <c r="Q50" i="13"/>
  <c r="F83" i="13"/>
  <c r="AA50" i="13"/>
  <c r="AS50" i="13"/>
  <c r="AJ50" i="13"/>
  <c r="F116" i="13"/>
  <c r="K98" i="4"/>
  <c r="AG98" i="4" s="1"/>
  <c r="AG69" i="4" s="1"/>
  <c r="K132" i="4"/>
  <c r="K32" i="4"/>
  <c r="AF31" i="4"/>
  <c r="BH31" i="4"/>
  <c r="AY31" i="4"/>
  <c r="AP31" i="4"/>
  <c r="J42" i="6"/>
  <c r="BG32" i="14"/>
  <c r="AX32" i="14"/>
  <c r="AO32" i="14"/>
  <c r="I33" i="14"/>
  <c r="AE32" i="14"/>
  <c r="I136" i="14"/>
  <c r="I101" i="14"/>
  <c r="U101" i="14" s="1"/>
  <c r="U71" i="14" s="1"/>
  <c r="H49" i="13"/>
  <c r="E47" i="6"/>
  <c r="F103" i="4"/>
  <c r="F137" i="4"/>
  <c r="AK36" i="4"/>
  <c r="AT36" i="4"/>
  <c r="BC36" i="4"/>
  <c r="AA36" i="4"/>
  <c r="AV47" i="13"/>
  <c r="AM47" i="13"/>
  <c r="AD47" i="13"/>
  <c r="T47" i="13"/>
  <c r="I80" i="13"/>
  <c r="I113" i="13"/>
  <c r="AK36" i="14"/>
  <c r="E105" i="14"/>
  <c r="P105" i="14" s="1"/>
  <c r="P75" i="14" s="1"/>
  <c r="E37" i="14"/>
  <c r="E140" i="14"/>
  <c r="AA36" i="14"/>
  <c r="D53" i="13"/>
  <c r="H43" i="12"/>
  <c r="I99" i="11"/>
  <c r="U99" i="11" s="1"/>
  <c r="U70" i="11" s="1"/>
  <c r="I33" i="11"/>
  <c r="I133" i="11"/>
  <c r="AD32" i="11"/>
  <c r="AN32" i="11"/>
  <c r="AW32" i="11"/>
  <c r="BF32" i="11"/>
  <c r="F102" i="10"/>
  <c r="F72" i="10"/>
  <c r="I132" i="5"/>
  <c r="BF31" i="5"/>
  <c r="AW31" i="5"/>
  <c r="AN31" i="5"/>
  <c r="I32" i="5"/>
  <c r="AD31" i="5"/>
  <c r="I98" i="5"/>
  <c r="U98" i="5" s="1"/>
  <c r="U69" i="5" s="1"/>
  <c r="I70" i="6"/>
  <c r="I100" i="6"/>
  <c r="H134" i="11"/>
  <c r="H100" i="11"/>
  <c r="T100" i="11" s="1"/>
  <c r="T71" i="11" s="1"/>
  <c r="G44" i="12"/>
  <c r="AM33" i="11"/>
  <c r="AV33" i="11"/>
  <c r="BE33" i="11"/>
  <c r="AC33" i="11"/>
  <c r="H34" i="11"/>
  <c r="J98" i="12"/>
  <c r="J68" i="12"/>
  <c r="AD157" i="12"/>
  <c r="G136" i="4"/>
  <c r="AL35" i="4"/>
  <c r="G102" i="4"/>
  <c r="S102" i="4" s="1"/>
  <c r="S73" i="4" s="1"/>
  <c r="AU35" i="4"/>
  <c r="BD35" i="4"/>
  <c r="G36" i="4"/>
  <c r="F46" i="6"/>
  <c r="AB35" i="4"/>
  <c r="BE22" i="3"/>
  <c r="AV22" i="3"/>
  <c r="AM22" i="3"/>
  <c r="AC22" i="3"/>
  <c r="I80" i="3"/>
  <c r="T80" i="3" s="1"/>
  <c r="T51" i="3" s="1"/>
  <c r="I23" i="3"/>
  <c r="I114" i="3"/>
  <c r="E84" i="3"/>
  <c r="P84" i="3" s="1"/>
  <c r="P55" i="3" s="1"/>
  <c r="E27" i="3"/>
  <c r="AI26" i="3"/>
  <c r="E118" i="3"/>
  <c r="Y26" i="3"/>
  <c r="E102" i="8"/>
  <c r="E72" i="8"/>
  <c r="AV32" i="5"/>
  <c r="H99" i="5"/>
  <c r="T99" i="5" s="1"/>
  <c r="T70" i="5" s="1"/>
  <c r="H133" i="5"/>
  <c r="BE32" i="5"/>
  <c r="H33" i="5"/>
  <c r="AC32" i="5"/>
  <c r="AM32" i="5"/>
  <c r="K130" i="7"/>
  <c r="BH29" i="7"/>
  <c r="AY29" i="7"/>
  <c r="AP29" i="7"/>
  <c r="J40" i="8"/>
  <c r="K96" i="7"/>
  <c r="AG96" i="7" s="1"/>
  <c r="AG67" i="7" s="1"/>
  <c r="AF29" i="7"/>
  <c r="K30" i="7"/>
  <c r="E136" i="7"/>
  <c r="AJ35" i="7"/>
  <c r="E102" i="7"/>
  <c r="P102" i="7" s="1"/>
  <c r="P73" i="7" s="1"/>
  <c r="E36" i="7"/>
  <c r="Z35" i="7"/>
  <c r="D46" i="8"/>
  <c r="E73" i="12"/>
  <c r="Y162" i="12"/>
  <c r="E103" i="12"/>
  <c r="H70" i="12"/>
  <c r="AB159" i="12"/>
  <c r="H100" i="12"/>
  <c r="N107" i="21" l="1"/>
  <c r="M108" i="21"/>
  <c r="BA32" i="21"/>
  <c r="BM32" i="21"/>
  <c r="D115" i="21"/>
  <c r="AO31" i="21"/>
  <c r="AE38" i="21"/>
  <c r="AB31" i="21"/>
  <c r="BD38" i="21"/>
  <c r="AA32" i="21"/>
  <c r="BB31" i="21"/>
  <c r="X42" i="16"/>
  <c r="AX42" i="16"/>
  <c r="AK42" i="16"/>
  <c r="BJ42" i="16"/>
  <c r="BF45" i="16"/>
  <c r="T45" i="16"/>
  <c r="AT45" i="16"/>
  <c r="AG45" i="16"/>
  <c r="BL33" i="21"/>
  <c r="BN39" i="17"/>
  <c r="BB39" i="17"/>
  <c r="AO39" i="17"/>
  <c r="AV45" i="17"/>
  <c r="BH45" i="17"/>
  <c r="AI45" i="17"/>
  <c r="K35" i="21"/>
  <c r="K111" i="21" s="1"/>
  <c r="AL41" i="16"/>
  <c r="BK41" i="16"/>
  <c r="Y41" i="16"/>
  <c r="AY41" i="16"/>
  <c r="D39" i="21"/>
  <c r="BD39" i="21" s="1"/>
  <c r="AE45" i="16"/>
  <c r="BD45" i="16"/>
  <c r="R45" i="16"/>
  <c r="AR45" i="16"/>
  <c r="AZ33" i="21"/>
  <c r="AK43" i="17"/>
  <c r="BJ43" i="17"/>
  <c r="AX43" i="17"/>
  <c r="L109" i="21"/>
  <c r="AW44" i="17"/>
  <c r="AJ44" i="17"/>
  <c r="BI44" i="17"/>
  <c r="N32" i="21"/>
  <c r="BB32" i="21" s="1"/>
  <c r="BN38" i="16"/>
  <c r="BB38" i="16"/>
  <c r="AB38" i="16"/>
  <c r="AO38" i="16"/>
  <c r="AI44" i="16"/>
  <c r="BH44" i="16"/>
  <c r="V44" i="16"/>
  <c r="AV44" i="16"/>
  <c r="BG46" i="17"/>
  <c r="AU46" i="17"/>
  <c r="AH46" i="17"/>
  <c r="M33" i="21"/>
  <c r="AN33" i="21" s="1"/>
  <c r="BA39" i="16"/>
  <c r="AN39" i="16"/>
  <c r="BM39" i="16"/>
  <c r="AA39" i="16"/>
  <c r="C40" i="21"/>
  <c r="Q40" i="21" s="1"/>
  <c r="AD46" i="16"/>
  <c r="Q46" i="16"/>
  <c r="BA40" i="17"/>
  <c r="BM40" i="17"/>
  <c r="AN40" i="17"/>
  <c r="L34" i="21"/>
  <c r="AZ34" i="21" s="1"/>
  <c r="BL40" i="16"/>
  <c r="Z40" i="16"/>
  <c r="AZ40" i="16"/>
  <c r="AM40" i="16"/>
  <c r="AJ43" i="16"/>
  <c r="BI43" i="16"/>
  <c r="W43" i="16"/>
  <c r="AW43" i="16"/>
  <c r="BK42" i="17"/>
  <c r="AY42" i="17"/>
  <c r="AL42" i="17"/>
  <c r="U45" i="16"/>
  <c r="AU45" i="16"/>
  <c r="AH45" i="16"/>
  <c r="BG45" i="16"/>
  <c r="AF45" i="16"/>
  <c r="BE45" i="16"/>
  <c r="S45" i="16"/>
  <c r="AS45" i="16"/>
  <c r="BL41" i="17"/>
  <c r="AZ41" i="17"/>
  <c r="AM41" i="17"/>
  <c r="I45" i="17"/>
  <c r="L42" i="17"/>
  <c r="G47" i="17"/>
  <c r="H46" i="17"/>
  <c r="M41" i="17"/>
  <c r="N40" i="17"/>
  <c r="K43" i="17"/>
  <c r="J44" i="17"/>
  <c r="BM33" i="21"/>
  <c r="AE39" i="21"/>
  <c r="D116" i="21"/>
  <c r="R39" i="21"/>
  <c r="AR39" i="21"/>
  <c r="B89" i="17"/>
  <c r="B126" i="17" s="1"/>
  <c r="P50" i="17"/>
  <c r="AQ50" i="17"/>
  <c r="B89" i="16"/>
  <c r="B126" i="16" s="1"/>
  <c r="P50" i="16"/>
  <c r="B83" i="18"/>
  <c r="B120" i="18" s="1"/>
  <c r="P44" i="18"/>
  <c r="AQ44" i="18"/>
  <c r="B83" i="21"/>
  <c r="B120" i="21" s="1"/>
  <c r="P44" i="21"/>
  <c r="AQ44" i="21"/>
  <c r="B50" i="15"/>
  <c r="AQ50" i="15" s="1"/>
  <c r="B45" i="21"/>
  <c r="B45" i="18"/>
  <c r="B51" i="17"/>
  <c r="B88" i="15"/>
  <c r="B125" i="15" s="1"/>
  <c r="B51" i="16"/>
  <c r="AQ51" i="16" s="1"/>
  <c r="P49" i="15"/>
  <c r="F39" i="21"/>
  <c r="AG38" i="21"/>
  <c r="AT38" i="21"/>
  <c r="BF38" i="21"/>
  <c r="T38" i="21"/>
  <c r="F114" i="21"/>
  <c r="J36" i="21"/>
  <c r="AY35" i="21"/>
  <c r="AX35" i="21"/>
  <c r="X35" i="21"/>
  <c r="J111" i="21"/>
  <c r="BJ35" i="21"/>
  <c r="AK35" i="21"/>
  <c r="G39" i="21"/>
  <c r="AH38" i="21"/>
  <c r="U38" i="21"/>
  <c r="G114" i="21"/>
  <c r="AU38" i="21"/>
  <c r="BG38" i="21"/>
  <c r="H37" i="21"/>
  <c r="V36" i="21"/>
  <c r="AI36" i="21"/>
  <c r="BH36" i="21"/>
  <c r="AV36" i="21"/>
  <c r="H112" i="21"/>
  <c r="E39" i="21"/>
  <c r="S38" i="21"/>
  <c r="AF38" i="21"/>
  <c r="BE38" i="21"/>
  <c r="AS38" i="21"/>
  <c r="E114" i="21"/>
  <c r="I36" i="21"/>
  <c r="W35" i="21"/>
  <c r="I111" i="21"/>
  <c r="AJ35" i="21"/>
  <c r="AW35" i="21"/>
  <c r="BI35" i="21"/>
  <c r="AI39" i="19"/>
  <c r="BH39" i="19"/>
  <c r="AV39" i="19"/>
  <c r="V39" i="19"/>
  <c r="H115" i="19"/>
  <c r="AW38" i="19"/>
  <c r="W38" i="19"/>
  <c r="AJ38" i="19"/>
  <c r="BI38" i="19"/>
  <c r="I114" i="19"/>
  <c r="AG41" i="19"/>
  <c r="BF41" i="19"/>
  <c r="AT41" i="19"/>
  <c r="T41" i="19"/>
  <c r="F117" i="19"/>
  <c r="BK37" i="19"/>
  <c r="AK37" i="19"/>
  <c r="BJ37" i="19"/>
  <c r="AX37" i="19"/>
  <c r="X37" i="19"/>
  <c r="J113" i="19"/>
  <c r="AY37" i="19"/>
  <c r="B83" i="19"/>
  <c r="B120" i="19" s="1"/>
  <c r="P44" i="19"/>
  <c r="AQ44" i="19"/>
  <c r="B45" i="19"/>
  <c r="AU40" i="19"/>
  <c r="U40" i="19"/>
  <c r="AH40" i="19"/>
  <c r="BG40" i="19"/>
  <c r="G116" i="19"/>
  <c r="F121" i="16"/>
  <c r="E121" i="16"/>
  <c r="F46" i="16"/>
  <c r="F120" i="15"/>
  <c r="C122" i="16"/>
  <c r="D121" i="15"/>
  <c r="D46" i="16"/>
  <c r="E120" i="17"/>
  <c r="F120" i="17"/>
  <c r="T44" i="17"/>
  <c r="D122" i="16"/>
  <c r="E120" i="15"/>
  <c r="E46" i="16"/>
  <c r="C121" i="17"/>
  <c r="C47" i="16"/>
  <c r="C121" i="15"/>
  <c r="D121" i="17"/>
  <c r="AI38" i="18"/>
  <c r="AV38" i="18"/>
  <c r="BH38" i="18"/>
  <c r="H114" i="18"/>
  <c r="V38" i="18"/>
  <c r="K111" i="18"/>
  <c r="Y35" i="18"/>
  <c r="AL35" i="18"/>
  <c r="BK35" i="18"/>
  <c r="AY35" i="18"/>
  <c r="AM34" i="18"/>
  <c r="AZ34" i="18"/>
  <c r="Z34" i="18"/>
  <c r="L110" i="18"/>
  <c r="BL34" i="18"/>
  <c r="AB32" i="18"/>
  <c r="AO32" i="18"/>
  <c r="BN32" i="18"/>
  <c r="BB32" i="18"/>
  <c r="N108" i="18"/>
  <c r="BA33" i="18"/>
  <c r="M109" i="18"/>
  <c r="AA33" i="18"/>
  <c r="AN33" i="18"/>
  <c r="BM33" i="18"/>
  <c r="J112" i="18"/>
  <c r="X36" i="18"/>
  <c r="AK36" i="18"/>
  <c r="BJ36" i="18"/>
  <c r="AX36" i="18"/>
  <c r="AJ37" i="18"/>
  <c r="W37" i="18"/>
  <c r="I113" i="18"/>
  <c r="AW37" i="18"/>
  <c r="BI37" i="18"/>
  <c r="U39" i="18"/>
  <c r="AH39" i="18"/>
  <c r="G115" i="18"/>
  <c r="AU39" i="18"/>
  <c r="BG39" i="18"/>
  <c r="D123" i="18"/>
  <c r="D125" i="18" s="1"/>
  <c r="AE46" i="18"/>
  <c r="R46" i="18"/>
  <c r="S46" i="18"/>
  <c r="AS46" i="18"/>
  <c r="AF46" i="18"/>
  <c r="E122" i="18"/>
  <c r="BE46" i="18"/>
  <c r="AG45" i="18"/>
  <c r="AT45" i="18"/>
  <c r="T45" i="18"/>
  <c r="F121" i="18"/>
  <c r="BF45" i="18"/>
  <c r="AD47" i="18"/>
  <c r="C52" i="18"/>
  <c r="BD47" i="18"/>
  <c r="C123" i="18"/>
  <c r="C125" i="18" s="1"/>
  <c r="C51" i="18"/>
  <c r="Q47" i="18"/>
  <c r="V43" i="17"/>
  <c r="Z39" i="17"/>
  <c r="U44" i="17"/>
  <c r="AA38" i="17"/>
  <c r="W42" i="17"/>
  <c r="Y40" i="17"/>
  <c r="AB37" i="17"/>
  <c r="X41" i="17"/>
  <c r="K116" i="17"/>
  <c r="L115" i="15"/>
  <c r="L41" i="16"/>
  <c r="H119" i="17"/>
  <c r="I119" i="16"/>
  <c r="J118" i="16"/>
  <c r="H120" i="16"/>
  <c r="J43" i="16"/>
  <c r="J117" i="15"/>
  <c r="L115" i="17"/>
  <c r="N114" i="16"/>
  <c r="M115" i="16"/>
  <c r="G120" i="17"/>
  <c r="K117" i="16"/>
  <c r="M114" i="17"/>
  <c r="M114" i="15"/>
  <c r="M40" i="16"/>
  <c r="H119" i="15"/>
  <c r="H45" i="16"/>
  <c r="K42" i="16"/>
  <c r="K116" i="15"/>
  <c r="I118" i="17"/>
  <c r="L116" i="16"/>
  <c r="G121" i="16"/>
  <c r="N39" i="16"/>
  <c r="N113" i="15"/>
  <c r="J117" i="17"/>
  <c r="N113" i="17"/>
  <c r="I118" i="15"/>
  <c r="I44" i="16"/>
  <c r="G46" i="16"/>
  <c r="G120" i="15"/>
  <c r="K31" i="7"/>
  <c r="BH30" i="7"/>
  <c r="AY30" i="7"/>
  <c r="AP30" i="7"/>
  <c r="AF30" i="7"/>
  <c r="K131" i="7"/>
  <c r="K97" i="7"/>
  <c r="AG97" i="7" s="1"/>
  <c r="AG68" i="7" s="1"/>
  <c r="J41" i="8"/>
  <c r="H135" i="11"/>
  <c r="G45" i="12"/>
  <c r="H101" i="11"/>
  <c r="T101" i="11" s="1"/>
  <c r="T72" i="11" s="1"/>
  <c r="BE34" i="11"/>
  <c r="H35" i="11"/>
  <c r="AC34" i="11"/>
  <c r="AM34" i="11"/>
  <c r="AV34" i="11"/>
  <c r="AC33" i="5"/>
  <c r="AM33" i="5"/>
  <c r="H134" i="5"/>
  <c r="H100" i="5"/>
  <c r="T100" i="5" s="1"/>
  <c r="T71" i="5" s="1"/>
  <c r="AV33" i="5"/>
  <c r="H34" i="5"/>
  <c r="BE33" i="5"/>
  <c r="AB160" i="12"/>
  <c r="H71" i="12"/>
  <c r="H101" i="12"/>
  <c r="I137" i="14"/>
  <c r="AX33" i="14"/>
  <c r="BG33" i="14"/>
  <c r="I34" i="14"/>
  <c r="AO33" i="14"/>
  <c r="AE33" i="14"/>
  <c r="I102" i="14"/>
  <c r="U102" i="14" s="1"/>
  <c r="U72" i="14" s="1"/>
  <c r="H50" i="13"/>
  <c r="AS83" i="13"/>
  <c r="Q83" i="13"/>
  <c r="AJ83" i="13"/>
  <c r="AA83" i="13"/>
  <c r="AU34" i="5"/>
  <c r="BD34" i="5"/>
  <c r="G35" i="5"/>
  <c r="G135" i="5"/>
  <c r="G101" i="5"/>
  <c r="S101" i="5" s="1"/>
  <c r="S72" i="5" s="1"/>
  <c r="AL34" i="5"/>
  <c r="AB34" i="5"/>
  <c r="P103" i="11"/>
  <c r="E104" i="11"/>
  <c r="F103" i="11"/>
  <c r="F137" i="11"/>
  <c r="BC36" i="11"/>
  <c r="E47" i="12"/>
  <c r="AA36" i="11"/>
  <c r="AK36" i="11"/>
  <c r="AT36" i="11"/>
  <c r="I44" i="6"/>
  <c r="J100" i="4"/>
  <c r="V100" i="4" s="1"/>
  <c r="V71" i="4" s="1"/>
  <c r="AE33" i="4"/>
  <c r="AO33" i="4"/>
  <c r="AX33" i="4"/>
  <c r="J134" i="4"/>
  <c r="BG33" i="4"/>
  <c r="J34" i="4"/>
  <c r="F73" i="10"/>
  <c r="F103" i="10"/>
  <c r="P52" i="13"/>
  <c r="E85" i="13"/>
  <c r="Z52" i="13"/>
  <c r="E118" i="13"/>
  <c r="AI52" i="13"/>
  <c r="AR52" i="13"/>
  <c r="J98" i="8"/>
  <c r="J68" i="8"/>
  <c r="O53" i="13"/>
  <c r="D86" i="13"/>
  <c r="Y53" i="13"/>
  <c r="D119" i="13"/>
  <c r="J43" i="6"/>
  <c r="K99" i="4"/>
  <c r="AG99" i="4" s="1"/>
  <c r="AG70" i="4" s="1"/>
  <c r="K133" i="4"/>
  <c r="BH32" i="4"/>
  <c r="K33" i="4"/>
  <c r="AF32" i="4"/>
  <c r="AP32" i="4"/>
  <c r="AY32" i="4"/>
  <c r="K132" i="11"/>
  <c r="J42" i="12"/>
  <c r="BH31" i="11"/>
  <c r="AY31" i="11"/>
  <c r="AP31" i="11"/>
  <c r="K98" i="11"/>
  <c r="AG98" i="11" s="1"/>
  <c r="AG69" i="11" s="1"/>
  <c r="K32" i="11"/>
  <c r="AF31" i="11"/>
  <c r="J133" i="11"/>
  <c r="AE32" i="11"/>
  <c r="AO32" i="11"/>
  <c r="J99" i="11"/>
  <c r="V99" i="11" s="1"/>
  <c r="V70" i="11" s="1"/>
  <c r="AX32" i="11"/>
  <c r="BG32" i="11"/>
  <c r="J33" i="11"/>
  <c r="I43" i="12"/>
  <c r="F102" i="7"/>
  <c r="Q102" i="7" s="1"/>
  <c r="Q73" i="7" s="1"/>
  <c r="AT35" i="7"/>
  <c r="BC35" i="7"/>
  <c r="F36" i="7"/>
  <c r="AA35" i="7"/>
  <c r="F136" i="7"/>
  <c r="E46" i="8"/>
  <c r="AK35" i="7"/>
  <c r="P74" i="4"/>
  <c r="P104" i="4"/>
  <c r="F103" i="9"/>
  <c r="F137" i="9"/>
  <c r="BC36" i="9"/>
  <c r="AA36" i="9"/>
  <c r="AK36" i="9"/>
  <c r="E47" i="10"/>
  <c r="AT36" i="9"/>
  <c r="P103" i="9"/>
  <c r="E104" i="9"/>
  <c r="G26" i="3"/>
  <c r="AA25" i="3"/>
  <c r="G117" i="3"/>
  <c r="G83" i="3"/>
  <c r="R83" i="3" s="1"/>
  <c r="R54" i="3" s="1"/>
  <c r="AT25" i="3"/>
  <c r="BC25" i="3"/>
  <c r="AK25" i="3"/>
  <c r="D75" i="12"/>
  <c r="D105" i="12"/>
  <c r="AR84" i="13"/>
  <c r="P84" i="13"/>
  <c r="AI84" i="13"/>
  <c r="Z84" i="13"/>
  <c r="BG31" i="7"/>
  <c r="AX31" i="7"/>
  <c r="AO31" i="7"/>
  <c r="J32" i="7"/>
  <c r="AE31" i="7"/>
  <c r="I42" i="8"/>
  <c r="J98" i="7"/>
  <c r="V98" i="7" s="1"/>
  <c r="V69" i="7" s="1"/>
  <c r="J132" i="7"/>
  <c r="H70" i="8"/>
  <c r="H100" i="8"/>
  <c r="F45" i="8"/>
  <c r="AU34" i="7"/>
  <c r="BD34" i="7"/>
  <c r="G35" i="7"/>
  <c r="G135" i="7"/>
  <c r="AB34" i="7"/>
  <c r="G101" i="7"/>
  <c r="S101" i="7" s="1"/>
  <c r="S72" i="7" s="1"/>
  <c r="AL34" i="7"/>
  <c r="Q103" i="4"/>
  <c r="F104" i="4"/>
  <c r="I70" i="12"/>
  <c r="I100" i="12"/>
  <c r="AC159" i="12"/>
  <c r="F84" i="3"/>
  <c r="Q84" i="3" s="1"/>
  <c r="Q55" i="3" s="1"/>
  <c r="F27" i="3"/>
  <c r="Z26" i="3"/>
  <c r="AS26" i="3"/>
  <c r="AJ26" i="3"/>
  <c r="BB26" i="3"/>
  <c r="F118" i="3"/>
  <c r="BF22" i="3"/>
  <c r="AW22" i="3"/>
  <c r="AN22" i="3"/>
  <c r="J23" i="3"/>
  <c r="AD22" i="3"/>
  <c r="J80" i="3"/>
  <c r="U80" i="3" s="1"/>
  <c r="U51" i="3" s="1"/>
  <c r="J114" i="3"/>
  <c r="F102" i="8"/>
  <c r="F72" i="8"/>
  <c r="G102" i="12"/>
  <c r="AA161" i="12"/>
  <c r="G72" i="12"/>
  <c r="E75" i="6"/>
  <c r="E105" i="6"/>
  <c r="J69" i="12"/>
  <c r="AD158" i="12"/>
  <c r="J99" i="12"/>
  <c r="F117" i="13"/>
  <c r="Q51" i="13"/>
  <c r="F84" i="13"/>
  <c r="AA51" i="13"/>
  <c r="AJ51" i="13"/>
  <c r="AS51" i="13"/>
  <c r="J133" i="9"/>
  <c r="AE32" i="9"/>
  <c r="AO32" i="9"/>
  <c r="I43" i="10"/>
  <c r="AX32" i="9"/>
  <c r="J99" i="9"/>
  <c r="V99" i="9" s="1"/>
  <c r="V70" i="9" s="1"/>
  <c r="BG32" i="9"/>
  <c r="J33" i="9"/>
  <c r="I134" i="9"/>
  <c r="H44" i="10"/>
  <c r="I100" i="9"/>
  <c r="U100" i="9" s="1"/>
  <c r="U71" i="9" s="1"/>
  <c r="AW33" i="9"/>
  <c r="BF33" i="9"/>
  <c r="I34" i="9"/>
  <c r="AN33" i="9"/>
  <c r="AD33" i="9"/>
  <c r="AU81" i="13"/>
  <c r="AL81" i="13"/>
  <c r="AC81" i="13"/>
  <c r="S81" i="13"/>
  <c r="G71" i="8"/>
  <c r="G101" i="8"/>
  <c r="H43" i="8"/>
  <c r="I99" i="7"/>
  <c r="U99" i="7" s="1"/>
  <c r="U70" i="7" s="1"/>
  <c r="I133" i="7"/>
  <c r="BF32" i="7"/>
  <c r="I33" i="7"/>
  <c r="AD32" i="7"/>
  <c r="AN32" i="7"/>
  <c r="AW32" i="7"/>
  <c r="K22" i="3"/>
  <c r="AE21" i="3"/>
  <c r="K79" i="3"/>
  <c r="AF79" i="3" s="1"/>
  <c r="AF50" i="3" s="1"/>
  <c r="AX21" i="3"/>
  <c r="AO21" i="3"/>
  <c r="BG21" i="3"/>
  <c r="K113" i="3"/>
  <c r="K31" i="5"/>
  <c r="BH30" i="5"/>
  <c r="AY30" i="5"/>
  <c r="AP30" i="5"/>
  <c r="AF30" i="5"/>
  <c r="K97" i="5"/>
  <c r="AG97" i="5" s="1"/>
  <c r="AG68" i="5" s="1"/>
  <c r="K131" i="5"/>
  <c r="K132" i="9"/>
  <c r="K98" i="9"/>
  <c r="AG98" i="9" s="1"/>
  <c r="AG69" i="9" s="1"/>
  <c r="J42" i="10"/>
  <c r="BH31" i="9"/>
  <c r="AY31" i="9"/>
  <c r="AP31" i="9"/>
  <c r="K32" i="9"/>
  <c r="AF31" i="9"/>
  <c r="F105" i="14"/>
  <c r="Q105" i="14" s="1"/>
  <c r="Q75" i="14" s="1"/>
  <c r="AU36" i="14"/>
  <c r="BD36" i="14"/>
  <c r="F37" i="14"/>
  <c r="F140" i="14"/>
  <c r="AL36" i="14"/>
  <c r="AB36" i="14"/>
  <c r="E53" i="13"/>
  <c r="D104" i="8"/>
  <c r="D74" i="8"/>
  <c r="I99" i="5"/>
  <c r="U99" i="5" s="1"/>
  <c r="U70" i="5" s="1"/>
  <c r="I133" i="5"/>
  <c r="BF32" i="5"/>
  <c r="I33" i="5"/>
  <c r="AD32" i="5"/>
  <c r="AN32" i="5"/>
  <c r="AW32" i="5"/>
  <c r="D75" i="10"/>
  <c r="D105" i="10"/>
  <c r="R50" i="13"/>
  <c r="G83" i="13"/>
  <c r="AB50" i="13"/>
  <c r="AK50" i="13"/>
  <c r="G116" i="13"/>
  <c r="AT50" i="13"/>
  <c r="F73" i="12"/>
  <c r="Z162" i="12"/>
  <c r="F103" i="12"/>
  <c r="E104" i="12"/>
  <c r="Y163" i="12"/>
  <c r="E74" i="12"/>
  <c r="H136" i="4"/>
  <c r="H102" i="4"/>
  <c r="T102" i="4" s="1"/>
  <c r="T73" i="4" s="1"/>
  <c r="AV35" i="4"/>
  <c r="BE35" i="4"/>
  <c r="H36" i="4"/>
  <c r="AC35" i="4"/>
  <c r="G46" i="6"/>
  <c r="AM35" i="4"/>
  <c r="G102" i="10"/>
  <c r="G72" i="10"/>
  <c r="F104" i="6"/>
  <c r="F74" i="6"/>
  <c r="E141" i="14"/>
  <c r="E106" i="14"/>
  <c r="AK37" i="14"/>
  <c r="AA37" i="14"/>
  <c r="D54" i="13"/>
  <c r="H82" i="13"/>
  <c r="S49" i="13"/>
  <c r="AC49" i="13"/>
  <c r="AU49" i="13"/>
  <c r="H115" i="13"/>
  <c r="AL49" i="13"/>
  <c r="J70" i="6"/>
  <c r="J100" i="6"/>
  <c r="I70" i="10"/>
  <c r="I100" i="10"/>
  <c r="O85" i="13"/>
  <c r="Y85" i="13"/>
  <c r="H71" i="10"/>
  <c r="H101" i="10"/>
  <c r="K32" i="14"/>
  <c r="BI31" i="14"/>
  <c r="AZ31" i="14"/>
  <c r="AQ31" i="14"/>
  <c r="K135" i="14"/>
  <c r="J48" i="13"/>
  <c r="K100" i="14"/>
  <c r="AH100" i="14" s="1"/>
  <c r="AH70" i="14" s="1"/>
  <c r="AG31" i="14"/>
  <c r="T48" i="13"/>
  <c r="I81" i="13"/>
  <c r="AD48" i="13"/>
  <c r="AV48" i="13"/>
  <c r="AM48" i="13"/>
  <c r="I114" i="13"/>
  <c r="AW34" i="14"/>
  <c r="H138" i="14"/>
  <c r="H103" i="14"/>
  <c r="T103" i="14" s="1"/>
  <c r="T73" i="14" s="1"/>
  <c r="BF34" i="14"/>
  <c r="H35" i="14"/>
  <c r="AN34" i="14"/>
  <c r="AD34" i="14"/>
  <c r="G51" i="13"/>
  <c r="I71" i="6"/>
  <c r="I101" i="6"/>
  <c r="I69" i="8"/>
  <c r="I99" i="8"/>
  <c r="AM80" i="13"/>
  <c r="AD80" i="13"/>
  <c r="AV80" i="13"/>
  <c r="T80" i="13"/>
  <c r="D47" i="8"/>
  <c r="E137" i="7"/>
  <c r="E103" i="7"/>
  <c r="Z36" i="7"/>
  <c r="AJ36" i="7"/>
  <c r="E119" i="3"/>
  <c r="Y27" i="3"/>
  <c r="E85" i="3"/>
  <c r="AI27" i="3"/>
  <c r="AT82" i="13"/>
  <c r="AK82" i="13"/>
  <c r="AB82" i="13"/>
  <c r="R82" i="13"/>
  <c r="I115" i="3"/>
  <c r="BE23" i="3"/>
  <c r="I24" i="3"/>
  <c r="AC23" i="3"/>
  <c r="AM23" i="3"/>
  <c r="I81" i="3"/>
  <c r="T81" i="3" s="1"/>
  <c r="T52" i="3" s="1"/>
  <c r="AV23" i="3"/>
  <c r="F47" i="6"/>
  <c r="G103" i="4"/>
  <c r="G137" i="4"/>
  <c r="AU36" i="4"/>
  <c r="BD36" i="4"/>
  <c r="AB36" i="4"/>
  <c r="AL36" i="4"/>
  <c r="E73" i="8"/>
  <c r="E103" i="8"/>
  <c r="AV35" i="14"/>
  <c r="BE35" i="14"/>
  <c r="G139" i="14"/>
  <c r="G36" i="14"/>
  <c r="G104" i="14"/>
  <c r="S104" i="14" s="1"/>
  <c r="S74" i="14" s="1"/>
  <c r="AM35" i="14"/>
  <c r="AC35" i="14"/>
  <c r="F52" i="13"/>
  <c r="E104" i="10"/>
  <c r="E74" i="10"/>
  <c r="AW79" i="13"/>
  <c r="AN79" i="13"/>
  <c r="AE79" i="13"/>
  <c r="U79" i="13"/>
  <c r="BD24" i="3"/>
  <c r="H25" i="3"/>
  <c r="H116" i="3"/>
  <c r="H82" i="3"/>
  <c r="S82" i="3" s="1"/>
  <c r="S53" i="3" s="1"/>
  <c r="AL24" i="3"/>
  <c r="AU24" i="3"/>
  <c r="AB24" i="3"/>
  <c r="G136" i="9"/>
  <c r="G102" i="9"/>
  <c r="S102" i="9" s="1"/>
  <c r="S73" i="9" s="1"/>
  <c r="BD35" i="9"/>
  <c r="G36" i="9"/>
  <c r="AB35" i="9"/>
  <c r="AL35" i="9"/>
  <c r="AU35" i="9"/>
  <c r="F46" i="10"/>
  <c r="H135" i="9"/>
  <c r="G45" i="10"/>
  <c r="H101" i="9"/>
  <c r="T101" i="9" s="1"/>
  <c r="T72" i="9" s="1"/>
  <c r="BE34" i="9"/>
  <c r="H35" i="9"/>
  <c r="AC34" i="9"/>
  <c r="AM34" i="9"/>
  <c r="AV34" i="9"/>
  <c r="I135" i="4"/>
  <c r="I101" i="4"/>
  <c r="U101" i="4" s="1"/>
  <c r="U72" i="4" s="1"/>
  <c r="H45" i="6"/>
  <c r="AW34" i="4"/>
  <c r="BF34" i="4"/>
  <c r="I35" i="4"/>
  <c r="AD34" i="4"/>
  <c r="AN34" i="4"/>
  <c r="J69" i="10"/>
  <c r="J99" i="10"/>
  <c r="I134" i="11"/>
  <c r="H44" i="12"/>
  <c r="AW33" i="11"/>
  <c r="BF33" i="11"/>
  <c r="I100" i="11"/>
  <c r="U100" i="11" s="1"/>
  <c r="U71" i="11" s="1"/>
  <c r="I34" i="11"/>
  <c r="AD33" i="11"/>
  <c r="AN33" i="11"/>
  <c r="F102" i="5"/>
  <c r="Q102" i="5" s="1"/>
  <c r="Q73" i="5" s="1"/>
  <c r="AT35" i="5"/>
  <c r="BC35" i="5"/>
  <c r="F36" i="5"/>
  <c r="F136" i="5"/>
  <c r="AK35" i="5"/>
  <c r="AA35" i="5"/>
  <c r="AW47" i="13"/>
  <c r="AN47" i="13"/>
  <c r="AE47" i="13"/>
  <c r="U47" i="13"/>
  <c r="J113" i="13"/>
  <c r="J80" i="13"/>
  <c r="G44" i="8"/>
  <c r="AC33" i="7"/>
  <c r="AM33" i="7"/>
  <c r="H134" i="7"/>
  <c r="H100" i="7"/>
  <c r="T100" i="7" s="1"/>
  <c r="T71" i="7" s="1"/>
  <c r="AV33" i="7"/>
  <c r="H34" i="7"/>
  <c r="BE33" i="7"/>
  <c r="G73" i="6"/>
  <c r="G103" i="6"/>
  <c r="H102" i="6"/>
  <c r="H72" i="6"/>
  <c r="E137" i="5"/>
  <c r="E103" i="5"/>
  <c r="AJ36" i="5"/>
  <c r="Z36" i="5"/>
  <c r="BG31" i="5"/>
  <c r="AX31" i="5"/>
  <c r="AO31" i="5"/>
  <c r="J32" i="5"/>
  <c r="AE31" i="5"/>
  <c r="J98" i="5"/>
  <c r="V98" i="5" s="1"/>
  <c r="V69" i="5" s="1"/>
  <c r="J132" i="5"/>
  <c r="BH32" i="14"/>
  <c r="AY32" i="14"/>
  <c r="AP32" i="14"/>
  <c r="J33" i="14"/>
  <c r="AF32" i="14"/>
  <c r="J101" i="14"/>
  <c r="V101" i="14" s="1"/>
  <c r="V71" i="14" s="1"/>
  <c r="J136" i="14"/>
  <c r="I49" i="13"/>
  <c r="G136" i="11"/>
  <c r="G102" i="11"/>
  <c r="S102" i="11" s="1"/>
  <c r="S73" i="11" s="1"/>
  <c r="BD35" i="11"/>
  <c r="G36" i="11"/>
  <c r="F46" i="12"/>
  <c r="AB35" i="11"/>
  <c r="AL35" i="11"/>
  <c r="AU35" i="11"/>
  <c r="AB32" i="21" l="1"/>
  <c r="BA33" i="21"/>
  <c r="AD40" i="21"/>
  <c r="AO32" i="21"/>
  <c r="L110" i="21"/>
  <c r="Z34" i="21"/>
  <c r="BL34" i="21"/>
  <c r="AM34" i="21"/>
  <c r="BN32" i="21"/>
  <c r="N108" i="21"/>
  <c r="AJ44" i="16"/>
  <c r="BI44" i="16"/>
  <c r="W44" i="16"/>
  <c r="AW44" i="16"/>
  <c r="M109" i="21"/>
  <c r="AL35" i="21"/>
  <c r="BJ44" i="17"/>
  <c r="AX44" i="17"/>
  <c r="AK44" i="17"/>
  <c r="AH46" i="16"/>
  <c r="BG46" i="16"/>
  <c r="U46" i="16"/>
  <c r="AU46" i="16"/>
  <c r="Y35" i="21"/>
  <c r="AY43" i="17"/>
  <c r="BK43" i="17"/>
  <c r="AL43" i="17"/>
  <c r="AG46" i="16"/>
  <c r="BF46" i="16"/>
  <c r="T46" i="16"/>
  <c r="AT46" i="16"/>
  <c r="BI45" i="17"/>
  <c r="AW45" i="17"/>
  <c r="AJ45" i="17"/>
  <c r="K36" i="21"/>
  <c r="AL36" i="21" s="1"/>
  <c r="AY42" i="16"/>
  <c r="AL42" i="16"/>
  <c r="BK42" i="16"/>
  <c r="Y42" i="16"/>
  <c r="BB40" i="17"/>
  <c r="BN40" i="17"/>
  <c r="AO40" i="17"/>
  <c r="V45" i="16"/>
  <c r="AV45" i="16"/>
  <c r="AI45" i="16"/>
  <c r="BH45" i="16"/>
  <c r="L35" i="21"/>
  <c r="Z35" i="21" s="1"/>
  <c r="AM41" i="16"/>
  <c r="BL41" i="16"/>
  <c r="Z41" i="16"/>
  <c r="AZ41" i="16"/>
  <c r="C41" i="21"/>
  <c r="Q41" i="21" s="1"/>
  <c r="Q47" i="16"/>
  <c r="AD47" i="16"/>
  <c r="D40" i="21"/>
  <c r="R40" i="21" s="1"/>
  <c r="AE46" i="16"/>
  <c r="BD46" i="16"/>
  <c r="R46" i="16"/>
  <c r="AR46" i="16"/>
  <c r="BM41" i="17"/>
  <c r="BA41" i="17"/>
  <c r="AN41" i="17"/>
  <c r="AI46" i="17"/>
  <c r="BH46" i="17"/>
  <c r="AV46" i="17"/>
  <c r="AF46" i="16"/>
  <c r="BE46" i="16"/>
  <c r="S46" i="16"/>
  <c r="AS46" i="16"/>
  <c r="BK35" i="21"/>
  <c r="C116" i="21"/>
  <c r="AU47" i="17"/>
  <c r="BG47" i="17"/>
  <c r="AH47" i="17"/>
  <c r="N33" i="21"/>
  <c r="BN33" i="21" s="1"/>
  <c r="AO39" i="16"/>
  <c r="BN39" i="16"/>
  <c r="AB39" i="16"/>
  <c r="BB39" i="16"/>
  <c r="M34" i="21"/>
  <c r="BA34" i="21" s="1"/>
  <c r="AA40" i="16"/>
  <c r="BA40" i="16"/>
  <c r="BM40" i="16"/>
  <c r="AN40" i="16"/>
  <c r="BJ43" i="16"/>
  <c r="X43" i="16"/>
  <c r="AX43" i="16"/>
  <c r="AK43" i="16"/>
  <c r="AA33" i="21"/>
  <c r="BL42" i="17"/>
  <c r="AM42" i="17"/>
  <c r="AZ42" i="17"/>
  <c r="J45" i="17"/>
  <c r="H47" i="17"/>
  <c r="K44" i="17"/>
  <c r="G48" i="17"/>
  <c r="N41" i="17"/>
  <c r="L43" i="17"/>
  <c r="M42" i="17"/>
  <c r="I46" i="17"/>
  <c r="AD41" i="21"/>
  <c r="C117" i="21"/>
  <c r="AR40" i="21"/>
  <c r="AE40" i="21"/>
  <c r="B47" i="21"/>
  <c r="B47" i="18"/>
  <c r="BL35" i="21"/>
  <c r="AZ35" i="21"/>
  <c r="Y36" i="21"/>
  <c r="AM35" i="21"/>
  <c r="B84" i="18"/>
  <c r="B121" i="18" s="1"/>
  <c r="AQ45" i="18"/>
  <c r="P45" i="18"/>
  <c r="P45" i="21"/>
  <c r="AQ45" i="21"/>
  <c r="B84" i="21"/>
  <c r="B121" i="21" s="1"/>
  <c r="B46" i="21"/>
  <c r="B46" i="18"/>
  <c r="B52" i="17"/>
  <c r="B89" i="15"/>
  <c r="B126" i="15" s="1"/>
  <c r="P50" i="15"/>
  <c r="B52" i="16"/>
  <c r="AQ52" i="16" s="1"/>
  <c r="B90" i="17"/>
  <c r="B127" i="17" s="1"/>
  <c r="AQ51" i="17"/>
  <c r="P51" i="17"/>
  <c r="P51" i="16"/>
  <c r="B90" i="16"/>
  <c r="B127" i="16" s="1"/>
  <c r="G40" i="21"/>
  <c r="G115" i="21"/>
  <c r="U39" i="21"/>
  <c r="AH39" i="21"/>
  <c r="AU39" i="21"/>
  <c r="BG39" i="21"/>
  <c r="J37" i="21"/>
  <c r="BJ36" i="21"/>
  <c r="AX36" i="21"/>
  <c r="J112" i="21"/>
  <c r="AK36" i="21"/>
  <c r="X36" i="21"/>
  <c r="H38" i="21"/>
  <c r="H113" i="21"/>
  <c r="BH37" i="21"/>
  <c r="AI37" i="21"/>
  <c r="V37" i="21"/>
  <c r="AV37" i="21"/>
  <c r="E40" i="21"/>
  <c r="AF39" i="21"/>
  <c r="S39" i="21"/>
  <c r="BE39" i="21"/>
  <c r="E115" i="21"/>
  <c r="AS39" i="21"/>
  <c r="I37" i="21"/>
  <c r="AJ36" i="21"/>
  <c r="W36" i="21"/>
  <c r="I112" i="21"/>
  <c r="BI36" i="21"/>
  <c r="AW36" i="21"/>
  <c r="F40" i="21"/>
  <c r="BF39" i="21"/>
  <c r="AT39" i="21"/>
  <c r="T39" i="21"/>
  <c r="AG39" i="21"/>
  <c r="F115" i="21"/>
  <c r="P45" i="19"/>
  <c r="B46" i="19"/>
  <c r="B84" i="19"/>
  <c r="B121" i="19" s="1"/>
  <c r="AQ45" i="19"/>
  <c r="BG41" i="19"/>
  <c r="G117" i="19"/>
  <c r="AU41" i="19"/>
  <c r="AH41" i="19"/>
  <c r="U41" i="19"/>
  <c r="BH40" i="19"/>
  <c r="AV40" i="19"/>
  <c r="AI40" i="19"/>
  <c r="V40" i="19"/>
  <c r="H116" i="19"/>
  <c r="BI39" i="19"/>
  <c r="I115" i="19"/>
  <c r="W39" i="19"/>
  <c r="AW39" i="19"/>
  <c r="AJ39" i="19"/>
  <c r="AT42" i="19"/>
  <c r="T42" i="19"/>
  <c r="AG42" i="19"/>
  <c r="BF42" i="19"/>
  <c r="F118" i="19"/>
  <c r="BJ38" i="19"/>
  <c r="AY38" i="19"/>
  <c r="BK38" i="19"/>
  <c r="AX38" i="19"/>
  <c r="AK38" i="19"/>
  <c r="X38" i="19"/>
  <c r="J114" i="19"/>
  <c r="C122" i="15"/>
  <c r="C48" i="16"/>
  <c r="E47" i="16"/>
  <c r="E121" i="15"/>
  <c r="D122" i="15"/>
  <c r="D47" i="16"/>
  <c r="D122" i="17"/>
  <c r="E121" i="17"/>
  <c r="F122" i="16"/>
  <c r="E122" i="16"/>
  <c r="C123" i="16"/>
  <c r="D123" i="16"/>
  <c r="C122" i="17"/>
  <c r="F47" i="16"/>
  <c r="F121" i="15"/>
  <c r="F121" i="17"/>
  <c r="V39" i="18"/>
  <c r="AV39" i="18"/>
  <c r="AI39" i="18"/>
  <c r="H115" i="18"/>
  <c r="BH39" i="18"/>
  <c r="W38" i="18"/>
  <c r="I114" i="18"/>
  <c r="AJ38" i="18"/>
  <c r="AW38" i="18"/>
  <c r="BI38" i="18"/>
  <c r="J113" i="18"/>
  <c r="AK37" i="18"/>
  <c r="X37" i="18"/>
  <c r="AX37" i="18"/>
  <c r="BJ37" i="18"/>
  <c r="L111" i="18"/>
  <c r="Z35" i="18"/>
  <c r="AM35" i="18"/>
  <c r="BL35" i="18"/>
  <c r="AZ35" i="18"/>
  <c r="AH40" i="18"/>
  <c r="AU40" i="18"/>
  <c r="BG40" i="18"/>
  <c r="G116" i="18"/>
  <c r="U40" i="18"/>
  <c r="AB33" i="18"/>
  <c r="BB33" i="18"/>
  <c r="N109" i="18"/>
  <c r="BN33" i="18"/>
  <c r="AO33" i="18"/>
  <c r="Y36" i="18"/>
  <c r="K112" i="18"/>
  <c r="AL36" i="18"/>
  <c r="BK36" i="18"/>
  <c r="AY36" i="18"/>
  <c r="BM34" i="18"/>
  <c r="AN34" i="18"/>
  <c r="BA34" i="18"/>
  <c r="AA34" i="18"/>
  <c r="M110" i="18"/>
  <c r="AE47" i="18"/>
  <c r="D52" i="18"/>
  <c r="D51" i="18"/>
  <c r="R47" i="18"/>
  <c r="BF46" i="18"/>
  <c r="F122" i="18"/>
  <c r="T46" i="18"/>
  <c r="AT46" i="18"/>
  <c r="AG46" i="18"/>
  <c r="AR47" i="18"/>
  <c r="AF47" i="18"/>
  <c r="BE47" i="18"/>
  <c r="E123" i="18"/>
  <c r="E125" i="18" s="1"/>
  <c r="E51" i="18"/>
  <c r="AS47" i="18"/>
  <c r="S47" i="18"/>
  <c r="E52" i="18"/>
  <c r="Z40" i="17"/>
  <c r="V44" i="17"/>
  <c r="W43" i="17"/>
  <c r="Y41" i="17"/>
  <c r="AA39" i="17"/>
  <c r="X42" i="17"/>
  <c r="AB38" i="17"/>
  <c r="U45" i="17"/>
  <c r="K43" i="16"/>
  <c r="K117" i="15"/>
  <c r="L42" i="16"/>
  <c r="L116" i="15"/>
  <c r="G121" i="17"/>
  <c r="M115" i="17"/>
  <c r="J119" i="16"/>
  <c r="J118" i="17"/>
  <c r="I119" i="17"/>
  <c r="L116" i="17"/>
  <c r="H121" i="16"/>
  <c r="M116" i="16"/>
  <c r="J118" i="15"/>
  <c r="J44" i="16"/>
  <c r="G47" i="16"/>
  <c r="G121" i="15"/>
  <c r="N114" i="15"/>
  <c r="N40" i="16"/>
  <c r="I120" i="16"/>
  <c r="N114" i="17"/>
  <c r="K117" i="17"/>
  <c r="M41" i="16"/>
  <c r="M115" i="15"/>
  <c r="H120" i="17"/>
  <c r="G122" i="16"/>
  <c r="I119" i="15"/>
  <c r="I45" i="16"/>
  <c r="N115" i="16"/>
  <c r="K118" i="16"/>
  <c r="H120" i="15"/>
  <c r="H46" i="16"/>
  <c r="L117" i="16"/>
  <c r="AW80" i="13"/>
  <c r="AN80" i="13"/>
  <c r="AE80" i="13"/>
  <c r="U80" i="13"/>
  <c r="AB161" i="12"/>
  <c r="H72" i="12"/>
  <c r="H102" i="12"/>
  <c r="BH31" i="5"/>
  <c r="AY31" i="5"/>
  <c r="AP31" i="5"/>
  <c r="K32" i="5"/>
  <c r="AF31" i="5"/>
  <c r="K98" i="5"/>
  <c r="AG98" i="5" s="1"/>
  <c r="AG69" i="5" s="1"/>
  <c r="K132" i="5"/>
  <c r="H136" i="9"/>
  <c r="G46" i="10"/>
  <c r="H36" i="9"/>
  <c r="AC35" i="9"/>
  <c r="AM35" i="9"/>
  <c r="AV35" i="9"/>
  <c r="H102" i="9"/>
  <c r="T102" i="9" s="1"/>
  <c r="T73" i="9" s="1"/>
  <c r="BE35" i="9"/>
  <c r="G103" i="9"/>
  <c r="F47" i="10"/>
  <c r="AB36" i="9"/>
  <c r="AL36" i="9"/>
  <c r="AU36" i="9"/>
  <c r="G137" i="9"/>
  <c r="BD36" i="9"/>
  <c r="S103" i="4"/>
  <c r="G104" i="4"/>
  <c r="I135" i="9"/>
  <c r="H45" i="10"/>
  <c r="I101" i="9"/>
  <c r="U101" i="9" s="1"/>
  <c r="U72" i="9" s="1"/>
  <c r="I35" i="9"/>
  <c r="AD34" i="9"/>
  <c r="AN34" i="9"/>
  <c r="AW34" i="9"/>
  <c r="BF34" i="9"/>
  <c r="Q74" i="4"/>
  <c r="Q104" i="4"/>
  <c r="J133" i="7"/>
  <c r="BG32" i="7"/>
  <c r="J33" i="7"/>
  <c r="I43" i="8"/>
  <c r="AE32" i="7"/>
  <c r="AO32" i="7"/>
  <c r="J99" i="7"/>
  <c r="V99" i="7" s="1"/>
  <c r="V70" i="7" s="1"/>
  <c r="AX32" i="7"/>
  <c r="AA26" i="3"/>
  <c r="AK26" i="3"/>
  <c r="AT26" i="3"/>
  <c r="G118" i="3"/>
  <c r="G27" i="3"/>
  <c r="G84" i="3"/>
  <c r="R84" i="3" s="1"/>
  <c r="R55" i="3" s="1"/>
  <c r="BC26" i="3"/>
  <c r="F137" i="7"/>
  <c r="AT36" i="7"/>
  <c r="BC36" i="7"/>
  <c r="F103" i="7"/>
  <c r="E47" i="8"/>
  <c r="AA36" i="7"/>
  <c r="AK36" i="7"/>
  <c r="Q103" i="11"/>
  <c r="F104" i="11"/>
  <c r="J69" i="8"/>
  <c r="J99" i="8"/>
  <c r="F74" i="12"/>
  <c r="F104" i="12"/>
  <c r="Z163" i="12"/>
  <c r="J133" i="5"/>
  <c r="BG32" i="5"/>
  <c r="J33" i="5"/>
  <c r="AE32" i="5"/>
  <c r="AO32" i="5"/>
  <c r="J99" i="5"/>
  <c r="V99" i="5" s="1"/>
  <c r="V70" i="5" s="1"/>
  <c r="AX32" i="5"/>
  <c r="H73" i="6"/>
  <c r="H103" i="6"/>
  <c r="AB25" i="3"/>
  <c r="AL25" i="3"/>
  <c r="H83" i="3"/>
  <c r="S83" i="3" s="1"/>
  <c r="S54" i="3" s="1"/>
  <c r="AU25" i="3"/>
  <c r="BD25" i="3"/>
  <c r="H26" i="3"/>
  <c r="H117" i="3"/>
  <c r="F85" i="13"/>
  <c r="AA52" i="13"/>
  <c r="F118" i="13"/>
  <c r="AJ52" i="13"/>
  <c r="AS52" i="13"/>
  <c r="Q52" i="13"/>
  <c r="F75" i="6"/>
  <c r="F105" i="6"/>
  <c r="AW35" i="14"/>
  <c r="BF35" i="14"/>
  <c r="H139" i="14"/>
  <c r="H36" i="14"/>
  <c r="H104" i="14"/>
  <c r="T104" i="14" s="1"/>
  <c r="T74" i="14" s="1"/>
  <c r="AD35" i="14"/>
  <c r="AN35" i="14"/>
  <c r="G52" i="13"/>
  <c r="S82" i="13"/>
  <c r="AL82" i="13"/>
  <c r="AC82" i="13"/>
  <c r="AU82" i="13"/>
  <c r="Q84" i="13"/>
  <c r="AA84" i="13"/>
  <c r="AJ84" i="13"/>
  <c r="AS84" i="13"/>
  <c r="BF23" i="3"/>
  <c r="J24" i="3"/>
  <c r="AN23" i="3"/>
  <c r="AD23" i="3"/>
  <c r="J115" i="3"/>
  <c r="AW23" i="3"/>
  <c r="J81" i="3"/>
  <c r="U81" i="3" s="1"/>
  <c r="U52" i="3" s="1"/>
  <c r="F73" i="8"/>
  <c r="F103" i="8"/>
  <c r="Q103" i="9"/>
  <c r="F104" i="9"/>
  <c r="I102" i="6"/>
  <c r="I72" i="6"/>
  <c r="F47" i="12"/>
  <c r="G137" i="11"/>
  <c r="AB36" i="11"/>
  <c r="AL36" i="11"/>
  <c r="G103" i="11"/>
  <c r="BD36" i="11"/>
  <c r="AU36" i="11"/>
  <c r="AY33" i="14"/>
  <c r="BH33" i="14"/>
  <c r="J34" i="14"/>
  <c r="AF33" i="14"/>
  <c r="J102" i="14"/>
  <c r="V102" i="14" s="1"/>
  <c r="V72" i="14" s="1"/>
  <c r="J137" i="14"/>
  <c r="AP33" i="14"/>
  <c r="I50" i="13"/>
  <c r="G73" i="10"/>
  <c r="G103" i="10"/>
  <c r="AV81" i="13"/>
  <c r="AM81" i="13"/>
  <c r="AD81" i="13"/>
  <c r="T81" i="13"/>
  <c r="D87" i="13"/>
  <c r="Y54" i="13"/>
  <c r="D120" i="13"/>
  <c r="O54" i="13"/>
  <c r="E86" i="13"/>
  <c r="Z53" i="13"/>
  <c r="AI53" i="13"/>
  <c r="E119" i="13"/>
  <c r="AR53" i="13"/>
  <c r="P53" i="13"/>
  <c r="I71" i="10"/>
  <c r="I101" i="10"/>
  <c r="Z27" i="3"/>
  <c r="F85" i="3"/>
  <c r="AJ27" i="3"/>
  <c r="AS27" i="3"/>
  <c r="F119" i="3"/>
  <c r="BB27" i="3"/>
  <c r="P74" i="9"/>
  <c r="P104" i="9"/>
  <c r="J70" i="12"/>
  <c r="J100" i="12"/>
  <c r="AD159" i="12"/>
  <c r="J135" i="4"/>
  <c r="J101" i="4"/>
  <c r="V101" i="4" s="1"/>
  <c r="V72" i="4" s="1"/>
  <c r="I45" i="6"/>
  <c r="AX34" i="4"/>
  <c r="J35" i="4"/>
  <c r="BG34" i="4"/>
  <c r="AE34" i="4"/>
  <c r="AO34" i="4"/>
  <c r="P74" i="11"/>
  <c r="P104" i="11"/>
  <c r="AX34" i="14"/>
  <c r="I138" i="14"/>
  <c r="I103" i="14"/>
  <c r="U103" i="14" s="1"/>
  <c r="U73" i="14" s="1"/>
  <c r="BG34" i="14"/>
  <c r="I35" i="14"/>
  <c r="AE34" i="14"/>
  <c r="AO34" i="14"/>
  <c r="H51" i="13"/>
  <c r="AV34" i="5"/>
  <c r="BE34" i="5"/>
  <c r="H35" i="5"/>
  <c r="H135" i="5"/>
  <c r="H101" i="5"/>
  <c r="T101" i="5" s="1"/>
  <c r="T72" i="5" s="1"/>
  <c r="AC34" i="5"/>
  <c r="AM34" i="5"/>
  <c r="I136" i="4"/>
  <c r="I102" i="4"/>
  <c r="U102" i="4" s="1"/>
  <c r="U73" i="4" s="1"/>
  <c r="H46" i="6"/>
  <c r="AW35" i="4"/>
  <c r="I36" i="4"/>
  <c r="BF35" i="4"/>
  <c r="AD35" i="4"/>
  <c r="AN35" i="4"/>
  <c r="G45" i="8"/>
  <c r="AV34" i="7"/>
  <c r="BE34" i="7"/>
  <c r="H35" i="7"/>
  <c r="H135" i="7"/>
  <c r="H101" i="7"/>
  <c r="T101" i="7" s="1"/>
  <c r="T72" i="7" s="1"/>
  <c r="AC34" i="7"/>
  <c r="AM34" i="7"/>
  <c r="P103" i="5"/>
  <c r="E104" i="5"/>
  <c r="P103" i="7"/>
  <c r="E104" i="7"/>
  <c r="BI32" i="14"/>
  <c r="AZ32" i="14"/>
  <c r="AQ32" i="14"/>
  <c r="K33" i="14"/>
  <c r="AG32" i="14"/>
  <c r="K101" i="14"/>
  <c r="AH101" i="14" s="1"/>
  <c r="AH71" i="14" s="1"/>
  <c r="K136" i="14"/>
  <c r="J49" i="13"/>
  <c r="J43" i="10"/>
  <c r="AF32" i="9"/>
  <c r="AP32" i="9"/>
  <c r="AY32" i="9"/>
  <c r="K133" i="9"/>
  <c r="K99" i="9"/>
  <c r="AG99" i="9" s="1"/>
  <c r="AG70" i="9" s="1"/>
  <c r="BH32" i="9"/>
  <c r="K33" i="9"/>
  <c r="H44" i="8"/>
  <c r="AD33" i="7"/>
  <c r="AN33" i="7"/>
  <c r="I134" i="7"/>
  <c r="I100" i="7"/>
  <c r="U100" i="7" s="1"/>
  <c r="U71" i="7" s="1"/>
  <c r="AW33" i="7"/>
  <c r="BF33" i="7"/>
  <c r="I34" i="7"/>
  <c r="J71" i="6"/>
  <c r="J101" i="6"/>
  <c r="H136" i="11"/>
  <c r="G46" i="12"/>
  <c r="H36" i="11"/>
  <c r="AC35" i="11"/>
  <c r="AM35" i="11"/>
  <c r="H102" i="11"/>
  <c r="T102" i="11" s="1"/>
  <c r="T73" i="11" s="1"/>
  <c r="BE35" i="11"/>
  <c r="AV35" i="11"/>
  <c r="G102" i="8"/>
  <c r="G72" i="8"/>
  <c r="I135" i="11"/>
  <c r="H45" i="12"/>
  <c r="I35" i="11"/>
  <c r="AD34" i="11"/>
  <c r="AN34" i="11"/>
  <c r="I101" i="11"/>
  <c r="U101" i="11" s="1"/>
  <c r="U72" i="11" s="1"/>
  <c r="BF34" i="11"/>
  <c r="AW34" i="11"/>
  <c r="F74" i="10"/>
  <c r="F104" i="10"/>
  <c r="G104" i="6"/>
  <c r="G74" i="6"/>
  <c r="AD33" i="5"/>
  <c r="AN33" i="5"/>
  <c r="I134" i="5"/>
  <c r="I100" i="5"/>
  <c r="U100" i="5" s="1"/>
  <c r="U71" i="5" s="1"/>
  <c r="AW33" i="5"/>
  <c r="BF33" i="5"/>
  <c r="I34" i="5"/>
  <c r="H72" i="10"/>
  <c r="H102" i="10"/>
  <c r="E75" i="10"/>
  <c r="E105" i="10"/>
  <c r="I71" i="12"/>
  <c r="I101" i="12"/>
  <c r="AC160" i="12"/>
  <c r="AV36" i="14"/>
  <c r="BE36" i="14"/>
  <c r="G37" i="14"/>
  <c r="G140" i="14"/>
  <c r="AC36" i="14"/>
  <c r="G105" i="14"/>
  <c r="S105" i="14" s="1"/>
  <c r="S75" i="14" s="1"/>
  <c r="F53" i="13"/>
  <c r="AM36" i="14"/>
  <c r="D75" i="8"/>
  <c r="D105" i="8"/>
  <c r="P106" i="14"/>
  <c r="E107" i="14"/>
  <c r="R83" i="13"/>
  <c r="AB83" i="13"/>
  <c r="AT83" i="13"/>
  <c r="AK83" i="13"/>
  <c r="E104" i="8"/>
  <c r="E74" i="8"/>
  <c r="I44" i="12"/>
  <c r="AX33" i="11"/>
  <c r="BG33" i="11"/>
  <c r="J100" i="11"/>
  <c r="V100" i="11" s="1"/>
  <c r="V71" i="11" s="1"/>
  <c r="J34" i="11"/>
  <c r="AO33" i="11"/>
  <c r="AE33" i="11"/>
  <c r="J134" i="11"/>
  <c r="K99" i="11"/>
  <c r="AG99" i="11" s="1"/>
  <c r="AG70" i="11" s="1"/>
  <c r="J43" i="12"/>
  <c r="K133" i="11"/>
  <c r="AF32" i="11"/>
  <c r="AP32" i="11"/>
  <c r="AY32" i="11"/>
  <c r="K33" i="11"/>
  <c r="BH32" i="11"/>
  <c r="E75" i="12"/>
  <c r="E105" i="12"/>
  <c r="F137" i="5"/>
  <c r="AT36" i="5"/>
  <c r="BC36" i="5"/>
  <c r="F103" i="5"/>
  <c r="AA36" i="5"/>
  <c r="AK36" i="5"/>
  <c r="I25" i="3"/>
  <c r="I116" i="3"/>
  <c r="I82" i="3"/>
  <c r="T82" i="3" s="1"/>
  <c r="T53" i="3" s="1"/>
  <c r="AC24" i="3"/>
  <c r="AV24" i="3"/>
  <c r="AM24" i="3"/>
  <c r="BE24" i="3"/>
  <c r="P85" i="3"/>
  <c r="E86" i="3"/>
  <c r="G84" i="13"/>
  <c r="AB51" i="13"/>
  <c r="AK51" i="13"/>
  <c r="G117" i="13"/>
  <c r="AT51" i="13"/>
  <c r="R51" i="13"/>
  <c r="J81" i="13"/>
  <c r="J114" i="13"/>
  <c r="AW48" i="13"/>
  <c r="AN48" i="13"/>
  <c r="AE48" i="13"/>
  <c r="U48" i="13"/>
  <c r="H137" i="4"/>
  <c r="AV36" i="4"/>
  <c r="BE36" i="4"/>
  <c r="G47" i="6"/>
  <c r="AC36" i="4"/>
  <c r="H103" i="4"/>
  <c r="H37" i="4"/>
  <c r="AM36" i="4"/>
  <c r="AU37" i="14"/>
  <c r="F106" i="14"/>
  <c r="BD37" i="14"/>
  <c r="AB37" i="14"/>
  <c r="AL37" i="14"/>
  <c r="F141" i="14"/>
  <c r="E54" i="13"/>
  <c r="I44" i="10"/>
  <c r="AX33" i="9"/>
  <c r="BG33" i="9"/>
  <c r="J134" i="9"/>
  <c r="J34" i="9"/>
  <c r="AE33" i="9"/>
  <c r="AO33" i="9"/>
  <c r="J100" i="9"/>
  <c r="V100" i="9" s="1"/>
  <c r="V71" i="9" s="1"/>
  <c r="F46" i="8"/>
  <c r="G102" i="7"/>
  <c r="S102" i="7" s="1"/>
  <c r="S73" i="7" s="1"/>
  <c r="AU35" i="7"/>
  <c r="BD35" i="7"/>
  <c r="G36" i="7"/>
  <c r="AB35" i="7"/>
  <c r="G136" i="7"/>
  <c r="AL35" i="7"/>
  <c r="I70" i="8"/>
  <c r="I100" i="8"/>
  <c r="O86" i="13"/>
  <c r="Y86" i="13"/>
  <c r="P85" i="13"/>
  <c r="Z85" i="13"/>
  <c r="AR85" i="13"/>
  <c r="AI85" i="13"/>
  <c r="H83" i="13"/>
  <c r="AC50" i="13"/>
  <c r="AL50" i="13"/>
  <c r="H116" i="13"/>
  <c r="AU50" i="13"/>
  <c r="S50" i="13"/>
  <c r="G73" i="12"/>
  <c r="AA162" i="12"/>
  <c r="G103" i="12"/>
  <c r="I82" i="13"/>
  <c r="I115" i="13"/>
  <c r="AV49" i="13"/>
  <c r="T49" i="13"/>
  <c r="AM49" i="13"/>
  <c r="AD49" i="13"/>
  <c r="J70" i="10"/>
  <c r="J100" i="10"/>
  <c r="BG22" i="3"/>
  <c r="AX22" i="3"/>
  <c r="AO22" i="3"/>
  <c r="K23" i="3"/>
  <c r="AE22" i="3"/>
  <c r="K80" i="3"/>
  <c r="AF80" i="3" s="1"/>
  <c r="AF51" i="3" s="1"/>
  <c r="K114" i="3"/>
  <c r="H71" i="8"/>
  <c r="H101" i="8"/>
  <c r="J44" i="6"/>
  <c r="AF33" i="4"/>
  <c r="AP33" i="4"/>
  <c r="AY33" i="4"/>
  <c r="K134" i="4"/>
  <c r="BH33" i="4"/>
  <c r="K34" i="4"/>
  <c r="K100" i="4"/>
  <c r="AG100" i="4" s="1"/>
  <c r="AG71" i="4" s="1"/>
  <c r="G102" i="5"/>
  <c r="S102" i="5" s="1"/>
  <c r="S73" i="5" s="1"/>
  <c r="AU35" i="5"/>
  <c r="BD35" i="5"/>
  <c r="G36" i="5"/>
  <c r="AB35" i="5"/>
  <c r="G136" i="5"/>
  <c r="AL35" i="5"/>
  <c r="J42" i="8"/>
  <c r="BH31" i="7"/>
  <c r="AY31" i="7"/>
  <c r="AP31" i="7"/>
  <c r="K32" i="7"/>
  <c r="AF31" i="7"/>
  <c r="K98" i="7"/>
  <c r="AG98" i="7" s="1"/>
  <c r="AG69" i="7" s="1"/>
  <c r="K132" i="7"/>
  <c r="AY36" i="21" l="1"/>
  <c r="L111" i="21"/>
  <c r="BD40" i="21"/>
  <c r="BK36" i="21"/>
  <c r="N109" i="21"/>
  <c r="D117" i="21"/>
  <c r="AA34" i="21"/>
  <c r="AN34" i="21"/>
  <c r="K112" i="21"/>
  <c r="AO33" i="21"/>
  <c r="BB33" i="21"/>
  <c r="AB33" i="21"/>
  <c r="M110" i="21"/>
  <c r="BM34" i="21"/>
  <c r="AG47" i="16"/>
  <c r="BF47" i="16"/>
  <c r="AT47" i="16"/>
  <c r="T47" i="16"/>
  <c r="AZ43" i="17"/>
  <c r="BL43" i="17"/>
  <c r="AM43" i="17"/>
  <c r="BN41" i="17"/>
  <c r="BB41" i="17"/>
  <c r="AO41" i="17"/>
  <c r="AW45" i="16"/>
  <c r="AJ45" i="16"/>
  <c r="BI45" i="16"/>
  <c r="W45" i="16"/>
  <c r="L36" i="21"/>
  <c r="AM42" i="16"/>
  <c r="BL42" i="16"/>
  <c r="Z42" i="16"/>
  <c r="AZ42" i="16"/>
  <c r="AU48" i="17"/>
  <c r="BG48" i="17"/>
  <c r="AH48" i="17"/>
  <c r="N34" i="21"/>
  <c r="BN34" i="21" s="1"/>
  <c r="BB40" i="16"/>
  <c r="AB40" i="16"/>
  <c r="AO40" i="16"/>
  <c r="BN40" i="16"/>
  <c r="AS47" i="16"/>
  <c r="AF47" i="16"/>
  <c r="BE47" i="16"/>
  <c r="S47" i="16"/>
  <c r="BK44" i="17"/>
  <c r="AY44" i="17"/>
  <c r="AL44" i="17"/>
  <c r="D41" i="21"/>
  <c r="AE41" i="21" s="1"/>
  <c r="R47" i="16"/>
  <c r="AR47" i="16"/>
  <c r="AE47" i="16"/>
  <c r="BD47" i="16"/>
  <c r="K37" i="21"/>
  <c r="Y37" i="21" s="1"/>
  <c r="Y43" i="16"/>
  <c r="AY43" i="16"/>
  <c r="AL43" i="16"/>
  <c r="BK43" i="16"/>
  <c r="C42" i="21"/>
  <c r="AD48" i="16"/>
  <c r="Q48" i="16"/>
  <c r="BH47" i="17"/>
  <c r="AV47" i="17"/>
  <c r="AI47" i="17"/>
  <c r="BJ45" i="17"/>
  <c r="AK45" i="17"/>
  <c r="AX45" i="17"/>
  <c r="BH46" i="16"/>
  <c r="V46" i="16"/>
  <c r="AV46" i="16"/>
  <c r="AI46" i="16"/>
  <c r="AH47" i="16"/>
  <c r="BG47" i="16"/>
  <c r="U47" i="16"/>
  <c r="AU47" i="16"/>
  <c r="AW46" i="17"/>
  <c r="BI46" i="17"/>
  <c r="AJ46" i="17"/>
  <c r="M35" i="21"/>
  <c r="AA35" i="21" s="1"/>
  <c r="AN41" i="16"/>
  <c r="BM41" i="16"/>
  <c r="AA41" i="16"/>
  <c r="BA41" i="16"/>
  <c r="AK44" i="16"/>
  <c r="BJ44" i="16"/>
  <c r="X44" i="16"/>
  <c r="AX44" i="16"/>
  <c r="BA42" i="17"/>
  <c r="BM42" i="17"/>
  <c r="AN42" i="17"/>
  <c r="I47" i="17"/>
  <c r="G49" i="17"/>
  <c r="M43" i="17"/>
  <c r="K45" i="17"/>
  <c r="L44" i="17"/>
  <c r="H48" i="17"/>
  <c r="N42" i="17"/>
  <c r="J46" i="17"/>
  <c r="AD42" i="21"/>
  <c r="Q42" i="21"/>
  <c r="C118" i="21"/>
  <c r="BD41" i="21"/>
  <c r="AR41" i="21"/>
  <c r="D118" i="21"/>
  <c r="R41" i="21"/>
  <c r="B129" i="16"/>
  <c r="B86" i="18"/>
  <c r="B123" i="18" s="1"/>
  <c r="P47" i="18"/>
  <c r="AQ47" i="18"/>
  <c r="B86" i="21"/>
  <c r="B123" i="21" s="1"/>
  <c r="P47" i="21"/>
  <c r="AQ47" i="21"/>
  <c r="AO34" i="21"/>
  <c r="AB34" i="21"/>
  <c r="N110" i="21"/>
  <c r="BB34" i="21"/>
  <c r="L112" i="21"/>
  <c r="AM36" i="21"/>
  <c r="Z36" i="21"/>
  <c r="AZ36" i="21"/>
  <c r="BL36" i="21"/>
  <c r="P46" i="18"/>
  <c r="B85" i="18"/>
  <c r="B122" i="18" s="1"/>
  <c r="AQ46" i="18"/>
  <c r="P46" i="21"/>
  <c r="B85" i="21"/>
  <c r="B122" i="21" s="1"/>
  <c r="AQ46" i="21"/>
  <c r="P52" i="16"/>
  <c r="B91" i="16"/>
  <c r="B128" i="16" s="1"/>
  <c r="B91" i="17"/>
  <c r="B128" i="17" s="1"/>
  <c r="AQ52" i="17"/>
  <c r="P52" i="17"/>
  <c r="H39" i="21"/>
  <c r="AI38" i="21"/>
  <c r="BH38" i="21"/>
  <c r="H114" i="21"/>
  <c r="AV38" i="21"/>
  <c r="V38" i="21"/>
  <c r="J38" i="21"/>
  <c r="J113" i="21"/>
  <c r="X37" i="21"/>
  <c r="BJ37" i="21"/>
  <c r="AX37" i="21"/>
  <c r="AK37" i="21"/>
  <c r="E41" i="21"/>
  <c r="AF40" i="21"/>
  <c r="S40" i="21"/>
  <c r="AS40" i="21"/>
  <c r="BE40" i="21"/>
  <c r="E116" i="21"/>
  <c r="I38" i="21"/>
  <c r="I113" i="21"/>
  <c r="W37" i="21"/>
  <c r="AJ37" i="21"/>
  <c r="BI37" i="21"/>
  <c r="AW37" i="21"/>
  <c r="F41" i="21"/>
  <c r="F116" i="21"/>
  <c r="T40" i="21"/>
  <c r="BF40" i="21"/>
  <c r="AT40" i="21"/>
  <c r="AG40" i="21"/>
  <c r="G41" i="21"/>
  <c r="U40" i="21"/>
  <c r="G116" i="21"/>
  <c r="AH40" i="21"/>
  <c r="AU40" i="21"/>
  <c r="BG40" i="21"/>
  <c r="J115" i="19"/>
  <c r="AY39" i="19"/>
  <c r="BJ39" i="19"/>
  <c r="AK39" i="19"/>
  <c r="X39" i="19"/>
  <c r="BK39" i="19"/>
  <c r="AX39" i="19"/>
  <c r="I116" i="19"/>
  <c r="AW40" i="19"/>
  <c r="AJ40" i="19"/>
  <c r="BI40" i="19"/>
  <c r="W40" i="19"/>
  <c r="H117" i="19"/>
  <c r="AV41" i="19"/>
  <c r="AI41" i="19"/>
  <c r="V41" i="19"/>
  <c r="BH41" i="19"/>
  <c r="AU42" i="19"/>
  <c r="U42" i="19"/>
  <c r="AH42" i="19"/>
  <c r="G118" i="19"/>
  <c r="BG42" i="19"/>
  <c r="AQ46" i="19"/>
  <c r="B85" i="19"/>
  <c r="B122" i="19" s="1"/>
  <c r="P46" i="19"/>
  <c r="F119" i="19"/>
  <c r="BF43" i="19"/>
  <c r="T43" i="19"/>
  <c r="AT43" i="19"/>
  <c r="AG43" i="19"/>
  <c r="F48" i="16"/>
  <c r="F122" i="15"/>
  <c r="E122" i="17"/>
  <c r="F122" i="17"/>
  <c r="D124" i="16"/>
  <c r="C124" i="16"/>
  <c r="D123" i="17"/>
  <c r="C123" i="17"/>
  <c r="D48" i="16"/>
  <c r="D123" i="15"/>
  <c r="E123" i="16"/>
  <c r="C49" i="16"/>
  <c r="C123" i="15"/>
  <c r="E122" i="15"/>
  <c r="E48" i="16"/>
  <c r="F123" i="16"/>
  <c r="H116" i="18"/>
  <c r="AI40" i="18"/>
  <c r="V40" i="18"/>
  <c r="BH40" i="18"/>
  <c r="AV40" i="18"/>
  <c r="BB34" i="18"/>
  <c r="AB34" i="18"/>
  <c r="BN34" i="18"/>
  <c r="AO34" i="18"/>
  <c r="N110" i="18"/>
  <c r="AL37" i="18"/>
  <c r="K113" i="18"/>
  <c r="Y37" i="18"/>
  <c r="BK37" i="18"/>
  <c r="AY37" i="18"/>
  <c r="BM35" i="18"/>
  <c r="AA35" i="18"/>
  <c r="BA35" i="18"/>
  <c r="AN35" i="18"/>
  <c r="M111" i="18"/>
  <c r="X38" i="18"/>
  <c r="J114" i="18"/>
  <c r="AK38" i="18"/>
  <c r="BJ38" i="18"/>
  <c r="AX38" i="18"/>
  <c r="AZ36" i="18"/>
  <c r="BL36" i="18"/>
  <c r="Z36" i="18"/>
  <c r="L112" i="18"/>
  <c r="AM36" i="18"/>
  <c r="I115" i="18"/>
  <c r="W39" i="18"/>
  <c r="AJ39" i="18"/>
  <c r="BI39" i="18"/>
  <c r="AW39" i="18"/>
  <c r="AU41" i="18"/>
  <c r="AH41" i="18"/>
  <c r="U41" i="18"/>
  <c r="G117" i="18"/>
  <c r="BG41" i="18"/>
  <c r="BF47" i="18"/>
  <c r="F51" i="18"/>
  <c r="AG47" i="18"/>
  <c r="F123" i="18"/>
  <c r="F125" i="18" s="1"/>
  <c r="AT47" i="18"/>
  <c r="T47" i="18"/>
  <c r="F52" i="18"/>
  <c r="W44" i="17"/>
  <c r="Y42" i="17"/>
  <c r="Z41" i="17"/>
  <c r="AA40" i="17"/>
  <c r="X43" i="17"/>
  <c r="AB39" i="17"/>
  <c r="U46" i="17"/>
  <c r="V45" i="17"/>
  <c r="M117" i="16"/>
  <c r="N41" i="16"/>
  <c r="N115" i="15"/>
  <c r="M116" i="17"/>
  <c r="L117" i="17"/>
  <c r="J119" i="17"/>
  <c r="N115" i="17"/>
  <c r="H47" i="16"/>
  <c r="H121" i="15"/>
  <c r="J120" i="16"/>
  <c r="H122" i="16"/>
  <c r="G122" i="17"/>
  <c r="M42" i="16"/>
  <c r="M116" i="15"/>
  <c r="I121" i="16"/>
  <c r="I120" i="17"/>
  <c r="L43" i="16"/>
  <c r="L117" i="15"/>
  <c r="K118" i="17"/>
  <c r="N116" i="16"/>
  <c r="G123" i="16"/>
  <c r="J45" i="16"/>
  <c r="J119" i="15"/>
  <c r="H121" i="17"/>
  <c r="K119" i="16"/>
  <c r="I120" i="15"/>
  <c r="I46" i="16"/>
  <c r="G48" i="16"/>
  <c r="G122" i="15"/>
  <c r="L118" i="16"/>
  <c r="K118" i="15"/>
  <c r="K44" i="16"/>
  <c r="BD36" i="5"/>
  <c r="G103" i="5"/>
  <c r="AB36" i="5"/>
  <c r="AL36" i="5"/>
  <c r="AU36" i="5"/>
  <c r="G137" i="5"/>
  <c r="R84" i="13"/>
  <c r="AB84" i="13"/>
  <c r="AT84" i="13"/>
  <c r="AK84" i="13"/>
  <c r="K24" i="3"/>
  <c r="AE23" i="3"/>
  <c r="K81" i="3"/>
  <c r="AF81" i="3" s="1"/>
  <c r="AF52" i="3" s="1"/>
  <c r="AX23" i="3"/>
  <c r="K115" i="3"/>
  <c r="BG23" i="3"/>
  <c r="AO23" i="3"/>
  <c r="BD36" i="7"/>
  <c r="G103" i="7"/>
  <c r="F47" i="8"/>
  <c r="AB36" i="7"/>
  <c r="AL36" i="7"/>
  <c r="G137" i="7"/>
  <c r="AU36" i="7"/>
  <c r="J135" i="9"/>
  <c r="I45" i="10"/>
  <c r="J101" i="9"/>
  <c r="V101" i="9" s="1"/>
  <c r="V72" i="9" s="1"/>
  <c r="AE34" i="9"/>
  <c r="AO34" i="9"/>
  <c r="AX34" i="9"/>
  <c r="J35" i="9"/>
  <c r="BG34" i="9"/>
  <c r="G75" i="6"/>
  <c r="G105" i="6"/>
  <c r="AC25" i="3"/>
  <c r="AM25" i="3"/>
  <c r="I117" i="3"/>
  <c r="BE25" i="3"/>
  <c r="I26" i="3"/>
  <c r="I83" i="3"/>
  <c r="T83" i="3" s="1"/>
  <c r="T54" i="3" s="1"/>
  <c r="AV25" i="3"/>
  <c r="AC161" i="12"/>
  <c r="I72" i="12"/>
  <c r="I102" i="12"/>
  <c r="P76" i="14"/>
  <c r="P107" i="14"/>
  <c r="G106" i="14"/>
  <c r="BE37" i="14"/>
  <c r="AC37" i="14"/>
  <c r="AM37" i="14"/>
  <c r="G141" i="14"/>
  <c r="AV37" i="14"/>
  <c r="F54" i="13"/>
  <c r="H72" i="8"/>
  <c r="H102" i="8"/>
  <c r="J101" i="10"/>
  <c r="J71" i="10"/>
  <c r="I137" i="4"/>
  <c r="BF36" i="4"/>
  <c r="H47" i="6"/>
  <c r="AD36" i="4"/>
  <c r="I103" i="4"/>
  <c r="I37" i="4"/>
  <c r="AN36" i="4"/>
  <c r="AW36" i="4"/>
  <c r="Q85" i="3"/>
  <c r="F86" i="3"/>
  <c r="Q85" i="13"/>
  <c r="AA85" i="13"/>
  <c r="AS85" i="13"/>
  <c r="AJ85" i="13"/>
  <c r="S103" i="9"/>
  <c r="G104" i="9"/>
  <c r="P56" i="3"/>
  <c r="P86" i="3"/>
  <c r="H45" i="8"/>
  <c r="BF34" i="7"/>
  <c r="I35" i="7"/>
  <c r="I135" i="7"/>
  <c r="I101" i="7"/>
  <c r="U101" i="7" s="1"/>
  <c r="U72" i="7" s="1"/>
  <c r="AD34" i="7"/>
  <c r="AN34" i="7"/>
  <c r="AW34" i="7"/>
  <c r="J115" i="13"/>
  <c r="AW49" i="13"/>
  <c r="AN49" i="13"/>
  <c r="AE49" i="13"/>
  <c r="J82" i="13"/>
  <c r="U49" i="13"/>
  <c r="G46" i="8"/>
  <c r="BE35" i="7"/>
  <c r="H36" i="7"/>
  <c r="AC35" i="7"/>
  <c r="H136" i="7"/>
  <c r="AM35" i="7"/>
  <c r="H102" i="7"/>
  <c r="T102" i="7" s="1"/>
  <c r="T73" i="7" s="1"/>
  <c r="AV35" i="7"/>
  <c r="BE35" i="5"/>
  <c r="H36" i="5"/>
  <c r="AC35" i="5"/>
  <c r="H136" i="5"/>
  <c r="AM35" i="5"/>
  <c r="H102" i="5"/>
  <c r="T102" i="5" s="1"/>
  <c r="T73" i="5" s="1"/>
  <c r="AV35" i="5"/>
  <c r="J136" i="4"/>
  <c r="J102" i="4"/>
  <c r="V102" i="4" s="1"/>
  <c r="V73" i="4" s="1"/>
  <c r="I46" i="6"/>
  <c r="BG35" i="4"/>
  <c r="J36" i="4"/>
  <c r="AE35" i="4"/>
  <c r="AO35" i="4"/>
  <c r="AX35" i="4"/>
  <c r="P86" i="13"/>
  <c r="Z86" i="13"/>
  <c r="AR86" i="13"/>
  <c r="AI86" i="13"/>
  <c r="J138" i="14"/>
  <c r="J103" i="14"/>
  <c r="V103" i="14" s="1"/>
  <c r="V73" i="14" s="1"/>
  <c r="BH34" i="14"/>
  <c r="J35" i="14"/>
  <c r="AF34" i="14"/>
  <c r="AP34" i="14"/>
  <c r="AY34" i="14"/>
  <c r="I51" i="13"/>
  <c r="G118" i="13"/>
  <c r="AK52" i="13"/>
  <c r="AT52" i="13"/>
  <c r="R52" i="13"/>
  <c r="AB52" i="13"/>
  <c r="G85" i="13"/>
  <c r="AA27" i="3"/>
  <c r="G85" i="3"/>
  <c r="AK27" i="3"/>
  <c r="BC27" i="3"/>
  <c r="G119" i="3"/>
  <c r="AT27" i="3"/>
  <c r="S74" i="4"/>
  <c r="S104" i="4"/>
  <c r="AW81" i="13"/>
  <c r="AN81" i="13"/>
  <c r="AE81" i="13"/>
  <c r="U81" i="13"/>
  <c r="K134" i="11"/>
  <c r="K100" i="11"/>
  <c r="AG100" i="11" s="1"/>
  <c r="AG71" i="11" s="1"/>
  <c r="BH33" i="11"/>
  <c r="K34" i="11"/>
  <c r="AF33" i="11"/>
  <c r="AP33" i="11"/>
  <c r="AY33" i="11"/>
  <c r="J44" i="12"/>
  <c r="BF34" i="5"/>
  <c r="I35" i="5"/>
  <c r="I135" i="5"/>
  <c r="I101" i="5"/>
  <c r="U101" i="5" s="1"/>
  <c r="U72" i="5" s="1"/>
  <c r="AD34" i="5"/>
  <c r="AN34" i="5"/>
  <c r="AW34" i="5"/>
  <c r="P74" i="7"/>
  <c r="P104" i="7"/>
  <c r="F105" i="12"/>
  <c r="F75" i="12"/>
  <c r="AB26" i="3"/>
  <c r="AL26" i="3"/>
  <c r="H118" i="3"/>
  <c r="BD26" i="3"/>
  <c r="AU26" i="3"/>
  <c r="H27" i="3"/>
  <c r="H84" i="3"/>
  <c r="S84" i="3" s="1"/>
  <c r="S55" i="3" s="1"/>
  <c r="E75" i="8"/>
  <c r="E105" i="8"/>
  <c r="I71" i="8"/>
  <c r="I101" i="8"/>
  <c r="AV82" i="13"/>
  <c r="AM82" i="13"/>
  <c r="AD82" i="13"/>
  <c r="T82" i="13"/>
  <c r="Q103" i="5"/>
  <c r="F104" i="5"/>
  <c r="AB162" i="12"/>
  <c r="H103" i="12"/>
  <c r="H73" i="12"/>
  <c r="I73" i="6"/>
  <c r="I103" i="6"/>
  <c r="Q103" i="7"/>
  <c r="F104" i="7"/>
  <c r="I44" i="8"/>
  <c r="AO33" i="7"/>
  <c r="J134" i="7"/>
  <c r="J100" i="7"/>
  <c r="V100" i="7" s="1"/>
  <c r="V71" i="7" s="1"/>
  <c r="AX33" i="7"/>
  <c r="BG33" i="7"/>
  <c r="J34" i="7"/>
  <c r="AE33" i="7"/>
  <c r="K134" i="9"/>
  <c r="K100" i="9"/>
  <c r="AG100" i="9" s="1"/>
  <c r="AG71" i="9" s="1"/>
  <c r="J44" i="10"/>
  <c r="BH33" i="9"/>
  <c r="K34" i="9"/>
  <c r="AF33" i="9"/>
  <c r="AP33" i="9"/>
  <c r="AY33" i="9"/>
  <c r="J72" i="6"/>
  <c r="J102" i="6"/>
  <c r="Q106" i="14"/>
  <c r="F107" i="14"/>
  <c r="H74" i="6"/>
  <c r="H104" i="6"/>
  <c r="J70" i="8"/>
  <c r="J100" i="8"/>
  <c r="K101" i="4"/>
  <c r="AG101" i="4" s="1"/>
  <c r="AG72" i="4" s="1"/>
  <c r="J45" i="6"/>
  <c r="BH34" i="4"/>
  <c r="K35" i="4"/>
  <c r="K135" i="4"/>
  <c r="AF34" i="4"/>
  <c r="AP34" i="4"/>
  <c r="AY34" i="4"/>
  <c r="S83" i="13"/>
  <c r="AC83" i="13"/>
  <c r="AU83" i="13"/>
  <c r="AL83" i="13"/>
  <c r="F74" i="8"/>
  <c r="F104" i="8"/>
  <c r="I72" i="10"/>
  <c r="I102" i="10"/>
  <c r="J135" i="11"/>
  <c r="I45" i="12"/>
  <c r="J101" i="11"/>
  <c r="V101" i="11" s="1"/>
  <c r="V72" i="11" s="1"/>
  <c r="AE34" i="11"/>
  <c r="AO34" i="11"/>
  <c r="AX34" i="11"/>
  <c r="BG34" i="11"/>
  <c r="J35" i="11"/>
  <c r="AJ53" i="13"/>
  <c r="F119" i="13"/>
  <c r="AS53" i="13"/>
  <c r="Q53" i="13"/>
  <c r="AA53" i="13"/>
  <c r="F86" i="13"/>
  <c r="H137" i="11"/>
  <c r="G47" i="12"/>
  <c r="AC36" i="11"/>
  <c r="H37" i="11"/>
  <c r="AM36" i="11"/>
  <c r="AV36" i="11"/>
  <c r="H103" i="11"/>
  <c r="BE36" i="11"/>
  <c r="P74" i="5"/>
  <c r="P104" i="5"/>
  <c r="G73" i="8"/>
  <c r="G103" i="8"/>
  <c r="AL51" i="13"/>
  <c r="AU51" i="13"/>
  <c r="H117" i="13"/>
  <c r="S51" i="13"/>
  <c r="AC51" i="13"/>
  <c r="H84" i="13"/>
  <c r="AM50" i="13"/>
  <c r="AV50" i="13"/>
  <c r="T50" i="13"/>
  <c r="I116" i="13"/>
  <c r="AD50" i="13"/>
  <c r="I83" i="13"/>
  <c r="I136" i="9"/>
  <c r="H46" i="10"/>
  <c r="I102" i="9"/>
  <c r="U102" i="9" s="1"/>
  <c r="U73" i="9" s="1"/>
  <c r="AD35" i="9"/>
  <c r="AN35" i="9"/>
  <c r="AW35" i="9"/>
  <c r="I36" i="9"/>
  <c r="BF35" i="9"/>
  <c r="I136" i="11"/>
  <c r="H46" i="12"/>
  <c r="I102" i="11"/>
  <c r="U102" i="11" s="1"/>
  <c r="U73" i="11" s="1"/>
  <c r="AD35" i="11"/>
  <c r="AN35" i="11"/>
  <c r="AW35" i="11"/>
  <c r="BF35" i="11"/>
  <c r="I36" i="11"/>
  <c r="AI54" i="13"/>
  <c r="AR54" i="13"/>
  <c r="P54" i="13"/>
  <c r="E120" i="13"/>
  <c r="Z54" i="13"/>
  <c r="E87" i="13"/>
  <c r="H138" i="4"/>
  <c r="G48" i="6"/>
  <c r="AC37" i="4"/>
  <c r="H38" i="4"/>
  <c r="AM37" i="4"/>
  <c r="G74" i="12"/>
  <c r="AA163" i="12"/>
  <c r="G104" i="12"/>
  <c r="BI33" i="14"/>
  <c r="K34" i="14"/>
  <c r="AG33" i="14"/>
  <c r="K102" i="14"/>
  <c r="AH102" i="14" s="1"/>
  <c r="AH72" i="14" s="1"/>
  <c r="AQ33" i="14"/>
  <c r="K137" i="14"/>
  <c r="AZ33" i="14"/>
  <c r="J50" i="13"/>
  <c r="O87" i="13"/>
  <c r="Y87" i="13"/>
  <c r="BF36" i="14"/>
  <c r="H37" i="14"/>
  <c r="H140" i="14"/>
  <c r="AD36" i="14"/>
  <c r="AN36" i="14"/>
  <c r="AW36" i="14"/>
  <c r="H105" i="14"/>
  <c r="T105" i="14" s="1"/>
  <c r="T75" i="14" s="1"/>
  <c r="G53" i="13"/>
  <c r="K33" i="5"/>
  <c r="AF32" i="5"/>
  <c r="AP32" i="5"/>
  <c r="AY32" i="5"/>
  <c r="K99" i="5"/>
  <c r="AG99" i="5" s="1"/>
  <c r="AG70" i="5" s="1"/>
  <c r="BH32" i="5"/>
  <c r="K133" i="5"/>
  <c r="T103" i="4"/>
  <c r="H104" i="4"/>
  <c r="S103" i="11"/>
  <c r="G104" i="11"/>
  <c r="Q74" i="9"/>
  <c r="Q104" i="9"/>
  <c r="AO33" i="5"/>
  <c r="J134" i="5"/>
  <c r="J100" i="5"/>
  <c r="V100" i="5" s="1"/>
  <c r="V71" i="5" s="1"/>
  <c r="AX33" i="5"/>
  <c r="BG33" i="5"/>
  <c r="J34" i="5"/>
  <c r="AE33" i="5"/>
  <c r="H103" i="10"/>
  <c r="H73" i="10"/>
  <c r="H137" i="9"/>
  <c r="AC36" i="9"/>
  <c r="H37" i="9"/>
  <c r="AM36" i="9"/>
  <c r="G47" i="10"/>
  <c r="H103" i="9"/>
  <c r="AV36" i="9"/>
  <c r="BE36" i="9"/>
  <c r="K33" i="7"/>
  <c r="J43" i="8"/>
  <c r="AF32" i="7"/>
  <c r="AP32" i="7"/>
  <c r="AY32" i="7"/>
  <c r="K133" i="7"/>
  <c r="K99" i="7"/>
  <c r="AG99" i="7" s="1"/>
  <c r="AG70" i="7" s="1"/>
  <c r="BH32" i="7"/>
  <c r="J101" i="12"/>
  <c r="AD160" i="12"/>
  <c r="J71" i="12"/>
  <c r="BG35" i="14"/>
  <c r="I139" i="14"/>
  <c r="I36" i="14"/>
  <c r="I104" i="14"/>
  <c r="U104" i="14" s="1"/>
  <c r="U74" i="14" s="1"/>
  <c r="AE35" i="14"/>
  <c r="AO35" i="14"/>
  <c r="AX35" i="14"/>
  <c r="H52" i="13"/>
  <c r="J116" i="3"/>
  <c r="J82" i="3"/>
  <c r="U82" i="3" s="1"/>
  <c r="U53" i="3" s="1"/>
  <c r="AD24" i="3"/>
  <c r="AN24" i="3"/>
  <c r="AW24" i="3"/>
  <c r="J25" i="3"/>
  <c r="BF24" i="3"/>
  <c r="Q74" i="11"/>
  <c r="Q104" i="11"/>
  <c r="F105" i="10"/>
  <c r="F75" i="10"/>
  <c r="G74" i="10"/>
  <c r="G104" i="10"/>
  <c r="K113" i="21" l="1"/>
  <c r="AY45" i="17"/>
  <c r="BK45" i="17"/>
  <c r="AL45" i="17"/>
  <c r="AY37" i="21"/>
  <c r="AL37" i="21"/>
  <c r="BM43" i="17"/>
  <c r="AN43" i="17"/>
  <c r="BA43" i="17"/>
  <c r="AK45" i="16"/>
  <c r="BJ45" i="16"/>
  <c r="X45" i="16"/>
  <c r="AX45" i="16"/>
  <c r="BG49" i="17"/>
  <c r="AU49" i="17"/>
  <c r="AH49" i="17"/>
  <c r="AH50" i="17"/>
  <c r="U50" i="17"/>
  <c r="M36" i="21"/>
  <c r="BA36" i="21" s="1"/>
  <c r="AN42" i="16"/>
  <c r="BM42" i="16"/>
  <c r="AA42" i="16"/>
  <c r="BA42" i="16"/>
  <c r="C43" i="21"/>
  <c r="C119" i="21" s="1"/>
  <c r="AD49" i="16"/>
  <c r="Q49" i="16"/>
  <c r="BA35" i="21"/>
  <c r="BI47" i="17"/>
  <c r="AW47" i="17"/>
  <c r="AJ47" i="17"/>
  <c r="AU48" i="16"/>
  <c r="AH48" i="16"/>
  <c r="BG48" i="16"/>
  <c r="U48" i="16"/>
  <c r="M111" i="21"/>
  <c r="AX46" i="17"/>
  <c r="BJ46" i="17"/>
  <c r="AK46" i="17"/>
  <c r="E42" i="21"/>
  <c r="S48" i="16"/>
  <c r="AS48" i="16"/>
  <c r="BE48" i="16"/>
  <c r="AF48" i="16"/>
  <c r="BM35" i="21"/>
  <c r="BN42" i="17"/>
  <c r="BB42" i="17"/>
  <c r="AO42" i="17"/>
  <c r="L37" i="21"/>
  <c r="Z37" i="21" s="1"/>
  <c r="Z43" i="16"/>
  <c r="AZ43" i="16"/>
  <c r="AM43" i="16"/>
  <c r="BL43" i="16"/>
  <c r="K38" i="21"/>
  <c r="K114" i="21" s="1"/>
  <c r="AL44" i="16"/>
  <c r="BK44" i="16"/>
  <c r="Y44" i="16"/>
  <c r="AY44" i="16"/>
  <c r="AI47" i="16"/>
  <c r="BH47" i="16"/>
  <c r="V47" i="16"/>
  <c r="AV47" i="16"/>
  <c r="W46" i="16"/>
  <c r="AW46" i="16"/>
  <c r="BI46" i="16"/>
  <c r="AJ46" i="16"/>
  <c r="N35" i="21"/>
  <c r="BN35" i="21" s="1"/>
  <c r="BN41" i="16"/>
  <c r="AB41" i="16"/>
  <c r="BB41" i="16"/>
  <c r="AO41" i="16"/>
  <c r="D42" i="21"/>
  <c r="AR42" i="21" s="1"/>
  <c r="BD48" i="16"/>
  <c r="R48" i="16"/>
  <c r="AR48" i="16"/>
  <c r="AE48" i="16"/>
  <c r="T48" i="16"/>
  <c r="AT48" i="16"/>
  <c r="AG48" i="16"/>
  <c r="BF48" i="16"/>
  <c r="AN35" i="21"/>
  <c r="AV48" i="17"/>
  <c r="BH48" i="17"/>
  <c r="AI48" i="17"/>
  <c r="BK37" i="21"/>
  <c r="BL44" i="17"/>
  <c r="AM44" i="17"/>
  <c r="AZ44" i="17"/>
  <c r="J47" i="17"/>
  <c r="K46" i="17"/>
  <c r="N43" i="17"/>
  <c r="M44" i="17"/>
  <c r="H49" i="17"/>
  <c r="L45" i="17"/>
  <c r="I48" i="17"/>
  <c r="AB35" i="21"/>
  <c r="BB35" i="21"/>
  <c r="AN36" i="21"/>
  <c r="M112" i="21"/>
  <c r="BM36" i="21"/>
  <c r="AS41" i="21"/>
  <c r="E117" i="21"/>
  <c r="S41" i="21"/>
  <c r="AF41" i="21"/>
  <c r="BE41" i="21"/>
  <c r="I39" i="21"/>
  <c r="I114" i="21"/>
  <c r="AJ38" i="21"/>
  <c r="W38" i="21"/>
  <c r="AW38" i="21"/>
  <c r="BI38" i="21"/>
  <c r="J39" i="21"/>
  <c r="AX38" i="21"/>
  <c r="J114" i="21"/>
  <c r="BK38" i="21"/>
  <c r="AK38" i="21"/>
  <c r="X38" i="21"/>
  <c r="BJ38" i="21"/>
  <c r="F42" i="21"/>
  <c r="F117" i="21"/>
  <c r="AT41" i="21"/>
  <c r="BF41" i="21"/>
  <c r="T41" i="21"/>
  <c r="AG41" i="21"/>
  <c r="G42" i="21"/>
  <c r="U41" i="21"/>
  <c r="AH41" i="21"/>
  <c r="G117" i="21"/>
  <c r="AU41" i="21"/>
  <c r="BG41" i="21"/>
  <c r="H40" i="21"/>
  <c r="AV39" i="21"/>
  <c r="AI39" i="21"/>
  <c r="H115" i="21"/>
  <c r="BH39" i="21"/>
  <c r="V39" i="21"/>
  <c r="G119" i="19"/>
  <c r="AH43" i="19"/>
  <c r="AU43" i="19"/>
  <c r="U43" i="19"/>
  <c r="BG43" i="19"/>
  <c r="H118" i="19"/>
  <c r="BH42" i="19"/>
  <c r="V42" i="19"/>
  <c r="AV42" i="19"/>
  <c r="AI42" i="19"/>
  <c r="I117" i="19"/>
  <c r="AW41" i="19"/>
  <c r="W41" i="19"/>
  <c r="AJ41" i="19"/>
  <c r="BI41" i="19"/>
  <c r="BF44" i="19"/>
  <c r="F120" i="19"/>
  <c r="AG44" i="19"/>
  <c r="T44" i="19"/>
  <c r="AT44" i="19"/>
  <c r="BK40" i="19"/>
  <c r="AK40" i="19"/>
  <c r="J116" i="19"/>
  <c r="AY40" i="19"/>
  <c r="AX40" i="19"/>
  <c r="X40" i="19"/>
  <c r="BJ40" i="19"/>
  <c r="C124" i="17"/>
  <c r="E123" i="17"/>
  <c r="F123" i="15"/>
  <c r="F49" i="16"/>
  <c r="E123" i="15"/>
  <c r="E49" i="16"/>
  <c r="F123" i="17"/>
  <c r="C125" i="16"/>
  <c r="D49" i="16"/>
  <c r="D124" i="15"/>
  <c r="D125" i="16"/>
  <c r="E124" i="16"/>
  <c r="D124" i="17"/>
  <c r="C124" i="15"/>
  <c r="C50" i="16"/>
  <c r="F124" i="16"/>
  <c r="AJ40" i="18"/>
  <c r="I116" i="18"/>
  <c r="W40" i="18"/>
  <c r="BI40" i="18"/>
  <c r="AW40" i="18"/>
  <c r="BM36" i="18"/>
  <c r="BA36" i="18"/>
  <c r="AA36" i="18"/>
  <c r="M112" i="18"/>
  <c r="AN36" i="18"/>
  <c r="V41" i="18"/>
  <c r="BH41" i="18"/>
  <c r="AI41" i="18"/>
  <c r="AV41" i="18"/>
  <c r="H117" i="18"/>
  <c r="K114" i="18"/>
  <c r="AL38" i="18"/>
  <c r="Y38" i="18"/>
  <c r="AY38" i="18"/>
  <c r="BK38" i="18"/>
  <c r="BN35" i="18"/>
  <c r="AB35" i="18"/>
  <c r="BB35" i="18"/>
  <c r="N111" i="18"/>
  <c r="AO35" i="18"/>
  <c r="U42" i="18"/>
  <c r="BG42" i="18"/>
  <c r="AH42" i="18"/>
  <c r="G118" i="18"/>
  <c r="AU42" i="18"/>
  <c r="BJ39" i="18"/>
  <c r="AK39" i="18"/>
  <c r="AX39" i="18"/>
  <c r="X39" i="18"/>
  <c r="J115" i="18"/>
  <c r="AM37" i="18"/>
  <c r="AZ37" i="18"/>
  <c r="L113" i="18"/>
  <c r="Z37" i="18"/>
  <c r="BL37" i="18"/>
  <c r="Y43" i="17"/>
  <c r="U47" i="17"/>
  <c r="W45" i="17"/>
  <c r="X44" i="17"/>
  <c r="Z42" i="17"/>
  <c r="AA41" i="17"/>
  <c r="AB40" i="17"/>
  <c r="V46" i="17"/>
  <c r="I47" i="16"/>
  <c r="I121" i="15"/>
  <c r="G123" i="17"/>
  <c r="G123" i="15"/>
  <c r="G49" i="16"/>
  <c r="M117" i="17"/>
  <c r="L119" i="16"/>
  <c r="J120" i="17"/>
  <c r="J120" i="15"/>
  <c r="J46" i="16"/>
  <c r="L118" i="15"/>
  <c r="L44" i="16"/>
  <c r="I121" i="17"/>
  <c r="N117" i="16"/>
  <c r="N116" i="15"/>
  <c r="N42" i="16"/>
  <c r="K120" i="16"/>
  <c r="J121" i="16"/>
  <c r="K45" i="16"/>
  <c r="K119" i="15"/>
  <c r="N116" i="17"/>
  <c r="M118" i="16"/>
  <c r="H123" i="16"/>
  <c r="G124" i="16"/>
  <c r="K119" i="17"/>
  <c r="M43" i="16"/>
  <c r="M117" i="15"/>
  <c r="H122" i="17"/>
  <c r="H48" i="16"/>
  <c r="H122" i="15"/>
  <c r="L118" i="17"/>
  <c r="I122" i="16"/>
  <c r="BG36" i="14"/>
  <c r="I37" i="14"/>
  <c r="I140" i="14"/>
  <c r="AE36" i="14"/>
  <c r="AO36" i="14"/>
  <c r="I105" i="14"/>
  <c r="U105" i="14" s="1"/>
  <c r="U75" i="14" s="1"/>
  <c r="H53" i="13"/>
  <c r="AX36" i="14"/>
  <c r="T103" i="9"/>
  <c r="H104" i="9"/>
  <c r="J72" i="12"/>
  <c r="AD161" i="12"/>
  <c r="J102" i="12"/>
  <c r="H48" i="6"/>
  <c r="AD37" i="4"/>
  <c r="I38" i="4"/>
  <c r="AW37" i="4"/>
  <c r="AN37" i="4"/>
  <c r="I138" i="4"/>
  <c r="BF37" i="4"/>
  <c r="S106" i="14"/>
  <c r="G107" i="14"/>
  <c r="AM26" i="3"/>
  <c r="AV26" i="3"/>
  <c r="BE26" i="3"/>
  <c r="I84" i="3"/>
  <c r="T84" i="3" s="1"/>
  <c r="T55" i="3" s="1"/>
  <c r="I27" i="3"/>
  <c r="I118" i="3"/>
  <c r="AC26" i="3"/>
  <c r="G105" i="10"/>
  <c r="G75" i="10"/>
  <c r="BG34" i="5"/>
  <c r="J35" i="5"/>
  <c r="J135" i="5"/>
  <c r="J101" i="5"/>
  <c r="V101" i="5" s="1"/>
  <c r="V72" i="5" s="1"/>
  <c r="AE34" i="5"/>
  <c r="AO34" i="5"/>
  <c r="AX34" i="5"/>
  <c r="H138" i="11"/>
  <c r="G48" i="12"/>
  <c r="H38" i="11"/>
  <c r="AM37" i="11"/>
  <c r="AC37" i="11"/>
  <c r="AC162" i="12"/>
  <c r="I103" i="12"/>
  <c r="I73" i="12"/>
  <c r="J103" i="6"/>
  <c r="J73" i="6"/>
  <c r="Q76" i="14"/>
  <c r="Q107" i="14"/>
  <c r="J72" i="10"/>
  <c r="J102" i="10"/>
  <c r="H46" i="8"/>
  <c r="BF35" i="7"/>
  <c r="I36" i="7"/>
  <c r="AD35" i="7"/>
  <c r="I136" i="7"/>
  <c r="AN35" i="7"/>
  <c r="I102" i="7"/>
  <c r="U102" i="7" s="1"/>
  <c r="U73" i="7" s="1"/>
  <c r="AW35" i="7"/>
  <c r="U103" i="4"/>
  <c r="I104" i="4"/>
  <c r="J136" i="9"/>
  <c r="I46" i="10"/>
  <c r="J102" i="9"/>
  <c r="V102" i="9" s="1"/>
  <c r="V73" i="9" s="1"/>
  <c r="AE35" i="9"/>
  <c r="AO35" i="9"/>
  <c r="AX35" i="9"/>
  <c r="BG35" i="9"/>
  <c r="J36" i="9"/>
  <c r="H139" i="4"/>
  <c r="G49" i="6"/>
  <c r="AM38" i="4"/>
  <c r="AC38" i="4"/>
  <c r="H39" i="4"/>
  <c r="H74" i="12"/>
  <c r="AB163" i="12"/>
  <c r="H104" i="12"/>
  <c r="J137" i="4"/>
  <c r="I47" i="6"/>
  <c r="J103" i="4"/>
  <c r="BG36" i="4"/>
  <c r="AE36" i="4"/>
  <c r="J37" i="4"/>
  <c r="AO36" i="4"/>
  <c r="AX36" i="4"/>
  <c r="H138" i="9"/>
  <c r="G48" i="10"/>
  <c r="H38" i="9"/>
  <c r="AM37" i="9"/>
  <c r="AC37" i="9"/>
  <c r="K134" i="5"/>
  <c r="K100" i="5"/>
  <c r="AG100" i="5" s="1"/>
  <c r="AG71" i="5" s="1"/>
  <c r="AY33" i="5"/>
  <c r="BH33" i="5"/>
  <c r="K34" i="5"/>
  <c r="AP33" i="5"/>
  <c r="AF33" i="5"/>
  <c r="S84" i="13"/>
  <c r="AC84" i="13"/>
  <c r="AL84" i="13"/>
  <c r="AU84" i="13"/>
  <c r="AA164" i="12"/>
  <c r="G105" i="12"/>
  <c r="G75" i="12"/>
  <c r="J136" i="11"/>
  <c r="I46" i="12"/>
  <c r="J102" i="11"/>
  <c r="V102" i="11" s="1"/>
  <c r="V73" i="11" s="1"/>
  <c r="AE35" i="11"/>
  <c r="AO35" i="11"/>
  <c r="AX35" i="11"/>
  <c r="J36" i="11"/>
  <c r="BG35" i="11"/>
  <c r="I72" i="8"/>
  <c r="I102" i="8"/>
  <c r="R85" i="3"/>
  <c r="G86" i="3"/>
  <c r="AM51" i="13"/>
  <c r="AV51" i="13"/>
  <c r="I84" i="13"/>
  <c r="AD51" i="13"/>
  <c r="T51" i="13"/>
  <c r="I117" i="13"/>
  <c r="G47" i="8"/>
  <c r="BE36" i="7"/>
  <c r="H103" i="7"/>
  <c r="AC36" i="7"/>
  <c r="H37" i="7"/>
  <c r="AM36" i="7"/>
  <c r="H137" i="7"/>
  <c r="AV36" i="7"/>
  <c r="H103" i="8"/>
  <c r="H73" i="8"/>
  <c r="H105" i="6"/>
  <c r="H75" i="6"/>
  <c r="J101" i="8"/>
  <c r="J71" i="8"/>
  <c r="T74" i="4"/>
  <c r="T104" i="4"/>
  <c r="AK53" i="13"/>
  <c r="G119" i="13"/>
  <c r="AT53" i="13"/>
  <c r="G86" i="13"/>
  <c r="AB53" i="13"/>
  <c r="R53" i="13"/>
  <c r="BI34" i="14"/>
  <c r="K35" i="14"/>
  <c r="AG34" i="14"/>
  <c r="AQ34" i="14"/>
  <c r="K138" i="14"/>
  <c r="J51" i="13"/>
  <c r="K103" i="14"/>
  <c r="AH103" i="14" s="1"/>
  <c r="AH73" i="14" s="1"/>
  <c r="AZ34" i="14"/>
  <c r="G106" i="6"/>
  <c r="G76" i="6"/>
  <c r="I137" i="11"/>
  <c r="H47" i="12"/>
  <c r="I103" i="11"/>
  <c r="AD36" i="11"/>
  <c r="I37" i="11"/>
  <c r="AN36" i="11"/>
  <c r="AW36" i="11"/>
  <c r="BF36" i="11"/>
  <c r="T83" i="13"/>
  <c r="AD83" i="13"/>
  <c r="AM83" i="13"/>
  <c r="AV83" i="13"/>
  <c r="J45" i="12"/>
  <c r="AF34" i="11"/>
  <c r="AP34" i="11"/>
  <c r="K101" i="11"/>
  <c r="AG101" i="11" s="1"/>
  <c r="AG72" i="11" s="1"/>
  <c r="AY34" i="11"/>
  <c r="K35" i="11"/>
  <c r="K135" i="11"/>
  <c r="BH34" i="11"/>
  <c r="I74" i="6"/>
  <c r="I104" i="6"/>
  <c r="BE36" i="5"/>
  <c r="H103" i="5"/>
  <c r="AC36" i="5"/>
  <c r="H37" i="5"/>
  <c r="AM36" i="5"/>
  <c r="AV36" i="5"/>
  <c r="H137" i="5"/>
  <c r="F105" i="8"/>
  <c r="F75" i="8"/>
  <c r="H74" i="10"/>
  <c r="H104" i="10"/>
  <c r="AL52" i="13"/>
  <c r="AU52" i="13"/>
  <c r="H85" i="13"/>
  <c r="AC52" i="13"/>
  <c r="S52" i="13"/>
  <c r="H118" i="13"/>
  <c r="AN25" i="3"/>
  <c r="J117" i="3"/>
  <c r="J83" i="3"/>
  <c r="U83" i="3" s="1"/>
  <c r="U54" i="3" s="1"/>
  <c r="AW25" i="3"/>
  <c r="BF25" i="3"/>
  <c r="J26" i="3"/>
  <c r="AD25" i="3"/>
  <c r="I45" i="8"/>
  <c r="BG34" i="7"/>
  <c r="J35" i="7"/>
  <c r="J135" i="7"/>
  <c r="J101" i="7"/>
  <c r="V101" i="7" s="1"/>
  <c r="V72" i="7" s="1"/>
  <c r="AE34" i="7"/>
  <c r="AO34" i="7"/>
  <c r="AX34" i="7"/>
  <c r="Q74" i="5"/>
  <c r="Q104" i="5"/>
  <c r="Q56" i="3"/>
  <c r="Q86" i="3"/>
  <c r="AN50" i="13"/>
  <c r="AW50" i="13"/>
  <c r="J116" i="13"/>
  <c r="J83" i="13"/>
  <c r="AE50" i="13"/>
  <c r="U50" i="13"/>
  <c r="P87" i="13"/>
  <c r="Z87" i="13"/>
  <c r="AI87" i="13"/>
  <c r="AR87" i="13"/>
  <c r="T103" i="11"/>
  <c r="H104" i="11"/>
  <c r="BF35" i="5"/>
  <c r="I36" i="5"/>
  <c r="AD35" i="5"/>
  <c r="I136" i="5"/>
  <c r="AN35" i="5"/>
  <c r="I102" i="5"/>
  <c r="U102" i="5" s="1"/>
  <c r="U73" i="5" s="1"/>
  <c r="AW35" i="5"/>
  <c r="I103" i="10"/>
  <c r="I73" i="10"/>
  <c r="S74" i="11"/>
  <c r="S104" i="11"/>
  <c r="AJ54" i="13"/>
  <c r="AS54" i="13"/>
  <c r="F120" i="13"/>
  <c r="F87" i="13"/>
  <c r="AA54" i="13"/>
  <c r="Q54" i="13"/>
  <c r="K134" i="7"/>
  <c r="K100" i="7"/>
  <c r="AG100" i="7" s="1"/>
  <c r="AG71" i="7" s="1"/>
  <c r="J44" i="8"/>
  <c r="AY33" i="7"/>
  <c r="BH33" i="7"/>
  <c r="K34" i="7"/>
  <c r="AF33" i="7"/>
  <c r="AP33" i="7"/>
  <c r="I137" i="9"/>
  <c r="H47" i="10"/>
  <c r="I103" i="9"/>
  <c r="AD36" i="9"/>
  <c r="I37" i="9"/>
  <c r="AN36" i="9"/>
  <c r="AW36" i="9"/>
  <c r="BF36" i="9"/>
  <c r="Q86" i="13"/>
  <c r="AA86" i="13"/>
  <c r="AJ86" i="13"/>
  <c r="AS86" i="13"/>
  <c r="Q74" i="7"/>
  <c r="Q104" i="7"/>
  <c r="R85" i="13"/>
  <c r="AB85" i="13"/>
  <c r="AK85" i="13"/>
  <c r="AT85" i="13"/>
  <c r="G74" i="8"/>
  <c r="G104" i="8"/>
  <c r="S103" i="7"/>
  <c r="G104" i="7"/>
  <c r="AE24" i="3"/>
  <c r="AO24" i="3"/>
  <c r="BG24" i="3"/>
  <c r="K82" i="3"/>
  <c r="AF82" i="3" s="1"/>
  <c r="AF53" i="3" s="1"/>
  <c r="K25" i="3"/>
  <c r="K116" i="3"/>
  <c r="AX24" i="3"/>
  <c r="K136" i="4"/>
  <c r="K102" i="4"/>
  <c r="AG102" i="4" s="1"/>
  <c r="AG73" i="4" s="1"/>
  <c r="J46" i="6"/>
  <c r="BH35" i="4"/>
  <c r="K36" i="4"/>
  <c r="AF35" i="4"/>
  <c r="AP35" i="4"/>
  <c r="AY35" i="4"/>
  <c r="J45" i="10"/>
  <c r="K101" i="9"/>
  <c r="AG101" i="9" s="1"/>
  <c r="AG72" i="9" s="1"/>
  <c r="AF34" i="9"/>
  <c r="K135" i="9"/>
  <c r="AP34" i="9"/>
  <c r="AY34" i="9"/>
  <c r="BH34" i="9"/>
  <c r="K35" i="9"/>
  <c r="H85" i="3"/>
  <c r="H28" i="3"/>
  <c r="AL27" i="3"/>
  <c r="AU27" i="3"/>
  <c r="BD27" i="3"/>
  <c r="H119" i="3"/>
  <c r="AB27" i="3"/>
  <c r="BH35" i="14"/>
  <c r="J139" i="14"/>
  <c r="J36" i="14"/>
  <c r="J104" i="14"/>
  <c r="V104" i="14" s="1"/>
  <c r="V74" i="14" s="1"/>
  <c r="AF35" i="14"/>
  <c r="AP35" i="14"/>
  <c r="I52" i="13"/>
  <c r="AY35" i="14"/>
  <c r="U82" i="13"/>
  <c r="AN82" i="13"/>
  <c r="AE82" i="13"/>
  <c r="AW82" i="13"/>
  <c r="S74" i="9"/>
  <c r="S104" i="9"/>
  <c r="S103" i="5"/>
  <c r="G104" i="5"/>
  <c r="H106" i="14"/>
  <c r="BF37" i="14"/>
  <c r="AD37" i="14"/>
  <c r="H38" i="14"/>
  <c r="AN37" i="14"/>
  <c r="H141" i="14"/>
  <c r="G54" i="13"/>
  <c r="AW37" i="14"/>
  <c r="AA36" i="21" l="1"/>
  <c r="Y38" i="21"/>
  <c r="Q43" i="21"/>
  <c r="AS42" i="21"/>
  <c r="AO35" i="21"/>
  <c r="AZ37" i="21"/>
  <c r="E118" i="21"/>
  <c r="L113" i="21"/>
  <c r="BE42" i="21"/>
  <c r="BL37" i="21"/>
  <c r="D119" i="21"/>
  <c r="AF42" i="21"/>
  <c r="AM37" i="21"/>
  <c r="AE42" i="21"/>
  <c r="AL38" i="21"/>
  <c r="BD42" i="21"/>
  <c r="AD43" i="21"/>
  <c r="S42" i="21"/>
  <c r="R42" i="21"/>
  <c r="AY38" i="21"/>
  <c r="L38" i="21"/>
  <c r="BL38" i="21" s="1"/>
  <c r="BL44" i="16"/>
  <c r="Z44" i="16"/>
  <c r="AZ44" i="16"/>
  <c r="AM44" i="16"/>
  <c r="BF49" i="16"/>
  <c r="T49" i="16"/>
  <c r="AT49" i="16"/>
  <c r="AG49" i="16"/>
  <c r="BJ47" i="17"/>
  <c r="AX47" i="17"/>
  <c r="AK47" i="17"/>
  <c r="K39" i="21"/>
  <c r="AY39" i="21" s="1"/>
  <c r="AL45" i="16"/>
  <c r="BK45" i="16"/>
  <c r="Y45" i="16"/>
  <c r="AY45" i="16"/>
  <c r="AJ47" i="16"/>
  <c r="BI47" i="16"/>
  <c r="W47" i="16"/>
  <c r="AW47" i="16"/>
  <c r="D43" i="21"/>
  <c r="R43" i="21" s="1"/>
  <c r="AE49" i="16"/>
  <c r="BD49" i="16"/>
  <c r="R49" i="16"/>
  <c r="AR49" i="16"/>
  <c r="BL45" i="17"/>
  <c r="AZ45" i="17"/>
  <c r="AM45" i="17"/>
  <c r="BH49" i="17"/>
  <c r="AI49" i="17"/>
  <c r="AV49" i="17"/>
  <c r="M37" i="21"/>
  <c r="AA37" i="21" s="1"/>
  <c r="BA43" i="16"/>
  <c r="AN43" i="16"/>
  <c r="BM43" i="16"/>
  <c r="AA43" i="16"/>
  <c r="X46" i="16"/>
  <c r="AX46" i="16"/>
  <c r="AK46" i="16"/>
  <c r="BJ46" i="16"/>
  <c r="C44" i="21"/>
  <c r="AD44" i="21" s="1"/>
  <c r="AD50" i="16"/>
  <c r="Q50" i="16"/>
  <c r="BA44" i="17"/>
  <c r="AN44" i="17"/>
  <c r="BM44" i="17"/>
  <c r="AW48" i="17"/>
  <c r="BI48" i="17"/>
  <c r="AJ48" i="17"/>
  <c r="E43" i="21"/>
  <c r="AF43" i="21" s="1"/>
  <c r="AF49" i="16"/>
  <c r="BE49" i="16"/>
  <c r="S49" i="16"/>
  <c r="AS49" i="16"/>
  <c r="BN43" i="17"/>
  <c r="BB43" i="17"/>
  <c r="AO43" i="17"/>
  <c r="N36" i="21"/>
  <c r="AO36" i="21" s="1"/>
  <c r="AO42" i="16"/>
  <c r="AB42" i="16"/>
  <c r="BN42" i="16"/>
  <c r="BB42" i="16"/>
  <c r="AI48" i="16"/>
  <c r="BH48" i="16"/>
  <c r="V48" i="16"/>
  <c r="AV48" i="16"/>
  <c r="U49" i="16"/>
  <c r="AU49" i="16"/>
  <c r="AH49" i="16"/>
  <c r="BG49" i="16"/>
  <c r="N111" i="21"/>
  <c r="BK46" i="17"/>
  <c r="AY46" i="17"/>
  <c r="AL46" i="17"/>
  <c r="M45" i="17"/>
  <c r="I49" i="17"/>
  <c r="N44" i="17"/>
  <c r="L46" i="17"/>
  <c r="K47" i="17"/>
  <c r="H50" i="17"/>
  <c r="J48" i="17"/>
  <c r="D120" i="21"/>
  <c r="BB36" i="21"/>
  <c r="AN37" i="21"/>
  <c r="BA37" i="21"/>
  <c r="Y39" i="21"/>
  <c r="AL39" i="21"/>
  <c r="K115" i="21"/>
  <c r="AZ38" i="21"/>
  <c r="AM38" i="21"/>
  <c r="I40" i="21"/>
  <c r="AJ39" i="21"/>
  <c r="W39" i="21"/>
  <c r="I115" i="21"/>
  <c r="BI39" i="21"/>
  <c r="AW39" i="21"/>
  <c r="F43" i="21"/>
  <c r="BF42" i="21"/>
  <c r="T42" i="21"/>
  <c r="F118" i="21"/>
  <c r="AT42" i="21"/>
  <c r="AG42" i="21"/>
  <c r="J40" i="21"/>
  <c r="BJ39" i="21"/>
  <c r="J115" i="21"/>
  <c r="AX39" i="21"/>
  <c r="BK39" i="21"/>
  <c r="X39" i="21"/>
  <c r="AK39" i="21"/>
  <c r="G43" i="21"/>
  <c r="G118" i="21"/>
  <c r="U42" i="21"/>
  <c r="AH42" i="21"/>
  <c r="BG42" i="21"/>
  <c r="AU42" i="21"/>
  <c r="H41" i="21"/>
  <c r="BH40" i="21"/>
  <c r="H116" i="21"/>
  <c r="AV40" i="21"/>
  <c r="AI40" i="21"/>
  <c r="V40" i="21"/>
  <c r="U44" i="19"/>
  <c r="G120" i="19"/>
  <c r="AU44" i="19"/>
  <c r="AH44" i="19"/>
  <c r="BG44" i="19"/>
  <c r="AX41" i="19"/>
  <c r="X41" i="19"/>
  <c r="BK41" i="19"/>
  <c r="AK41" i="19"/>
  <c r="BJ41" i="19"/>
  <c r="J117" i="19"/>
  <c r="AY41" i="19"/>
  <c r="I118" i="19"/>
  <c r="BI42" i="19"/>
  <c r="AJ42" i="19"/>
  <c r="AW42" i="19"/>
  <c r="W42" i="19"/>
  <c r="AI43" i="19"/>
  <c r="BH43" i="19"/>
  <c r="AV43" i="19"/>
  <c r="V43" i="19"/>
  <c r="H119" i="19"/>
  <c r="AT45" i="19"/>
  <c r="T45" i="19"/>
  <c r="AG45" i="19"/>
  <c r="BF45" i="19"/>
  <c r="F121" i="19"/>
  <c r="F125" i="16"/>
  <c r="E124" i="17"/>
  <c r="E124" i="15"/>
  <c r="E50" i="16"/>
  <c r="C125" i="15"/>
  <c r="C51" i="16"/>
  <c r="D50" i="16"/>
  <c r="D125" i="15"/>
  <c r="C125" i="17"/>
  <c r="D126" i="16"/>
  <c r="F50" i="16"/>
  <c r="F124" i="15"/>
  <c r="D125" i="17"/>
  <c r="C126" i="16"/>
  <c r="E125" i="16"/>
  <c r="F124" i="17"/>
  <c r="BG43" i="18"/>
  <c r="U43" i="18"/>
  <c r="AU43" i="18"/>
  <c r="G119" i="18"/>
  <c r="AH43" i="18"/>
  <c r="AJ41" i="18"/>
  <c r="W41" i="18"/>
  <c r="I117" i="18"/>
  <c r="AW41" i="18"/>
  <c r="BI41" i="18"/>
  <c r="J116" i="18"/>
  <c r="AX40" i="18"/>
  <c r="X40" i="18"/>
  <c r="BJ40" i="18"/>
  <c r="AK40" i="18"/>
  <c r="Y39" i="18"/>
  <c r="AL39" i="18"/>
  <c r="K115" i="18"/>
  <c r="BK39" i="18"/>
  <c r="AY39" i="18"/>
  <c r="AM38" i="18"/>
  <c r="L114" i="18"/>
  <c r="BL38" i="18"/>
  <c r="Z38" i="18"/>
  <c r="AZ38" i="18"/>
  <c r="V42" i="18"/>
  <c r="AV42" i="18"/>
  <c r="H118" i="18"/>
  <c r="AI42" i="18"/>
  <c r="BH42" i="18"/>
  <c r="BM37" i="18"/>
  <c r="AN37" i="18"/>
  <c r="BA37" i="18"/>
  <c r="AA37" i="18"/>
  <c r="M113" i="18"/>
  <c r="AB36" i="18"/>
  <c r="BB36" i="18"/>
  <c r="N112" i="18"/>
  <c r="AO36" i="18"/>
  <c r="BN36" i="18"/>
  <c r="AA42" i="17"/>
  <c r="AB41" i="17"/>
  <c r="X45" i="17"/>
  <c r="W46" i="17"/>
  <c r="Z43" i="17"/>
  <c r="V47" i="17"/>
  <c r="Y44" i="17"/>
  <c r="U48" i="17"/>
  <c r="K121" i="16"/>
  <c r="I122" i="17"/>
  <c r="H124" i="16"/>
  <c r="K120" i="15"/>
  <c r="K46" i="16"/>
  <c r="G125" i="16"/>
  <c r="G124" i="17"/>
  <c r="N43" i="16"/>
  <c r="N117" i="15"/>
  <c r="L120" i="16"/>
  <c r="L119" i="17"/>
  <c r="I123" i="16"/>
  <c r="H49" i="16"/>
  <c r="H123" i="15"/>
  <c r="J121" i="17"/>
  <c r="J122" i="16"/>
  <c r="G50" i="16"/>
  <c r="G124" i="15"/>
  <c r="M119" i="16"/>
  <c r="H123" i="17"/>
  <c r="N117" i="17"/>
  <c r="J47" i="16"/>
  <c r="J121" i="15"/>
  <c r="K120" i="17"/>
  <c r="M118" i="15"/>
  <c r="M44" i="16"/>
  <c r="N118" i="16"/>
  <c r="L45" i="16"/>
  <c r="L119" i="15"/>
  <c r="M118" i="17"/>
  <c r="I122" i="15"/>
  <c r="I48" i="16"/>
  <c r="S74" i="5"/>
  <c r="S104" i="5"/>
  <c r="AC85" i="13"/>
  <c r="AL85" i="13"/>
  <c r="AU85" i="13"/>
  <c r="S85" i="13"/>
  <c r="H48" i="12"/>
  <c r="I138" i="11"/>
  <c r="AN37" i="11"/>
  <c r="BF37" i="11"/>
  <c r="AW37" i="11"/>
  <c r="AD37" i="11"/>
  <c r="I38" i="11"/>
  <c r="U103" i="11"/>
  <c r="I104" i="11"/>
  <c r="J36" i="5"/>
  <c r="AE35" i="5"/>
  <c r="J136" i="5"/>
  <c r="AO35" i="5"/>
  <c r="J102" i="5"/>
  <c r="V102" i="5" s="1"/>
  <c r="V73" i="5" s="1"/>
  <c r="AX35" i="5"/>
  <c r="BG35" i="5"/>
  <c r="AC37" i="5"/>
  <c r="H138" i="5"/>
  <c r="H38" i="5"/>
  <c r="AM37" i="5"/>
  <c r="H47" i="8"/>
  <c r="I103" i="7"/>
  <c r="AD36" i="7"/>
  <c r="I37" i="7"/>
  <c r="AN36" i="7"/>
  <c r="I137" i="7"/>
  <c r="AW36" i="7"/>
  <c r="BF36" i="7"/>
  <c r="I139" i="4"/>
  <c r="AN38" i="4"/>
  <c r="H49" i="6"/>
  <c r="BF38" i="4"/>
  <c r="AD38" i="4"/>
  <c r="AW38" i="4"/>
  <c r="I39" i="4"/>
  <c r="AW51" i="13"/>
  <c r="AN51" i="13"/>
  <c r="J117" i="13"/>
  <c r="J84" i="13"/>
  <c r="AE51" i="13"/>
  <c r="U51" i="13"/>
  <c r="AB86" i="13"/>
  <c r="AK86" i="13"/>
  <c r="AT86" i="13"/>
  <c r="R86" i="13"/>
  <c r="I105" i="6"/>
  <c r="I75" i="6"/>
  <c r="K136" i="11"/>
  <c r="J46" i="12"/>
  <c r="AP35" i="11"/>
  <c r="AY35" i="11"/>
  <c r="K102" i="11"/>
  <c r="AG102" i="11" s="1"/>
  <c r="AG73" i="11" s="1"/>
  <c r="BH35" i="11"/>
  <c r="AF35" i="11"/>
  <c r="K36" i="11"/>
  <c r="H105" i="12"/>
  <c r="AB164" i="12"/>
  <c r="H75" i="12"/>
  <c r="J137" i="9"/>
  <c r="I47" i="10"/>
  <c r="J37" i="9"/>
  <c r="AO36" i="9"/>
  <c r="AX36" i="9"/>
  <c r="J103" i="9"/>
  <c r="BG36" i="9"/>
  <c r="AE36" i="9"/>
  <c r="G105" i="8"/>
  <c r="G75" i="8"/>
  <c r="R56" i="3"/>
  <c r="R86" i="3"/>
  <c r="H119" i="13"/>
  <c r="AU53" i="13"/>
  <c r="AL53" i="13"/>
  <c r="H86" i="13"/>
  <c r="AC53" i="13"/>
  <c r="S53" i="13"/>
  <c r="J7" i="11"/>
  <c r="J7" i="9"/>
  <c r="J7" i="7"/>
  <c r="J7" i="5"/>
  <c r="J7" i="4"/>
  <c r="AD84" i="13"/>
  <c r="AM84" i="13"/>
  <c r="AV84" i="13"/>
  <c r="T84" i="13"/>
  <c r="U103" i="9"/>
  <c r="I104" i="9"/>
  <c r="I8" i="11"/>
  <c r="I8" i="9"/>
  <c r="I8" i="7"/>
  <c r="I8" i="5"/>
  <c r="I8" i="4"/>
  <c r="K35" i="5"/>
  <c r="K135" i="5"/>
  <c r="K101" i="5"/>
  <c r="AG101" i="5" s="1"/>
  <c r="AG72" i="5" s="1"/>
  <c r="AF34" i="5"/>
  <c r="AP34" i="5"/>
  <c r="AY34" i="5"/>
  <c r="BH34" i="5"/>
  <c r="K137" i="4"/>
  <c r="J47" i="6"/>
  <c r="K103" i="4"/>
  <c r="AF36" i="4"/>
  <c r="K37" i="4"/>
  <c r="AP36" i="4"/>
  <c r="AY36" i="4"/>
  <c r="BH36" i="4"/>
  <c r="AA165" i="12"/>
  <c r="G76" i="12"/>
  <c r="G106" i="12"/>
  <c r="AD38" i="14"/>
  <c r="H142" i="14"/>
  <c r="H39" i="14"/>
  <c r="AN38" i="14"/>
  <c r="G55" i="13"/>
  <c r="I46" i="8"/>
  <c r="J36" i="7"/>
  <c r="AE35" i="7"/>
  <c r="J136" i="7"/>
  <c r="AO35" i="7"/>
  <c r="J102" i="7"/>
  <c r="V102" i="7" s="1"/>
  <c r="V73" i="7" s="1"/>
  <c r="AX35" i="7"/>
  <c r="BG35" i="7"/>
  <c r="J37" i="14"/>
  <c r="J140" i="14"/>
  <c r="AF36" i="14"/>
  <c r="AP36" i="14"/>
  <c r="J105" i="14"/>
  <c r="V105" i="14" s="1"/>
  <c r="V75" i="14" s="1"/>
  <c r="AY36" i="14"/>
  <c r="I53" i="13"/>
  <c r="BH36" i="14"/>
  <c r="J74" i="6"/>
  <c r="J104" i="6"/>
  <c r="I103" i="5"/>
  <c r="AD36" i="5"/>
  <c r="I37" i="5"/>
  <c r="AN36" i="5"/>
  <c r="I137" i="5"/>
  <c r="AW36" i="5"/>
  <c r="BF36" i="5"/>
  <c r="AL28" i="3"/>
  <c r="H120" i="3"/>
  <c r="AB28" i="3"/>
  <c r="H29" i="3"/>
  <c r="I103" i="8"/>
  <c r="I73" i="8"/>
  <c r="T103" i="5"/>
  <c r="H104" i="5"/>
  <c r="K139" i="14"/>
  <c r="K36" i="14"/>
  <c r="K104" i="14"/>
  <c r="AH104" i="14" s="1"/>
  <c r="AH74" i="14" s="1"/>
  <c r="AG35" i="14"/>
  <c r="AQ35" i="14"/>
  <c r="AZ35" i="14"/>
  <c r="J52" i="13"/>
  <c r="BI35" i="14"/>
  <c r="I74" i="12"/>
  <c r="AC163" i="12"/>
  <c r="I104" i="12"/>
  <c r="I48" i="6"/>
  <c r="AE37" i="4"/>
  <c r="AX37" i="4"/>
  <c r="J38" i="4"/>
  <c r="AO37" i="4"/>
  <c r="BG37" i="4"/>
  <c r="J138" i="4"/>
  <c r="U74" i="4"/>
  <c r="U104" i="4"/>
  <c r="H74" i="8"/>
  <c r="H104" i="8"/>
  <c r="H106" i="6"/>
  <c r="H76" i="6"/>
  <c r="AV52" i="13"/>
  <c r="I118" i="13"/>
  <c r="AD52" i="13"/>
  <c r="I85" i="13"/>
  <c r="T52" i="13"/>
  <c r="AM52" i="13"/>
  <c r="AD162" i="12"/>
  <c r="J103" i="12"/>
  <c r="J73" i="12"/>
  <c r="J72" i="8"/>
  <c r="J102" i="8"/>
  <c r="K117" i="3"/>
  <c r="K83" i="3"/>
  <c r="AF83" i="3" s="1"/>
  <c r="AF54" i="3" s="1"/>
  <c r="AX25" i="3"/>
  <c r="K26" i="3"/>
  <c r="BG25" i="3"/>
  <c r="AE25" i="3"/>
  <c r="AO25" i="3"/>
  <c r="T106" i="14"/>
  <c r="H107" i="14"/>
  <c r="S85" i="3"/>
  <c r="H86" i="3"/>
  <c r="J103" i="10"/>
  <c r="J73" i="10"/>
  <c r="J45" i="8"/>
  <c r="K35" i="7"/>
  <c r="K135" i="7"/>
  <c r="K101" i="7"/>
  <c r="AG101" i="7" s="1"/>
  <c r="AG72" i="7" s="1"/>
  <c r="AF34" i="7"/>
  <c r="AP34" i="7"/>
  <c r="AY34" i="7"/>
  <c r="BH34" i="7"/>
  <c r="AA87" i="13"/>
  <c r="AJ87" i="13"/>
  <c r="AS87" i="13"/>
  <c r="Q87" i="13"/>
  <c r="AE83" i="13"/>
  <c r="AN83" i="13"/>
  <c r="AW83" i="13"/>
  <c r="U83" i="13"/>
  <c r="H140" i="4"/>
  <c r="G50" i="6"/>
  <c r="AC39" i="4"/>
  <c r="H40" i="4"/>
  <c r="AM39" i="4"/>
  <c r="S76" i="14"/>
  <c r="S107" i="14"/>
  <c r="K136" i="9"/>
  <c r="J46" i="10"/>
  <c r="K102" i="9"/>
  <c r="AG102" i="9" s="1"/>
  <c r="AG73" i="9" s="1"/>
  <c r="AP35" i="9"/>
  <c r="AY35" i="9"/>
  <c r="BH35" i="9"/>
  <c r="K36" i="9"/>
  <c r="AF35" i="9"/>
  <c r="S74" i="7"/>
  <c r="S104" i="7"/>
  <c r="H48" i="10"/>
  <c r="AN37" i="9"/>
  <c r="BF37" i="9"/>
  <c r="I138" i="9"/>
  <c r="AD37" i="9"/>
  <c r="I38" i="9"/>
  <c r="AW37" i="9"/>
  <c r="T74" i="11"/>
  <c r="T104" i="11"/>
  <c r="AW26" i="3"/>
  <c r="J118" i="3"/>
  <c r="J84" i="3"/>
  <c r="U84" i="3" s="1"/>
  <c r="U55" i="3" s="1"/>
  <c r="J27" i="3"/>
  <c r="AN26" i="3"/>
  <c r="AD26" i="3"/>
  <c r="BF26" i="3"/>
  <c r="AT54" i="13"/>
  <c r="G120" i="13"/>
  <c r="AB54" i="13"/>
  <c r="G87" i="13"/>
  <c r="R54" i="13"/>
  <c r="AK54" i="13"/>
  <c r="G48" i="8"/>
  <c r="AC37" i="7"/>
  <c r="H138" i="7"/>
  <c r="H38" i="7"/>
  <c r="AM37" i="7"/>
  <c r="J137" i="11"/>
  <c r="I47" i="12"/>
  <c r="J37" i="11"/>
  <c r="AO36" i="11"/>
  <c r="AX36" i="11"/>
  <c r="BG36" i="11"/>
  <c r="AE36" i="11"/>
  <c r="J103" i="11"/>
  <c r="H139" i="9"/>
  <c r="AC38" i="9"/>
  <c r="G49" i="10"/>
  <c r="H39" i="9"/>
  <c r="AM38" i="9"/>
  <c r="V103" i="4"/>
  <c r="J104" i="4"/>
  <c r="AV27" i="3"/>
  <c r="I119" i="3"/>
  <c r="I85" i="3"/>
  <c r="BE27" i="3"/>
  <c r="I28" i="3"/>
  <c r="AC27" i="3"/>
  <c r="AM27" i="3"/>
  <c r="G76" i="10"/>
  <c r="G106" i="10"/>
  <c r="G77" i="6"/>
  <c r="G107" i="6"/>
  <c r="I74" i="10"/>
  <c r="I104" i="10"/>
  <c r="H139" i="11"/>
  <c r="AC38" i="11"/>
  <c r="H39" i="11"/>
  <c r="G49" i="12"/>
  <c r="AM38" i="11"/>
  <c r="AE37" i="14"/>
  <c r="I38" i="14"/>
  <c r="AO37" i="14"/>
  <c r="I141" i="14"/>
  <c r="AX37" i="14"/>
  <c r="H54" i="13"/>
  <c r="I106" i="14"/>
  <c r="BG37" i="14"/>
  <c r="H105" i="10"/>
  <c r="H75" i="10"/>
  <c r="T103" i="7"/>
  <c r="H104" i="7"/>
  <c r="T74" i="9"/>
  <c r="T104" i="9"/>
  <c r="Q44" i="21" l="1"/>
  <c r="AB36" i="21"/>
  <c r="AR43" i="21"/>
  <c r="BE43" i="21"/>
  <c r="AE43" i="21"/>
  <c r="AS43" i="21"/>
  <c r="BD43" i="21"/>
  <c r="C120" i="21"/>
  <c r="E119" i="21"/>
  <c r="Z38" i="21"/>
  <c r="M113" i="21"/>
  <c r="S43" i="21"/>
  <c r="BN36" i="21"/>
  <c r="N112" i="21"/>
  <c r="L114" i="21"/>
  <c r="BM37" i="21"/>
  <c r="V49" i="16"/>
  <c r="AV49" i="16"/>
  <c r="AI49" i="16"/>
  <c r="BH49" i="16"/>
  <c r="AY47" i="17"/>
  <c r="AL47" i="17"/>
  <c r="BK47" i="17"/>
  <c r="L39" i="21"/>
  <c r="AM39" i="21" s="1"/>
  <c r="AM45" i="16"/>
  <c r="BL45" i="16"/>
  <c r="Z45" i="16"/>
  <c r="AZ45" i="16"/>
  <c r="E44" i="21"/>
  <c r="E120" i="21" s="1"/>
  <c r="AF50" i="16"/>
  <c r="BE50" i="16"/>
  <c r="S50" i="16"/>
  <c r="AS50" i="16"/>
  <c r="BL46" i="17"/>
  <c r="AZ46" i="17"/>
  <c r="AM46" i="17"/>
  <c r="K40" i="21"/>
  <c r="BK40" i="21" s="1"/>
  <c r="AY46" i="16"/>
  <c r="AL46" i="16"/>
  <c r="BK46" i="16"/>
  <c r="Y46" i="16"/>
  <c r="AG50" i="16"/>
  <c r="BF50" i="16"/>
  <c r="T50" i="16"/>
  <c r="AT50" i="16"/>
  <c r="BB44" i="17"/>
  <c r="BN44" i="17"/>
  <c r="AO44" i="17"/>
  <c r="BI49" i="17"/>
  <c r="AW49" i="17"/>
  <c r="AJ49" i="17"/>
  <c r="M38" i="21"/>
  <c r="M114" i="21" s="1"/>
  <c r="AA44" i="16"/>
  <c r="BA44" i="16"/>
  <c r="AN44" i="16"/>
  <c r="BM44" i="16"/>
  <c r="AH50" i="16"/>
  <c r="BG50" i="16"/>
  <c r="U50" i="16"/>
  <c r="AU50" i="16"/>
  <c r="BM45" i="17"/>
  <c r="BA45" i="17"/>
  <c r="AN45" i="17"/>
  <c r="D44" i="21"/>
  <c r="BD44" i="21" s="1"/>
  <c r="AE50" i="16"/>
  <c r="BD50" i="16"/>
  <c r="R50" i="16"/>
  <c r="AR50" i="16"/>
  <c r="BJ48" i="17"/>
  <c r="AK48" i="17"/>
  <c r="AX48" i="17"/>
  <c r="AJ48" i="16"/>
  <c r="BI48" i="16"/>
  <c r="W48" i="16"/>
  <c r="AW48" i="16"/>
  <c r="N37" i="21"/>
  <c r="BB37" i="21" s="1"/>
  <c r="AB43" i="16"/>
  <c r="AO43" i="16"/>
  <c r="BN43" i="16"/>
  <c r="BB43" i="16"/>
  <c r="BJ47" i="16"/>
  <c r="X47" i="16"/>
  <c r="AX47" i="16"/>
  <c r="AK47" i="16"/>
  <c r="C45" i="21"/>
  <c r="C121" i="21" s="1"/>
  <c r="Q51" i="16"/>
  <c r="AD51" i="16"/>
  <c r="BH50" i="17"/>
  <c r="AV50" i="17"/>
  <c r="AI50" i="17"/>
  <c r="J49" i="17"/>
  <c r="N45" i="17"/>
  <c r="L47" i="17"/>
  <c r="H51" i="17"/>
  <c r="I50" i="17"/>
  <c r="K48" i="17"/>
  <c r="M46" i="17"/>
  <c r="AO37" i="21"/>
  <c r="N113" i="21"/>
  <c r="Y40" i="21"/>
  <c r="BM38" i="21"/>
  <c r="AF44" i="21"/>
  <c r="G44" i="21"/>
  <c r="U43" i="21"/>
  <c r="G119" i="21"/>
  <c r="AH43" i="21"/>
  <c r="BG43" i="21"/>
  <c r="AU43" i="21"/>
  <c r="J41" i="21"/>
  <c r="X40" i="21"/>
  <c r="J116" i="21"/>
  <c r="AK40" i="21"/>
  <c r="AY40" i="21"/>
  <c r="AX40" i="21"/>
  <c r="BJ40" i="21"/>
  <c r="F44" i="21"/>
  <c r="AT43" i="21"/>
  <c r="F119" i="21"/>
  <c r="BF43" i="21"/>
  <c r="AG43" i="21"/>
  <c r="T43" i="21"/>
  <c r="H42" i="21"/>
  <c r="BH41" i="21"/>
  <c r="H117" i="21"/>
  <c r="AI41" i="21"/>
  <c r="V41" i="21"/>
  <c r="AV41" i="21"/>
  <c r="I41" i="21"/>
  <c r="AJ40" i="21"/>
  <c r="I116" i="21"/>
  <c r="W40" i="21"/>
  <c r="BI40" i="21"/>
  <c r="AW40" i="21"/>
  <c r="T47" i="19"/>
  <c r="AG46" i="19"/>
  <c r="F122" i="19"/>
  <c r="F125" i="19" s="1"/>
  <c r="AG47" i="19"/>
  <c r="AT46" i="19"/>
  <c r="T46" i="19"/>
  <c r="BF46" i="19"/>
  <c r="BI43" i="19"/>
  <c r="I119" i="19"/>
  <c r="AW43" i="19"/>
  <c r="AJ43" i="19"/>
  <c r="W43" i="19"/>
  <c r="BK42" i="19"/>
  <c r="AK42" i="19"/>
  <c r="J118" i="19"/>
  <c r="AY42" i="19"/>
  <c r="AX42" i="19"/>
  <c r="X42" i="19"/>
  <c r="BJ42" i="19"/>
  <c r="AV44" i="19"/>
  <c r="V44" i="19"/>
  <c r="H120" i="19"/>
  <c r="AI44" i="19"/>
  <c r="BH44" i="19"/>
  <c r="BG45" i="19"/>
  <c r="G121" i="19"/>
  <c r="AU45" i="19"/>
  <c r="AH45" i="19"/>
  <c r="U45" i="19"/>
  <c r="D126" i="15"/>
  <c r="D51" i="16"/>
  <c r="E126" i="16"/>
  <c r="F125" i="17"/>
  <c r="C126" i="17"/>
  <c r="F126" i="16"/>
  <c r="C127" i="16"/>
  <c r="E125" i="17"/>
  <c r="F125" i="15"/>
  <c r="F51" i="16"/>
  <c r="E125" i="15"/>
  <c r="E51" i="16"/>
  <c r="D126" i="17"/>
  <c r="D127" i="16"/>
  <c r="C52" i="16"/>
  <c r="C126" i="15"/>
  <c r="BL39" i="18"/>
  <c r="L115" i="18"/>
  <c r="Z39" i="18"/>
  <c r="AM39" i="18"/>
  <c r="AZ39" i="18"/>
  <c r="BA38" i="18"/>
  <c r="BM38" i="18"/>
  <c r="M114" i="18"/>
  <c r="AN38" i="18"/>
  <c r="AA38" i="18"/>
  <c r="U44" i="18"/>
  <c r="AH44" i="18"/>
  <c r="AU44" i="18"/>
  <c r="G120" i="18"/>
  <c r="BG44" i="18"/>
  <c r="AX41" i="18"/>
  <c r="X41" i="18"/>
  <c r="J117" i="18"/>
  <c r="BJ41" i="18"/>
  <c r="AK41" i="18"/>
  <c r="H119" i="18"/>
  <c r="AI43" i="18"/>
  <c r="AV43" i="18"/>
  <c r="V43" i="18"/>
  <c r="BH43" i="18"/>
  <c r="AO37" i="18"/>
  <c r="AB37" i="18"/>
  <c r="BN37" i="18"/>
  <c r="BB37" i="18"/>
  <c r="N113" i="18"/>
  <c r="W42" i="18"/>
  <c r="AJ42" i="18"/>
  <c r="I118" i="18"/>
  <c r="AW42" i="18"/>
  <c r="BI42" i="18"/>
  <c r="K116" i="18"/>
  <c r="AL40" i="18"/>
  <c r="Y40" i="18"/>
  <c r="BK40" i="18"/>
  <c r="AY40" i="18"/>
  <c r="Z44" i="17"/>
  <c r="W47" i="17"/>
  <c r="U49" i="17"/>
  <c r="AA43" i="17"/>
  <c r="V48" i="17"/>
  <c r="Y45" i="17"/>
  <c r="AB42" i="17"/>
  <c r="X46" i="17"/>
  <c r="I124" i="16"/>
  <c r="M119" i="17"/>
  <c r="L121" i="16"/>
  <c r="G126" i="16"/>
  <c r="L120" i="17"/>
  <c r="J122" i="15"/>
  <c r="J48" i="16"/>
  <c r="H50" i="16"/>
  <c r="H124" i="15"/>
  <c r="N44" i="16"/>
  <c r="N118" i="15"/>
  <c r="K122" i="16"/>
  <c r="K121" i="17"/>
  <c r="H125" i="16"/>
  <c r="N119" i="16"/>
  <c r="M120" i="16"/>
  <c r="L120" i="15"/>
  <c r="L46" i="16"/>
  <c r="J123" i="16"/>
  <c r="G51" i="16"/>
  <c r="G125" i="15"/>
  <c r="I123" i="15"/>
  <c r="I49" i="16"/>
  <c r="N118" i="17"/>
  <c r="J122" i="17"/>
  <c r="I123" i="17"/>
  <c r="K47" i="16"/>
  <c r="K121" i="15"/>
  <c r="G125" i="17"/>
  <c r="M45" i="16"/>
  <c r="M119" i="15"/>
  <c r="H124" i="17"/>
  <c r="H140" i="9"/>
  <c r="G50" i="10"/>
  <c r="H40" i="9"/>
  <c r="AM39" i="9"/>
  <c r="AC39" i="9"/>
  <c r="J138" i="9"/>
  <c r="AO37" i="9"/>
  <c r="BG37" i="9"/>
  <c r="I48" i="10"/>
  <c r="AE37" i="9"/>
  <c r="AX37" i="9"/>
  <c r="J38" i="9"/>
  <c r="I74" i="8"/>
  <c r="I104" i="8"/>
  <c r="I75" i="10"/>
  <c r="I105" i="10"/>
  <c r="I75" i="12"/>
  <c r="AC164" i="12"/>
  <c r="I105" i="12"/>
  <c r="K137" i="9"/>
  <c r="J47" i="10"/>
  <c r="K103" i="9"/>
  <c r="AY36" i="9"/>
  <c r="BH36" i="9"/>
  <c r="AP36" i="9"/>
  <c r="AF36" i="9"/>
  <c r="K37" i="9"/>
  <c r="AV53" i="13"/>
  <c r="T53" i="13"/>
  <c r="AM53" i="13"/>
  <c r="I119" i="13"/>
  <c r="AD53" i="13"/>
  <c r="I86" i="13"/>
  <c r="AL86" i="13"/>
  <c r="AU86" i="13"/>
  <c r="S86" i="13"/>
  <c r="AC86" i="13"/>
  <c r="AE36" i="5"/>
  <c r="J37" i="5"/>
  <c r="AO36" i="5"/>
  <c r="J137" i="5"/>
  <c r="AX36" i="5"/>
  <c r="J103" i="5"/>
  <c r="BG36" i="5"/>
  <c r="U106" i="14"/>
  <c r="I107" i="14"/>
  <c r="AA166" i="12"/>
  <c r="G77" i="12"/>
  <c r="G107" i="12"/>
  <c r="V103" i="11"/>
  <c r="J104" i="11"/>
  <c r="H141" i="4"/>
  <c r="G51" i="6"/>
  <c r="AM40" i="4"/>
  <c r="AC40" i="4"/>
  <c r="H41" i="4"/>
  <c r="S56" i="3"/>
  <c r="S86" i="3"/>
  <c r="H40" i="14"/>
  <c r="AN39" i="14"/>
  <c r="H143" i="14"/>
  <c r="G56" i="13"/>
  <c r="AD39" i="14"/>
  <c r="J74" i="12"/>
  <c r="AD163" i="12"/>
  <c r="J104" i="12"/>
  <c r="AB165" i="12"/>
  <c r="H76" i="12"/>
  <c r="H106" i="12"/>
  <c r="G76" i="8"/>
  <c r="G106" i="8"/>
  <c r="H105" i="8"/>
  <c r="H75" i="8"/>
  <c r="AW52" i="13"/>
  <c r="U52" i="13"/>
  <c r="AN52" i="13"/>
  <c r="AE52" i="13"/>
  <c r="J85" i="13"/>
  <c r="J118" i="13"/>
  <c r="I120" i="3"/>
  <c r="BE28" i="3"/>
  <c r="AV28" i="3"/>
  <c r="I29" i="3"/>
  <c r="AM28" i="3"/>
  <c r="AC28" i="3"/>
  <c r="I47" i="8"/>
  <c r="AE36" i="7"/>
  <c r="J37" i="7"/>
  <c r="AO36" i="7"/>
  <c r="J137" i="7"/>
  <c r="AX36" i="7"/>
  <c r="J103" i="7"/>
  <c r="BG36" i="7"/>
  <c r="I142" i="14"/>
  <c r="AX38" i="14"/>
  <c r="I39" i="14"/>
  <c r="AO38" i="14"/>
  <c r="BG38" i="14"/>
  <c r="AE38" i="14"/>
  <c r="H55" i="13"/>
  <c r="R55" i="13"/>
  <c r="G121" i="13"/>
  <c r="AB55" i="13"/>
  <c r="G88" i="13"/>
  <c r="AK87" i="13"/>
  <c r="AT87" i="13"/>
  <c r="R87" i="13"/>
  <c r="AB87" i="13"/>
  <c r="AU54" i="13"/>
  <c r="H120" i="13"/>
  <c r="S54" i="13"/>
  <c r="AL54" i="13"/>
  <c r="AC54" i="13"/>
  <c r="H87" i="13"/>
  <c r="AM85" i="13"/>
  <c r="AV85" i="13"/>
  <c r="T85" i="13"/>
  <c r="AD85" i="13"/>
  <c r="I76" i="6"/>
  <c r="I106" i="6"/>
  <c r="V103" i="9"/>
  <c r="J104" i="9"/>
  <c r="H48" i="8"/>
  <c r="AW37" i="7"/>
  <c r="I138" i="7"/>
  <c r="I38" i="7"/>
  <c r="AN37" i="7"/>
  <c r="BF37" i="7"/>
  <c r="AD37" i="7"/>
  <c r="V74" i="4"/>
  <c r="V104" i="4"/>
  <c r="H76" i="10"/>
  <c r="H106" i="10"/>
  <c r="G108" i="6"/>
  <c r="G78" i="6"/>
  <c r="J46" i="8"/>
  <c r="AF35" i="7"/>
  <c r="K136" i="7"/>
  <c r="AP35" i="7"/>
  <c r="K102" i="7"/>
  <c r="AG102" i="7" s="1"/>
  <c r="AG73" i="7" s="1"/>
  <c r="AY35" i="7"/>
  <c r="K36" i="7"/>
  <c r="BH35" i="7"/>
  <c r="T76" i="14"/>
  <c r="T107" i="14"/>
  <c r="K137" i="11"/>
  <c r="J47" i="12"/>
  <c r="K103" i="11"/>
  <c r="AY36" i="11"/>
  <c r="BH36" i="11"/>
  <c r="AF36" i="11"/>
  <c r="K37" i="11"/>
  <c r="AP36" i="11"/>
  <c r="J8" i="11"/>
  <c r="J8" i="9"/>
  <c r="J8" i="7"/>
  <c r="J8" i="5"/>
  <c r="J8" i="4"/>
  <c r="AN84" i="13"/>
  <c r="AW84" i="13"/>
  <c r="U84" i="13"/>
  <c r="AE84" i="13"/>
  <c r="H77" i="6"/>
  <c r="H107" i="6"/>
  <c r="I139" i="11"/>
  <c r="H49" i="12"/>
  <c r="AD38" i="11"/>
  <c r="AW38" i="11"/>
  <c r="I39" i="11"/>
  <c r="AN38" i="11"/>
  <c r="BF38" i="11"/>
  <c r="T74" i="7"/>
  <c r="T104" i="7"/>
  <c r="AF35" i="5"/>
  <c r="K136" i="5"/>
  <c r="AP35" i="5"/>
  <c r="K102" i="5"/>
  <c r="AG102" i="5" s="1"/>
  <c r="AG73" i="5" s="1"/>
  <c r="AY35" i="5"/>
  <c r="K36" i="5"/>
  <c r="BH35" i="5"/>
  <c r="J138" i="11"/>
  <c r="AO37" i="11"/>
  <c r="BG37" i="11"/>
  <c r="AE37" i="11"/>
  <c r="J38" i="11"/>
  <c r="AX37" i="11"/>
  <c r="I48" i="12"/>
  <c r="AF37" i="14"/>
  <c r="J38" i="14"/>
  <c r="AP37" i="14"/>
  <c r="J141" i="14"/>
  <c r="AY37" i="14"/>
  <c r="I54" i="13"/>
  <c r="J106" i="14"/>
  <c r="BH37" i="14"/>
  <c r="T85" i="3"/>
  <c r="I86" i="3"/>
  <c r="AX26" i="3"/>
  <c r="K118" i="3"/>
  <c r="BG26" i="3"/>
  <c r="AE26" i="3"/>
  <c r="AO26" i="3"/>
  <c r="K27" i="3"/>
  <c r="K84" i="3"/>
  <c r="AF84" i="3" s="1"/>
  <c r="AF55" i="3" s="1"/>
  <c r="H50" i="6"/>
  <c r="I40" i="4"/>
  <c r="AD39" i="4"/>
  <c r="AW39" i="4"/>
  <c r="I140" i="4"/>
  <c r="AN39" i="4"/>
  <c r="BF39" i="4"/>
  <c r="H140" i="11"/>
  <c r="G50" i="12"/>
  <c r="H40" i="11"/>
  <c r="AM39" i="11"/>
  <c r="AC39" i="11"/>
  <c r="G49" i="8"/>
  <c r="AC38" i="7"/>
  <c r="H39" i="7"/>
  <c r="AM38" i="7"/>
  <c r="H139" i="7"/>
  <c r="AB29" i="3"/>
  <c r="H30" i="3"/>
  <c r="AL29" i="3"/>
  <c r="H121" i="3"/>
  <c r="AW37" i="5"/>
  <c r="I138" i="5"/>
  <c r="I38" i="5"/>
  <c r="AN37" i="5"/>
  <c r="BF37" i="5"/>
  <c r="AD37" i="5"/>
  <c r="J48" i="6"/>
  <c r="K138" i="4"/>
  <c r="AY37" i="4"/>
  <c r="AP37" i="4"/>
  <c r="K38" i="4"/>
  <c r="BH37" i="4"/>
  <c r="AF37" i="4"/>
  <c r="U74" i="11"/>
  <c r="U104" i="11"/>
  <c r="J74" i="10"/>
  <c r="J104" i="10"/>
  <c r="J103" i="8"/>
  <c r="J73" i="8"/>
  <c r="K140" i="14"/>
  <c r="AG36" i="14"/>
  <c r="AQ36" i="14"/>
  <c r="K105" i="14"/>
  <c r="AH105" i="14" s="1"/>
  <c r="AH75" i="14" s="1"/>
  <c r="AZ36" i="14"/>
  <c r="J53" i="13"/>
  <c r="K37" i="14"/>
  <c r="BI36" i="14"/>
  <c r="U103" i="5"/>
  <c r="I104" i="5"/>
  <c r="AG103" i="4"/>
  <c r="K104" i="4"/>
  <c r="G107" i="4" s="1"/>
  <c r="U74" i="9"/>
  <c r="U104" i="9"/>
  <c r="U103" i="7"/>
  <c r="I104" i="7"/>
  <c r="J105" i="6"/>
  <c r="J75" i="6"/>
  <c r="G77" i="10"/>
  <c r="G107" i="10"/>
  <c r="I139" i="9"/>
  <c r="H49" i="10"/>
  <c r="AD38" i="9"/>
  <c r="AW38" i="9"/>
  <c r="I39" i="9"/>
  <c r="AN38" i="9"/>
  <c r="BF38" i="9"/>
  <c r="AW27" i="3"/>
  <c r="BF27" i="3"/>
  <c r="AD27" i="3"/>
  <c r="J119" i="3"/>
  <c r="J85" i="3"/>
  <c r="AN27" i="3"/>
  <c r="J28" i="3"/>
  <c r="J139" i="4"/>
  <c r="I49" i="6"/>
  <c r="BG38" i="4"/>
  <c r="AE38" i="4"/>
  <c r="AX38" i="4"/>
  <c r="J39" i="4"/>
  <c r="AO38" i="4"/>
  <c r="T74" i="5"/>
  <c r="T104" i="5"/>
  <c r="AC38" i="5"/>
  <c r="H39" i="5"/>
  <c r="AM38" i="5"/>
  <c r="H139" i="5"/>
  <c r="AN38" i="21" l="1"/>
  <c r="AA38" i="21"/>
  <c r="BN37" i="21"/>
  <c r="BA38" i="21"/>
  <c r="AD45" i="21"/>
  <c r="AB37" i="21"/>
  <c r="S44" i="21"/>
  <c r="AL40" i="21"/>
  <c r="Q45" i="21"/>
  <c r="BI50" i="17"/>
  <c r="AW50" i="17"/>
  <c r="AJ50" i="17"/>
  <c r="AH51" i="16"/>
  <c r="BG51" i="16"/>
  <c r="U51" i="16"/>
  <c r="AU51" i="16"/>
  <c r="E45" i="21"/>
  <c r="AS51" i="16"/>
  <c r="AF51" i="16"/>
  <c r="BE51" i="16"/>
  <c r="S51" i="16"/>
  <c r="BK48" i="17"/>
  <c r="AY48" i="17"/>
  <c r="AL48" i="17"/>
  <c r="K41" i="21"/>
  <c r="Y47" i="16"/>
  <c r="AY47" i="16"/>
  <c r="AL47" i="16"/>
  <c r="BK47" i="16"/>
  <c r="L40" i="21"/>
  <c r="AZ40" i="21" s="1"/>
  <c r="AM46" i="16"/>
  <c r="BL46" i="16"/>
  <c r="Z46" i="16"/>
  <c r="AZ46" i="16"/>
  <c r="N38" i="21"/>
  <c r="N114" i="21" s="1"/>
  <c r="AB44" i="16"/>
  <c r="BB44" i="16"/>
  <c r="AO44" i="16"/>
  <c r="BN44" i="16"/>
  <c r="AG51" i="16"/>
  <c r="BF51" i="16"/>
  <c r="T51" i="16"/>
  <c r="AT51" i="16"/>
  <c r="D45" i="21"/>
  <c r="AR45" i="21" s="1"/>
  <c r="R51" i="16"/>
  <c r="AR51" i="16"/>
  <c r="AE51" i="16"/>
  <c r="BD51" i="16"/>
  <c r="AS44" i="21"/>
  <c r="K116" i="21"/>
  <c r="D121" i="21"/>
  <c r="AV51" i="17"/>
  <c r="AI51" i="17"/>
  <c r="BH51" i="17"/>
  <c r="AR44" i="21"/>
  <c r="Z39" i="21"/>
  <c r="AZ47" i="17"/>
  <c r="BL47" i="17"/>
  <c r="AM47" i="17"/>
  <c r="BH50" i="16"/>
  <c r="V50" i="16"/>
  <c r="AV50" i="16"/>
  <c r="AI50" i="16"/>
  <c r="BL39" i="21"/>
  <c r="R44" i="21"/>
  <c r="BB45" i="17"/>
  <c r="AO45" i="17"/>
  <c r="BN45" i="17"/>
  <c r="C46" i="21"/>
  <c r="Q46" i="21" s="1"/>
  <c r="AD52" i="16"/>
  <c r="Q52" i="16"/>
  <c r="C58" i="16"/>
  <c r="C57" i="16"/>
  <c r="BE44" i="21"/>
  <c r="AE44" i="21"/>
  <c r="AX49" i="17"/>
  <c r="AK49" i="17"/>
  <c r="BJ49" i="17"/>
  <c r="AW49" i="16"/>
  <c r="AJ49" i="16"/>
  <c r="BI49" i="16"/>
  <c r="W49" i="16"/>
  <c r="L115" i="21"/>
  <c r="M39" i="21"/>
  <c r="BA39" i="21" s="1"/>
  <c r="AN45" i="16"/>
  <c r="BM45" i="16"/>
  <c r="AA45" i="16"/>
  <c r="BA45" i="16"/>
  <c r="AZ39" i="21"/>
  <c r="AK48" i="16"/>
  <c r="BJ48" i="16"/>
  <c r="X48" i="16"/>
  <c r="AX48" i="16"/>
  <c r="BA46" i="17"/>
  <c r="AN46" i="17"/>
  <c r="BM46" i="17"/>
  <c r="M47" i="17"/>
  <c r="L48" i="17"/>
  <c r="K49" i="17"/>
  <c r="N46" i="17"/>
  <c r="H52" i="17"/>
  <c r="I51" i="17"/>
  <c r="J50" i="17"/>
  <c r="BB38" i="21"/>
  <c r="AL41" i="21"/>
  <c r="K117" i="21"/>
  <c r="Y41" i="21"/>
  <c r="AD46" i="21"/>
  <c r="AF45" i="21"/>
  <c r="S45" i="21"/>
  <c r="E121" i="21"/>
  <c r="F45" i="21"/>
  <c r="AT44" i="21"/>
  <c r="T44" i="21"/>
  <c r="AG44" i="21"/>
  <c r="F120" i="21"/>
  <c r="BF44" i="21"/>
  <c r="J42" i="21"/>
  <c r="BJ41" i="21"/>
  <c r="AK41" i="21"/>
  <c r="AY41" i="21"/>
  <c r="BK41" i="21"/>
  <c r="AX41" i="21"/>
  <c r="J117" i="21"/>
  <c r="X41" i="21"/>
  <c r="H43" i="21"/>
  <c r="AI42" i="21"/>
  <c r="BH42" i="21"/>
  <c r="H118" i="21"/>
  <c r="AV42" i="21"/>
  <c r="V42" i="21"/>
  <c r="I42" i="21"/>
  <c r="AJ41" i="21"/>
  <c r="W41" i="21"/>
  <c r="I117" i="21"/>
  <c r="BI41" i="21"/>
  <c r="AW41" i="21"/>
  <c r="G45" i="21"/>
  <c r="AH44" i="21"/>
  <c r="G120" i="21"/>
  <c r="U44" i="21"/>
  <c r="BG44" i="21"/>
  <c r="AU44" i="21"/>
  <c r="AH46" i="19"/>
  <c r="G122" i="19"/>
  <c r="G125" i="19" s="1"/>
  <c r="BG46" i="19"/>
  <c r="AU46" i="19"/>
  <c r="U46" i="19"/>
  <c r="AH47" i="19"/>
  <c r="U47" i="19"/>
  <c r="AY43" i="19"/>
  <c r="J119" i="19"/>
  <c r="BK43" i="19"/>
  <c r="BJ43" i="19"/>
  <c r="AX43" i="19"/>
  <c r="AK43" i="19"/>
  <c r="X43" i="19"/>
  <c r="AW44" i="19"/>
  <c r="W44" i="19"/>
  <c r="I120" i="19"/>
  <c r="AJ44" i="19"/>
  <c r="BI44" i="19"/>
  <c r="H121" i="19"/>
  <c r="AV45" i="19"/>
  <c r="BH45" i="19"/>
  <c r="AI45" i="19"/>
  <c r="V45" i="19"/>
  <c r="C47" i="21"/>
  <c r="C129" i="15"/>
  <c r="F127" i="16"/>
  <c r="D128" i="16"/>
  <c r="E52" i="16"/>
  <c r="E126" i="15"/>
  <c r="E127" i="16"/>
  <c r="F126" i="17"/>
  <c r="C127" i="17"/>
  <c r="E126" i="17"/>
  <c r="D127" i="17"/>
  <c r="C128" i="16"/>
  <c r="F52" i="16"/>
  <c r="F126" i="15"/>
  <c r="D52" i="16"/>
  <c r="D129" i="15"/>
  <c r="U45" i="18"/>
  <c r="AU45" i="18"/>
  <c r="AH45" i="18"/>
  <c r="BG45" i="18"/>
  <c r="G121" i="18"/>
  <c r="Z40" i="18"/>
  <c r="AZ40" i="18"/>
  <c r="AM40" i="18"/>
  <c r="BL40" i="18"/>
  <c r="L116" i="18"/>
  <c r="W43" i="18"/>
  <c r="AJ43" i="18"/>
  <c r="I119" i="18"/>
  <c r="AW43" i="18"/>
  <c r="BI43" i="18"/>
  <c r="BN38" i="18"/>
  <c r="AB38" i="18"/>
  <c r="AO38" i="18"/>
  <c r="BB38" i="18"/>
  <c r="N114" i="18"/>
  <c r="AK42" i="18"/>
  <c r="J118" i="18"/>
  <c r="BJ42" i="18"/>
  <c r="AX42" i="18"/>
  <c r="X42" i="18"/>
  <c r="BM39" i="18"/>
  <c r="BA39" i="18"/>
  <c r="AN39" i="18"/>
  <c r="AA39" i="18"/>
  <c r="M115" i="18"/>
  <c r="Y41" i="18"/>
  <c r="K117" i="18"/>
  <c r="AL41" i="18"/>
  <c r="AY41" i="18"/>
  <c r="BK41" i="18"/>
  <c r="AI44" i="18"/>
  <c r="AV44" i="18"/>
  <c r="V44" i="18"/>
  <c r="H120" i="18"/>
  <c r="BH44" i="18"/>
  <c r="AB43" i="17"/>
  <c r="AA44" i="17"/>
  <c r="W48" i="17"/>
  <c r="X47" i="17"/>
  <c r="V49" i="17"/>
  <c r="Y46" i="17"/>
  <c r="Z45" i="17"/>
  <c r="N119" i="17"/>
  <c r="H125" i="17"/>
  <c r="J124" i="16"/>
  <c r="M121" i="16"/>
  <c r="J123" i="15"/>
  <c r="J49" i="16"/>
  <c r="G52" i="16"/>
  <c r="G126" i="15"/>
  <c r="M120" i="17"/>
  <c r="N120" i="16"/>
  <c r="H51" i="16"/>
  <c r="H125" i="15"/>
  <c r="I124" i="17"/>
  <c r="I125" i="16"/>
  <c r="I124" i="15"/>
  <c r="I50" i="16"/>
  <c r="N45" i="16"/>
  <c r="N119" i="15"/>
  <c r="G126" i="17"/>
  <c r="L121" i="17"/>
  <c r="L47" i="16"/>
  <c r="L121" i="15"/>
  <c r="M46" i="16"/>
  <c r="M120" i="15"/>
  <c r="G127" i="16"/>
  <c r="K123" i="16"/>
  <c r="K122" i="17"/>
  <c r="H126" i="16"/>
  <c r="K122" i="15"/>
  <c r="K48" i="16"/>
  <c r="J123" i="17"/>
  <c r="L122" i="16"/>
  <c r="I50" i="6"/>
  <c r="AE39" i="4"/>
  <c r="AX39" i="4"/>
  <c r="J40" i="4"/>
  <c r="J140" i="4"/>
  <c r="AO39" i="4"/>
  <c r="BG39" i="4"/>
  <c r="H107" i="10"/>
  <c r="H77" i="10"/>
  <c r="H107" i="4"/>
  <c r="R22" i="4"/>
  <c r="R12" i="4"/>
  <c r="J76" i="6"/>
  <c r="J106" i="6"/>
  <c r="AG74" i="4"/>
  <c r="AG104" i="4"/>
  <c r="S106" i="4" s="1"/>
  <c r="H122" i="3"/>
  <c r="AL30" i="3"/>
  <c r="AB30" i="3"/>
  <c r="H31" i="3"/>
  <c r="J138" i="5"/>
  <c r="J38" i="5"/>
  <c r="AO37" i="5"/>
  <c r="BG37" i="5"/>
  <c r="AX37" i="5"/>
  <c r="AE37" i="5"/>
  <c r="U85" i="3"/>
  <c r="J86" i="3"/>
  <c r="V106" i="14"/>
  <c r="J107" i="14"/>
  <c r="AC39" i="5"/>
  <c r="H140" i="5"/>
  <c r="H40" i="5"/>
  <c r="AM39" i="5"/>
  <c r="J48" i="12"/>
  <c r="K138" i="11"/>
  <c r="BH37" i="11"/>
  <c r="AF37" i="11"/>
  <c r="AY37" i="11"/>
  <c r="AP37" i="11"/>
  <c r="K38" i="11"/>
  <c r="R88" i="13"/>
  <c r="AB88" i="13"/>
  <c r="J138" i="7"/>
  <c r="J38" i="7"/>
  <c r="AO37" i="7"/>
  <c r="I48" i="8"/>
  <c r="BG37" i="7"/>
  <c r="AE37" i="7"/>
  <c r="AX37" i="7"/>
  <c r="H142" i="4"/>
  <c r="G52" i="6"/>
  <c r="AC41" i="4"/>
  <c r="AM41" i="4"/>
  <c r="H141" i="11"/>
  <c r="AC40" i="11"/>
  <c r="H41" i="11"/>
  <c r="G51" i="12"/>
  <c r="AM40" i="11"/>
  <c r="I141" i="4"/>
  <c r="H51" i="6"/>
  <c r="AN40" i="4"/>
  <c r="BF40" i="4"/>
  <c r="AD40" i="4"/>
  <c r="AW40" i="4"/>
  <c r="I41" i="4"/>
  <c r="H107" i="12"/>
  <c r="AB166" i="12"/>
  <c r="H77" i="12"/>
  <c r="J47" i="8"/>
  <c r="AF36" i="7"/>
  <c r="K37" i="7"/>
  <c r="AP36" i="7"/>
  <c r="K137" i="7"/>
  <c r="AY36" i="7"/>
  <c r="BH36" i="7"/>
  <c r="K103" i="7"/>
  <c r="H49" i="8"/>
  <c r="BF38" i="7"/>
  <c r="AD38" i="7"/>
  <c r="AW38" i="7"/>
  <c r="I39" i="7"/>
  <c r="I139" i="7"/>
  <c r="AN38" i="7"/>
  <c r="I75" i="8"/>
  <c r="I105" i="8"/>
  <c r="AN85" i="13"/>
  <c r="AW85" i="13"/>
  <c r="AE85" i="13"/>
  <c r="U85" i="13"/>
  <c r="G122" i="13"/>
  <c r="AB56" i="13"/>
  <c r="G89" i="13"/>
  <c r="R56" i="13"/>
  <c r="AG103" i="9"/>
  <c r="K104" i="9"/>
  <c r="G107" i="9" s="1"/>
  <c r="I77" i="6"/>
  <c r="I107" i="6"/>
  <c r="J74" i="8"/>
  <c r="J104" i="8"/>
  <c r="AO39" i="14"/>
  <c r="BG39" i="14"/>
  <c r="I143" i="14"/>
  <c r="AE39" i="14"/>
  <c r="I40" i="14"/>
  <c r="H56" i="13"/>
  <c r="AX39" i="14"/>
  <c r="BF28" i="3"/>
  <c r="AD28" i="3"/>
  <c r="J29" i="3"/>
  <c r="AW28" i="3"/>
  <c r="AN28" i="3"/>
  <c r="J120" i="3"/>
  <c r="H50" i="10"/>
  <c r="AN39" i="9"/>
  <c r="I140" i="9"/>
  <c r="BF39" i="9"/>
  <c r="AD39" i="9"/>
  <c r="AW39" i="9"/>
  <c r="I40" i="9"/>
  <c r="U74" i="5"/>
  <c r="U104" i="5"/>
  <c r="AA167" i="12"/>
  <c r="G78" i="12"/>
  <c r="G108" i="12"/>
  <c r="H78" i="6"/>
  <c r="H108" i="6"/>
  <c r="J39" i="14"/>
  <c r="AP38" i="14"/>
  <c r="BH38" i="14"/>
  <c r="AY38" i="14"/>
  <c r="AF38" i="14"/>
  <c r="I55" i="13"/>
  <c r="J142" i="14"/>
  <c r="G79" i="6"/>
  <c r="G109" i="6"/>
  <c r="U76" i="14"/>
  <c r="U107" i="14"/>
  <c r="J75" i="10"/>
  <c r="J105" i="10"/>
  <c r="BF38" i="5"/>
  <c r="AD38" i="5"/>
  <c r="AW38" i="5"/>
  <c r="I39" i="5"/>
  <c r="I139" i="5"/>
  <c r="AN38" i="5"/>
  <c r="V103" i="7"/>
  <c r="J104" i="7"/>
  <c r="K139" i="4"/>
  <c r="J49" i="6"/>
  <c r="BH38" i="4"/>
  <c r="AY38" i="4"/>
  <c r="AF38" i="4"/>
  <c r="K39" i="4"/>
  <c r="AP38" i="4"/>
  <c r="T56" i="3"/>
  <c r="T86" i="3"/>
  <c r="AG103" i="11"/>
  <c r="K104" i="11"/>
  <c r="G107" i="11" s="1"/>
  <c r="S55" i="13"/>
  <c r="AL55" i="13"/>
  <c r="H88" i="13"/>
  <c r="AU55" i="13"/>
  <c r="H121" i="13"/>
  <c r="AC55" i="13"/>
  <c r="J139" i="9"/>
  <c r="I49" i="10"/>
  <c r="AX38" i="9"/>
  <c r="J39" i="9"/>
  <c r="AO38" i="9"/>
  <c r="BG38" i="9"/>
  <c r="AE38" i="9"/>
  <c r="U74" i="7"/>
  <c r="U104" i="7"/>
  <c r="AG37" i="14"/>
  <c r="K38" i="14"/>
  <c r="AQ37" i="14"/>
  <c r="K141" i="14"/>
  <c r="AZ37" i="14"/>
  <c r="K106" i="14"/>
  <c r="BI37" i="14"/>
  <c r="J54" i="13"/>
  <c r="G50" i="8"/>
  <c r="AC39" i="7"/>
  <c r="H140" i="7"/>
  <c r="H40" i="7"/>
  <c r="AM39" i="7"/>
  <c r="BG27" i="3"/>
  <c r="K119" i="3"/>
  <c r="AE27" i="3"/>
  <c r="K85" i="3"/>
  <c r="K28" i="3"/>
  <c r="AO27" i="3"/>
  <c r="AX27" i="3"/>
  <c r="AC165" i="12"/>
  <c r="I76" i="12"/>
  <c r="I106" i="12"/>
  <c r="AF36" i="5"/>
  <c r="K37" i="5"/>
  <c r="AP36" i="5"/>
  <c r="K137" i="5"/>
  <c r="AY36" i="5"/>
  <c r="BH36" i="5"/>
  <c r="K103" i="5"/>
  <c r="J75" i="12"/>
  <c r="J105" i="12"/>
  <c r="AD164" i="12"/>
  <c r="H76" i="8"/>
  <c r="H106" i="8"/>
  <c r="AV29" i="3"/>
  <c r="I30" i="3"/>
  <c r="I121" i="3"/>
  <c r="BE29" i="3"/>
  <c r="AM29" i="3"/>
  <c r="AC29" i="3"/>
  <c r="AN40" i="14"/>
  <c r="H144" i="14"/>
  <c r="AD40" i="14"/>
  <c r="G57" i="13"/>
  <c r="H41" i="14"/>
  <c r="V103" i="5"/>
  <c r="J104" i="5"/>
  <c r="J48" i="10"/>
  <c r="BH37" i="9"/>
  <c r="AF37" i="9"/>
  <c r="K138" i="9"/>
  <c r="AY37" i="9"/>
  <c r="K38" i="9"/>
  <c r="AP37" i="9"/>
  <c r="H141" i="9"/>
  <c r="G51" i="10"/>
  <c r="AC40" i="9"/>
  <c r="H41" i="9"/>
  <c r="AM40" i="9"/>
  <c r="AL87" i="13"/>
  <c r="AU87" i="13"/>
  <c r="AC87" i="13"/>
  <c r="S87" i="13"/>
  <c r="V74" i="11"/>
  <c r="V104" i="11"/>
  <c r="G78" i="10"/>
  <c r="G108" i="10"/>
  <c r="U53" i="13"/>
  <c r="J86" i="13"/>
  <c r="AE53" i="13"/>
  <c r="J119" i="13"/>
  <c r="AW53" i="13"/>
  <c r="AN53" i="13"/>
  <c r="G77" i="8"/>
  <c r="G107" i="8"/>
  <c r="I120" i="13"/>
  <c r="T54" i="13"/>
  <c r="I87" i="13"/>
  <c r="AD54" i="13"/>
  <c r="AV54" i="13"/>
  <c r="AM54" i="13"/>
  <c r="J139" i="11"/>
  <c r="I49" i="12"/>
  <c r="AX38" i="11"/>
  <c r="J39" i="11"/>
  <c r="AO38" i="11"/>
  <c r="BG38" i="11"/>
  <c r="AE38" i="11"/>
  <c r="H50" i="12"/>
  <c r="AN39" i="11"/>
  <c r="BF39" i="11"/>
  <c r="AW39" i="11"/>
  <c r="AD39" i="11"/>
  <c r="I140" i="11"/>
  <c r="I40" i="11"/>
  <c r="V74" i="9"/>
  <c r="V104" i="9"/>
  <c r="AM86" i="13"/>
  <c r="AV86" i="13"/>
  <c r="AD86" i="13"/>
  <c r="T86" i="13"/>
  <c r="I76" i="10"/>
  <c r="I106" i="10"/>
  <c r="AD47" i="21" l="1"/>
  <c r="D122" i="21"/>
  <c r="BM39" i="21"/>
  <c r="AS45" i="21"/>
  <c r="M115" i="21"/>
  <c r="AO38" i="21"/>
  <c r="AN39" i="21"/>
  <c r="R45" i="21"/>
  <c r="BE45" i="21"/>
  <c r="Z40" i="21"/>
  <c r="AE45" i="21"/>
  <c r="BD45" i="21"/>
  <c r="AA39" i="21"/>
  <c r="C122" i="21"/>
  <c r="W50" i="16"/>
  <c r="AW50" i="16"/>
  <c r="BI50" i="16"/>
  <c r="AJ50" i="16"/>
  <c r="D46" i="21"/>
  <c r="BD52" i="16"/>
  <c r="R52" i="16"/>
  <c r="AR52" i="16"/>
  <c r="AE52" i="16"/>
  <c r="D58" i="16"/>
  <c r="D57" i="16"/>
  <c r="AM40" i="21"/>
  <c r="AB38" i="21"/>
  <c r="AV52" i="17"/>
  <c r="AI52" i="17"/>
  <c r="H58" i="17"/>
  <c r="H57" i="17"/>
  <c r="BH52" i="17"/>
  <c r="AJ51" i="17"/>
  <c r="AW51" i="17"/>
  <c r="BI51" i="17"/>
  <c r="M40" i="21"/>
  <c r="AN46" i="16"/>
  <c r="BM46" i="16"/>
  <c r="AA46" i="16"/>
  <c r="BA46" i="16"/>
  <c r="AU52" i="16"/>
  <c r="AH52" i="16"/>
  <c r="BG52" i="16"/>
  <c r="U52" i="16"/>
  <c r="G57" i="16"/>
  <c r="G58" i="16"/>
  <c r="BN46" i="17"/>
  <c r="BB46" i="17"/>
  <c r="AO46" i="17"/>
  <c r="T52" i="16"/>
  <c r="AT52" i="16"/>
  <c r="AG52" i="16"/>
  <c r="BF52" i="16"/>
  <c r="F58" i="16"/>
  <c r="F57" i="16"/>
  <c r="E46" i="21"/>
  <c r="AS46" i="21" s="1"/>
  <c r="S52" i="16"/>
  <c r="AS52" i="16"/>
  <c r="AF52" i="16"/>
  <c r="E58" i="16"/>
  <c r="BE52" i="16"/>
  <c r="E57" i="16"/>
  <c r="AY49" i="17"/>
  <c r="BK49" i="17"/>
  <c r="AL49" i="17"/>
  <c r="K42" i="21"/>
  <c r="BK42" i="21" s="1"/>
  <c r="AL48" i="16"/>
  <c r="BK48" i="16"/>
  <c r="Y48" i="16"/>
  <c r="AY48" i="16"/>
  <c r="AZ48" i="17"/>
  <c r="AM48" i="17"/>
  <c r="BL48" i="17"/>
  <c r="AK49" i="16"/>
  <c r="BJ49" i="16"/>
  <c r="X49" i="16"/>
  <c r="AX49" i="16"/>
  <c r="L41" i="21"/>
  <c r="AM41" i="21" s="1"/>
  <c r="Z47" i="16"/>
  <c r="AZ47" i="16"/>
  <c r="AM47" i="16"/>
  <c r="BL47" i="16"/>
  <c r="L116" i="21"/>
  <c r="BN38" i="21"/>
  <c r="BM47" i="17"/>
  <c r="AN47" i="17"/>
  <c r="BA47" i="17"/>
  <c r="N39" i="21"/>
  <c r="AO39" i="21" s="1"/>
  <c r="BN45" i="16"/>
  <c r="BB45" i="16"/>
  <c r="AB45" i="16"/>
  <c r="AO45" i="16"/>
  <c r="AI51" i="16"/>
  <c r="BH51" i="16"/>
  <c r="V51" i="16"/>
  <c r="AV51" i="16"/>
  <c r="BL40" i="21"/>
  <c r="BJ50" i="17"/>
  <c r="AK50" i="17"/>
  <c r="AX50" i="17"/>
  <c r="J51" i="17"/>
  <c r="N47" i="17"/>
  <c r="K50" i="17"/>
  <c r="I52" i="17"/>
  <c r="L49" i="17"/>
  <c r="M48" i="17"/>
  <c r="AE46" i="21"/>
  <c r="D123" i="21"/>
  <c r="D125" i="21" s="1"/>
  <c r="BD46" i="21"/>
  <c r="Q47" i="21"/>
  <c r="C123" i="21"/>
  <c r="C125" i="21" s="1"/>
  <c r="C52" i="21"/>
  <c r="C51" i="21"/>
  <c r="AR46" i="21"/>
  <c r="R46" i="21"/>
  <c r="AN40" i="21"/>
  <c r="M116" i="21"/>
  <c r="AA40" i="21"/>
  <c r="BA40" i="21"/>
  <c r="BM40" i="21"/>
  <c r="S46" i="21"/>
  <c r="AF46" i="21"/>
  <c r="H44" i="21"/>
  <c r="V43" i="21"/>
  <c r="H119" i="21"/>
  <c r="AV43" i="21"/>
  <c r="AI43" i="21"/>
  <c r="BH43" i="21"/>
  <c r="J43" i="21"/>
  <c r="J118" i="21"/>
  <c r="BJ42" i="21"/>
  <c r="X42" i="21"/>
  <c r="AK42" i="21"/>
  <c r="AX42" i="21"/>
  <c r="I43" i="21"/>
  <c r="I118" i="21"/>
  <c r="W42" i="21"/>
  <c r="AJ42" i="21"/>
  <c r="AW42" i="21"/>
  <c r="BI42" i="21"/>
  <c r="G46" i="21"/>
  <c r="U45" i="21"/>
  <c r="G121" i="21"/>
  <c r="AH45" i="21"/>
  <c r="AU45" i="21"/>
  <c r="BG45" i="21"/>
  <c r="F46" i="21"/>
  <c r="F121" i="21"/>
  <c r="BF45" i="21"/>
  <c r="AT45" i="21"/>
  <c r="T45" i="21"/>
  <c r="AG45" i="21"/>
  <c r="J120" i="19"/>
  <c r="BJ44" i="19"/>
  <c r="X44" i="19"/>
  <c r="BK44" i="19"/>
  <c r="AY44" i="19"/>
  <c r="AX44" i="19"/>
  <c r="AK44" i="19"/>
  <c r="H122" i="19"/>
  <c r="H125" i="19" s="1"/>
  <c r="BH46" i="19"/>
  <c r="V47" i="19"/>
  <c r="V46" i="19"/>
  <c r="AV46" i="19"/>
  <c r="AI46" i="19"/>
  <c r="AI47" i="19"/>
  <c r="AJ45" i="19"/>
  <c r="I121" i="19"/>
  <c r="AW45" i="19"/>
  <c r="W45" i="19"/>
  <c r="BI45" i="19"/>
  <c r="C129" i="16"/>
  <c r="C131" i="16" s="1"/>
  <c r="F129" i="15"/>
  <c r="D47" i="21"/>
  <c r="F127" i="17"/>
  <c r="C128" i="17"/>
  <c r="F128" i="16"/>
  <c r="D129" i="16"/>
  <c r="D131" i="16" s="1"/>
  <c r="E128" i="16"/>
  <c r="E47" i="21"/>
  <c r="E129" i="15"/>
  <c r="E127" i="17"/>
  <c r="D128" i="17"/>
  <c r="Y42" i="18"/>
  <c r="K118" i="18"/>
  <c r="AL42" i="18"/>
  <c r="AY42" i="18"/>
  <c r="BK42" i="18"/>
  <c r="W44" i="18"/>
  <c r="I120" i="18"/>
  <c r="AJ44" i="18"/>
  <c r="BI44" i="18"/>
  <c r="AW44" i="18"/>
  <c r="BL41" i="18"/>
  <c r="Z41" i="18"/>
  <c r="AM41" i="18"/>
  <c r="AZ41" i="18"/>
  <c r="L117" i="18"/>
  <c r="U46" i="18"/>
  <c r="AH46" i="18"/>
  <c r="BG46" i="18"/>
  <c r="G122" i="18"/>
  <c r="AU46" i="18"/>
  <c r="M116" i="18"/>
  <c r="BA40" i="18"/>
  <c r="AA40" i="18"/>
  <c r="AN40" i="18"/>
  <c r="BM40" i="18"/>
  <c r="AB39" i="18"/>
  <c r="AO39" i="18"/>
  <c r="N115" i="18"/>
  <c r="BN39" i="18"/>
  <c r="BB39" i="18"/>
  <c r="AI45" i="18"/>
  <c r="H121" i="18"/>
  <c r="AV45" i="18"/>
  <c r="V45" i="18"/>
  <c r="BH45" i="18"/>
  <c r="J119" i="18"/>
  <c r="AK43" i="18"/>
  <c r="BJ43" i="18"/>
  <c r="AX43" i="18"/>
  <c r="X43" i="18"/>
  <c r="Z46" i="17"/>
  <c r="X48" i="17"/>
  <c r="AB44" i="17"/>
  <c r="AA45" i="17"/>
  <c r="Y47" i="17"/>
  <c r="W49" i="17"/>
  <c r="V50" i="17"/>
  <c r="G129" i="15"/>
  <c r="L122" i="17"/>
  <c r="H126" i="15"/>
  <c r="H52" i="16"/>
  <c r="K123" i="15"/>
  <c r="K49" i="16"/>
  <c r="N120" i="17"/>
  <c r="G128" i="16"/>
  <c r="J124" i="15"/>
  <c r="J50" i="16"/>
  <c r="J124" i="17"/>
  <c r="H126" i="17"/>
  <c r="G127" i="17"/>
  <c r="L123" i="16"/>
  <c r="I126" i="16"/>
  <c r="M121" i="17"/>
  <c r="K123" i="17"/>
  <c r="M122" i="16"/>
  <c r="L122" i="15"/>
  <c r="L48" i="16"/>
  <c r="N121" i="16"/>
  <c r="I125" i="15"/>
  <c r="I51" i="16"/>
  <c r="K124" i="16"/>
  <c r="M47" i="16"/>
  <c r="M121" i="15"/>
  <c r="N46" i="16"/>
  <c r="N120" i="15"/>
  <c r="I125" i="17"/>
  <c r="H127" i="16"/>
  <c r="J125" i="16"/>
  <c r="H52" i="6"/>
  <c r="BF41" i="4"/>
  <c r="I142" i="4"/>
  <c r="AW41" i="4"/>
  <c r="AD41" i="4"/>
  <c r="AN41" i="4"/>
  <c r="AC40" i="5"/>
  <c r="H41" i="5"/>
  <c r="H141" i="5"/>
  <c r="AM40" i="5"/>
  <c r="I78" i="6"/>
  <c r="I108" i="6"/>
  <c r="AE28" i="3"/>
  <c r="AX28" i="3"/>
  <c r="AO28" i="3"/>
  <c r="BG28" i="3"/>
  <c r="K29" i="3"/>
  <c r="K120" i="3"/>
  <c r="AQ38" i="14"/>
  <c r="BI38" i="14"/>
  <c r="AG38" i="14"/>
  <c r="J55" i="13"/>
  <c r="K142" i="14"/>
  <c r="K39" i="14"/>
  <c r="AZ38" i="14"/>
  <c r="AW39" i="5"/>
  <c r="I140" i="5"/>
  <c r="I40" i="5"/>
  <c r="AN39" i="5"/>
  <c r="BF39" i="5"/>
  <c r="AD39" i="5"/>
  <c r="AP39" i="14"/>
  <c r="BH39" i="14"/>
  <c r="J143" i="14"/>
  <c r="AF39" i="14"/>
  <c r="AY39" i="14"/>
  <c r="J40" i="14"/>
  <c r="I56" i="13"/>
  <c r="I141" i="9"/>
  <c r="H51" i="10"/>
  <c r="AD40" i="9"/>
  <c r="AW40" i="9"/>
  <c r="I41" i="9"/>
  <c r="AN40" i="9"/>
  <c r="BF40" i="9"/>
  <c r="H107" i="9"/>
  <c r="R22" i="9"/>
  <c r="R12" i="9"/>
  <c r="AP37" i="7"/>
  <c r="J48" i="8"/>
  <c r="BH37" i="7"/>
  <c r="AF37" i="7"/>
  <c r="K138" i="7"/>
  <c r="K38" i="7"/>
  <c r="AY37" i="7"/>
  <c r="G79" i="10"/>
  <c r="G109" i="10"/>
  <c r="J76" i="10"/>
  <c r="J106" i="10"/>
  <c r="AP37" i="5"/>
  <c r="BH37" i="5"/>
  <c r="AF37" i="5"/>
  <c r="AY37" i="5"/>
  <c r="K38" i="5"/>
  <c r="K138" i="5"/>
  <c r="AF85" i="3"/>
  <c r="K86" i="3"/>
  <c r="G89" i="3" s="1"/>
  <c r="G78" i="8"/>
  <c r="G108" i="8"/>
  <c r="I107" i="10"/>
  <c r="I77" i="10"/>
  <c r="H107" i="11"/>
  <c r="R22" i="11"/>
  <c r="R12" i="11"/>
  <c r="AG74" i="9"/>
  <c r="AG104" i="9"/>
  <c r="S106" i="9" s="1"/>
  <c r="I76" i="8"/>
  <c r="I106" i="8"/>
  <c r="V74" i="7"/>
  <c r="V104" i="7"/>
  <c r="H78" i="10"/>
  <c r="H108" i="10"/>
  <c r="H142" i="11"/>
  <c r="G52" i="12"/>
  <c r="AM41" i="11"/>
  <c r="AC41" i="11"/>
  <c r="AB167" i="12"/>
  <c r="H78" i="12"/>
  <c r="H108" i="12"/>
  <c r="U54" i="13"/>
  <c r="J87" i="13"/>
  <c r="AE54" i="13"/>
  <c r="AW54" i="13"/>
  <c r="AN54" i="13"/>
  <c r="J120" i="13"/>
  <c r="J107" i="6"/>
  <c r="J77" i="6"/>
  <c r="J75" i="8"/>
  <c r="J105" i="8"/>
  <c r="V74" i="5"/>
  <c r="V104" i="5"/>
  <c r="AM55" i="13"/>
  <c r="AD55" i="13"/>
  <c r="T55" i="13"/>
  <c r="I88" i="13"/>
  <c r="AV55" i="13"/>
  <c r="I121" i="13"/>
  <c r="R89" i="13"/>
  <c r="AB89" i="13"/>
  <c r="AG103" i="7"/>
  <c r="K104" i="7"/>
  <c r="G107" i="7" s="1"/>
  <c r="H79" i="6"/>
  <c r="H109" i="6"/>
  <c r="I49" i="8"/>
  <c r="AE38" i="7"/>
  <c r="AX38" i="7"/>
  <c r="J39" i="7"/>
  <c r="J139" i="7"/>
  <c r="AO38" i="7"/>
  <c r="BG38" i="7"/>
  <c r="V76" i="14"/>
  <c r="V107" i="14"/>
  <c r="I122" i="3"/>
  <c r="AM30" i="3"/>
  <c r="BE30" i="3"/>
  <c r="AC30" i="3"/>
  <c r="AV30" i="3"/>
  <c r="I31" i="3"/>
  <c r="G51" i="8"/>
  <c r="AC40" i="7"/>
  <c r="H41" i="7"/>
  <c r="AM40" i="7"/>
  <c r="H141" i="7"/>
  <c r="AU88" i="13"/>
  <c r="S88" i="13"/>
  <c r="AL88" i="13"/>
  <c r="AC88" i="13"/>
  <c r="J50" i="6"/>
  <c r="K140" i="4"/>
  <c r="AY39" i="4"/>
  <c r="K40" i="4"/>
  <c r="AP39" i="4"/>
  <c r="BH39" i="4"/>
  <c r="AF39" i="4"/>
  <c r="H122" i="13"/>
  <c r="AC56" i="13"/>
  <c r="S56" i="13"/>
  <c r="AL56" i="13"/>
  <c r="AU56" i="13"/>
  <c r="H89" i="13"/>
  <c r="H50" i="8"/>
  <c r="AW39" i="7"/>
  <c r="I140" i="7"/>
  <c r="I40" i="7"/>
  <c r="AN39" i="7"/>
  <c r="BF39" i="7"/>
  <c r="AD39" i="7"/>
  <c r="AA168" i="12"/>
  <c r="G79" i="12"/>
  <c r="G109" i="12"/>
  <c r="H142" i="9"/>
  <c r="G52" i="10"/>
  <c r="AM41" i="9"/>
  <c r="AC41" i="9"/>
  <c r="J140" i="9"/>
  <c r="AO39" i="9"/>
  <c r="I50" i="10"/>
  <c r="BG39" i="9"/>
  <c r="AE39" i="9"/>
  <c r="AX39" i="9"/>
  <c r="J40" i="9"/>
  <c r="I144" i="14"/>
  <c r="BG40" i="14"/>
  <c r="AE40" i="14"/>
  <c r="AX40" i="14"/>
  <c r="I41" i="14"/>
  <c r="AO40" i="14"/>
  <c r="H57" i="13"/>
  <c r="K139" i="11"/>
  <c r="J49" i="12"/>
  <c r="K39" i="11"/>
  <c r="AP38" i="11"/>
  <c r="BH38" i="11"/>
  <c r="AF38" i="11"/>
  <c r="AY38" i="11"/>
  <c r="I141" i="11"/>
  <c r="H51" i="12"/>
  <c r="AD40" i="11"/>
  <c r="AW40" i="11"/>
  <c r="I41" i="11"/>
  <c r="AN40" i="11"/>
  <c r="BF40" i="11"/>
  <c r="AG74" i="11"/>
  <c r="AG104" i="11"/>
  <c r="S106" i="11" s="1"/>
  <c r="J30" i="3"/>
  <c r="AN29" i="3"/>
  <c r="BF29" i="3"/>
  <c r="AW29" i="3"/>
  <c r="AD29" i="3"/>
  <c r="J121" i="3"/>
  <c r="H107" i="8"/>
  <c r="H77" i="8"/>
  <c r="AE38" i="5"/>
  <c r="AX38" i="5"/>
  <c r="J39" i="5"/>
  <c r="J139" i="5"/>
  <c r="AO38" i="5"/>
  <c r="BG38" i="5"/>
  <c r="AV87" i="13"/>
  <c r="AM87" i="13"/>
  <c r="AD87" i="13"/>
  <c r="T87" i="13"/>
  <c r="J140" i="11"/>
  <c r="AO39" i="11"/>
  <c r="BG39" i="11"/>
  <c r="AE39" i="11"/>
  <c r="J40" i="11"/>
  <c r="I50" i="12"/>
  <c r="AX39" i="11"/>
  <c r="AW86" i="13"/>
  <c r="AE86" i="13"/>
  <c r="U86" i="13"/>
  <c r="AN86" i="13"/>
  <c r="K139" i="9"/>
  <c r="J49" i="10"/>
  <c r="K39" i="9"/>
  <c r="AP38" i="9"/>
  <c r="BH38" i="9"/>
  <c r="AY38" i="9"/>
  <c r="AF38" i="9"/>
  <c r="AD41" i="14"/>
  <c r="H42" i="14"/>
  <c r="H145" i="14"/>
  <c r="AN41" i="14"/>
  <c r="G58" i="13"/>
  <c r="AG103" i="5"/>
  <c r="K104" i="5"/>
  <c r="G107" i="5" s="1"/>
  <c r="AH106" i="14"/>
  <c r="K107" i="14"/>
  <c r="G110" i="14" s="1"/>
  <c r="G80" i="6"/>
  <c r="G110" i="6"/>
  <c r="AB31" i="3"/>
  <c r="H123" i="3"/>
  <c r="AL31" i="3"/>
  <c r="H32" i="3"/>
  <c r="R14" i="4"/>
  <c r="R13" i="4"/>
  <c r="R18" i="4" s="1"/>
  <c r="R19" i="4" s="1"/>
  <c r="R34" i="4" s="1"/>
  <c r="J141" i="4"/>
  <c r="I51" i="6"/>
  <c r="BG40" i="4"/>
  <c r="AE40" i="4"/>
  <c r="AX40" i="4"/>
  <c r="J41" i="4"/>
  <c r="AO40" i="4"/>
  <c r="AD165" i="12"/>
  <c r="J76" i="12"/>
  <c r="J106" i="12"/>
  <c r="U56" i="3"/>
  <c r="U86" i="3"/>
  <c r="R29" i="4"/>
  <c r="R30" i="4" s="1"/>
  <c r="R24" i="4"/>
  <c r="R25" i="4" s="1"/>
  <c r="AB57" i="13"/>
  <c r="G90" i="13"/>
  <c r="G123" i="13"/>
  <c r="R57" i="13"/>
  <c r="I107" i="12"/>
  <c r="AC166" i="12"/>
  <c r="I77" i="12"/>
  <c r="E122" i="21" l="1"/>
  <c r="K118" i="21"/>
  <c r="AB39" i="21"/>
  <c r="Y42" i="21"/>
  <c r="BB39" i="21"/>
  <c r="AL42" i="21"/>
  <c r="BN39" i="21"/>
  <c r="AY42" i="21"/>
  <c r="BE46" i="21"/>
  <c r="N115" i="21"/>
  <c r="L42" i="21"/>
  <c r="BL48" i="16"/>
  <c r="Z48" i="16"/>
  <c r="AZ48" i="16"/>
  <c r="AM48" i="16"/>
  <c r="AI52" i="16"/>
  <c r="BH52" i="16"/>
  <c r="AV52" i="16"/>
  <c r="V52" i="16"/>
  <c r="H57" i="16"/>
  <c r="H58" i="16"/>
  <c r="Z41" i="21"/>
  <c r="BJ51" i="17"/>
  <c r="AX51" i="17"/>
  <c r="AK51" i="17"/>
  <c r="N40" i="21"/>
  <c r="N116" i="21" s="1"/>
  <c r="AO46" i="16"/>
  <c r="BN46" i="16"/>
  <c r="BB46" i="16"/>
  <c r="AB46" i="16"/>
  <c r="AZ41" i="21"/>
  <c r="K43" i="21"/>
  <c r="K119" i="21" s="1"/>
  <c r="AL49" i="16"/>
  <c r="BK49" i="16"/>
  <c r="Y49" i="16"/>
  <c r="AY49" i="16"/>
  <c r="X50" i="16"/>
  <c r="AX50" i="16"/>
  <c r="AK50" i="16"/>
  <c r="BJ50" i="16"/>
  <c r="L117" i="21"/>
  <c r="BM48" i="17"/>
  <c r="AN48" i="17"/>
  <c r="BA48" i="17"/>
  <c r="BL41" i="21"/>
  <c r="AZ49" i="17"/>
  <c r="AM49" i="17"/>
  <c r="BL49" i="17"/>
  <c r="M41" i="21"/>
  <c r="AA41" i="21" s="1"/>
  <c r="BA47" i="16"/>
  <c r="AN47" i="16"/>
  <c r="BM47" i="16"/>
  <c r="AA47" i="16"/>
  <c r="AW52" i="17"/>
  <c r="BI52" i="17"/>
  <c r="AJ52" i="17"/>
  <c r="I58" i="17"/>
  <c r="I57" i="17"/>
  <c r="BN47" i="17"/>
  <c r="AO47" i="17"/>
  <c r="BB47" i="17"/>
  <c r="AJ51" i="16"/>
  <c r="BI51" i="16"/>
  <c r="W51" i="16"/>
  <c r="AW51" i="16"/>
  <c r="BK50" i="17"/>
  <c r="AY50" i="17"/>
  <c r="AL50" i="17"/>
  <c r="K51" i="17"/>
  <c r="M49" i="17"/>
  <c r="N48" i="17"/>
  <c r="L50" i="17"/>
  <c r="J52" i="17"/>
  <c r="AS47" i="21"/>
  <c r="BE47" i="21"/>
  <c r="E123" i="21"/>
  <c r="E52" i="21"/>
  <c r="E51" i="21"/>
  <c r="BD47" i="21"/>
  <c r="AR47" i="21"/>
  <c r="R47" i="21"/>
  <c r="AE47" i="21"/>
  <c r="D52" i="21"/>
  <c r="D51" i="21"/>
  <c r="AF47" i="21"/>
  <c r="S47" i="21"/>
  <c r="F47" i="21"/>
  <c r="AT47" i="21" s="1"/>
  <c r="G47" i="21"/>
  <c r="G51" i="21" s="1"/>
  <c r="BA41" i="21"/>
  <c r="BL42" i="21"/>
  <c r="L118" i="21"/>
  <c r="AZ42" i="21"/>
  <c r="Z42" i="21"/>
  <c r="AM42" i="21"/>
  <c r="AL43" i="21"/>
  <c r="Y43" i="21"/>
  <c r="I44" i="21"/>
  <c r="W43" i="21"/>
  <c r="I119" i="21"/>
  <c r="AJ43" i="21"/>
  <c r="AW43" i="21"/>
  <c r="BI43" i="21"/>
  <c r="J44" i="21"/>
  <c r="X43" i="21"/>
  <c r="AK43" i="21"/>
  <c r="BJ43" i="21"/>
  <c r="J119" i="21"/>
  <c r="AX43" i="21"/>
  <c r="AY43" i="21"/>
  <c r="U46" i="21"/>
  <c r="G122" i="21"/>
  <c r="AH46" i="21"/>
  <c r="BG46" i="21"/>
  <c r="AU46" i="21"/>
  <c r="F122" i="21"/>
  <c r="AT46" i="21"/>
  <c r="AG46" i="21"/>
  <c r="T46" i="21"/>
  <c r="BF46" i="21"/>
  <c r="H45" i="21"/>
  <c r="BH44" i="21"/>
  <c r="AV44" i="21"/>
  <c r="AI44" i="21"/>
  <c r="H120" i="21"/>
  <c r="V44" i="21"/>
  <c r="AJ47" i="19"/>
  <c r="W47" i="19"/>
  <c r="I122" i="19"/>
  <c r="I125" i="19" s="1"/>
  <c r="AW46" i="19"/>
  <c r="AJ46" i="19"/>
  <c r="BI46" i="19"/>
  <c r="W46" i="19"/>
  <c r="BK45" i="19"/>
  <c r="AK45" i="19"/>
  <c r="BJ45" i="19"/>
  <c r="AX45" i="19"/>
  <c r="X45" i="19"/>
  <c r="J121" i="19"/>
  <c r="AY45" i="19"/>
  <c r="D131" i="17"/>
  <c r="C131" i="17"/>
  <c r="E128" i="17"/>
  <c r="F129" i="16"/>
  <c r="F131" i="16" s="1"/>
  <c r="E129" i="16"/>
  <c r="E131" i="16" s="1"/>
  <c r="F128" i="17"/>
  <c r="I121" i="18"/>
  <c r="AJ45" i="18"/>
  <c r="W45" i="18"/>
  <c r="BI45" i="18"/>
  <c r="AW45" i="18"/>
  <c r="BA41" i="18"/>
  <c r="AA41" i="18"/>
  <c r="M117" i="18"/>
  <c r="BM41" i="18"/>
  <c r="AN41" i="18"/>
  <c r="BH46" i="18"/>
  <c r="AV46" i="18"/>
  <c r="AI46" i="18"/>
  <c r="H122" i="18"/>
  <c r="V46" i="18"/>
  <c r="BL42" i="18"/>
  <c r="Z42" i="18"/>
  <c r="AZ42" i="18"/>
  <c r="L118" i="18"/>
  <c r="AM42" i="18"/>
  <c r="BJ44" i="18"/>
  <c r="X44" i="18"/>
  <c r="AK44" i="18"/>
  <c r="AX44" i="18"/>
  <c r="J120" i="18"/>
  <c r="AB40" i="18"/>
  <c r="N116" i="18"/>
  <c r="BB40" i="18"/>
  <c r="AO40" i="18"/>
  <c r="BN40" i="18"/>
  <c r="Y43" i="18"/>
  <c r="AL43" i="18"/>
  <c r="K119" i="18"/>
  <c r="AY43" i="18"/>
  <c r="BK43" i="18"/>
  <c r="U47" i="18"/>
  <c r="AH47" i="18"/>
  <c r="G52" i="18"/>
  <c r="AU47" i="18"/>
  <c r="BG47" i="18"/>
  <c r="G123" i="18"/>
  <c r="G125" i="18" s="1"/>
  <c r="G51" i="18"/>
  <c r="AB45" i="17"/>
  <c r="AA46" i="17"/>
  <c r="W50" i="17"/>
  <c r="X49" i="17"/>
  <c r="V51" i="17"/>
  <c r="Y48" i="17"/>
  <c r="Z47" i="17"/>
  <c r="M123" i="16"/>
  <c r="L123" i="17"/>
  <c r="K124" i="15"/>
  <c r="K50" i="16"/>
  <c r="I126" i="15"/>
  <c r="I52" i="16"/>
  <c r="N122" i="16"/>
  <c r="M48" i="16"/>
  <c r="M122" i="15"/>
  <c r="L124" i="16"/>
  <c r="H127" i="17"/>
  <c r="K124" i="17"/>
  <c r="I126" i="17"/>
  <c r="J125" i="15"/>
  <c r="J51" i="16"/>
  <c r="H129" i="15"/>
  <c r="N47" i="16"/>
  <c r="N121" i="15"/>
  <c r="I127" i="16"/>
  <c r="G128" i="17"/>
  <c r="H128" i="16"/>
  <c r="M122" i="17"/>
  <c r="K125" i="16"/>
  <c r="J125" i="17"/>
  <c r="L123" i="15"/>
  <c r="L49" i="16"/>
  <c r="N121" i="17"/>
  <c r="J126" i="16"/>
  <c r="G129" i="16"/>
  <c r="G131" i="16" s="1"/>
  <c r="J50" i="10"/>
  <c r="BH39" i="9"/>
  <c r="K140" i="9"/>
  <c r="AF39" i="9"/>
  <c r="AY39" i="9"/>
  <c r="K40" i="9"/>
  <c r="AP39" i="9"/>
  <c r="AC57" i="13"/>
  <c r="H90" i="13"/>
  <c r="AU57" i="13"/>
  <c r="AL57" i="13"/>
  <c r="H123" i="13"/>
  <c r="S57" i="13"/>
  <c r="I107" i="8"/>
  <c r="I77" i="8"/>
  <c r="G79" i="8"/>
  <c r="G109" i="8"/>
  <c r="T88" i="13"/>
  <c r="AM88" i="13"/>
  <c r="AV88" i="13"/>
  <c r="AD88" i="13"/>
  <c r="AD42" i="14"/>
  <c r="H146" i="14"/>
  <c r="H43" i="14"/>
  <c r="AN42" i="14"/>
  <c r="G59" i="13"/>
  <c r="H109" i="10"/>
  <c r="H79" i="10"/>
  <c r="R23" i="14"/>
  <c r="R12" i="14"/>
  <c r="H110" i="14"/>
  <c r="H78" i="8"/>
  <c r="H108" i="8"/>
  <c r="R33" i="4"/>
  <c r="R38" i="4" s="1"/>
  <c r="R40" i="4" s="1"/>
  <c r="J9" i="4" s="1"/>
  <c r="R27" i="4"/>
  <c r="W21" i="4" s="1"/>
  <c r="AH76" i="14"/>
  <c r="AH107" i="14"/>
  <c r="S109" i="14" s="1"/>
  <c r="H52" i="12"/>
  <c r="AN41" i="11"/>
  <c r="BF41" i="11"/>
  <c r="AD41" i="11"/>
  <c r="I142" i="11"/>
  <c r="AW41" i="11"/>
  <c r="AG74" i="7"/>
  <c r="AG104" i="7"/>
  <c r="S106" i="7" s="1"/>
  <c r="I52" i="6"/>
  <c r="AE41" i="4"/>
  <c r="J142" i="4"/>
  <c r="AX41" i="4"/>
  <c r="AO41" i="4"/>
  <c r="BG41" i="4"/>
  <c r="H124" i="3"/>
  <c r="AB32" i="3"/>
  <c r="AL32" i="3"/>
  <c r="H107" i="5"/>
  <c r="R12" i="5"/>
  <c r="R22" i="5"/>
  <c r="J140" i="5"/>
  <c r="J40" i="5"/>
  <c r="AO39" i="5"/>
  <c r="BG39" i="5"/>
  <c r="AX39" i="5"/>
  <c r="AE39" i="5"/>
  <c r="J50" i="12"/>
  <c r="BH39" i="11"/>
  <c r="AF39" i="11"/>
  <c r="AY39" i="11"/>
  <c r="K140" i="11"/>
  <c r="K40" i="11"/>
  <c r="AP39" i="11"/>
  <c r="K141" i="4"/>
  <c r="J51" i="6"/>
  <c r="BH40" i="4"/>
  <c r="AF40" i="4"/>
  <c r="AY40" i="4"/>
  <c r="K41" i="4"/>
  <c r="AP40" i="4"/>
  <c r="J140" i="7"/>
  <c r="J40" i="7"/>
  <c r="I50" i="8"/>
  <c r="AO39" i="7"/>
  <c r="BG39" i="7"/>
  <c r="AX39" i="7"/>
  <c r="AE39" i="7"/>
  <c r="BH40" i="14"/>
  <c r="AF40" i="14"/>
  <c r="AY40" i="14"/>
  <c r="J41" i="14"/>
  <c r="J144" i="14"/>
  <c r="AP40" i="14"/>
  <c r="I57" i="13"/>
  <c r="I79" i="6"/>
  <c r="I109" i="6"/>
  <c r="J141" i="11"/>
  <c r="I51" i="12"/>
  <c r="AX40" i="11"/>
  <c r="J41" i="11"/>
  <c r="AO40" i="11"/>
  <c r="BG40" i="11"/>
  <c r="AE40" i="11"/>
  <c r="AB90" i="13"/>
  <c r="R90" i="13"/>
  <c r="AE41" i="14"/>
  <c r="AX41" i="14"/>
  <c r="I42" i="14"/>
  <c r="I145" i="14"/>
  <c r="AO41" i="14"/>
  <c r="BG41" i="14"/>
  <c r="H58" i="13"/>
  <c r="AC31" i="3"/>
  <c r="AV31" i="3"/>
  <c r="I32" i="3"/>
  <c r="I123" i="3"/>
  <c r="AM31" i="3"/>
  <c r="BE31" i="3"/>
  <c r="R13" i="9"/>
  <c r="R14" i="9"/>
  <c r="AC41" i="5"/>
  <c r="H142" i="5"/>
  <c r="AM41" i="5"/>
  <c r="H107" i="7"/>
  <c r="R22" i="7"/>
  <c r="R12" i="7"/>
  <c r="R29" i="9"/>
  <c r="R30" i="9" s="1"/>
  <c r="R24" i="9"/>
  <c r="R25" i="9" s="1"/>
  <c r="H110" i="6"/>
  <c r="H80" i="6"/>
  <c r="J49" i="8"/>
  <c r="AF38" i="7"/>
  <c r="AY38" i="7"/>
  <c r="K39" i="7"/>
  <c r="K139" i="7"/>
  <c r="AP38" i="7"/>
  <c r="BH38" i="7"/>
  <c r="I122" i="13"/>
  <c r="AD56" i="13"/>
  <c r="I89" i="13"/>
  <c r="AV56" i="13"/>
  <c r="AM56" i="13"/>
  <c r="T56" i="13"/>
  <c r="AE55" i="13"/>
  <c r="J121" i="13"/>
  <c r="U55" i="13"/>
  <c r="AW55" i="13"/>
  <c r="AN55" i="13"/>
  <c r="J88" i="13"/>
  <c r="AG74" i="5"/>
  <c r="AG104" i="5"/>
  <c r="S106" i="5" s="1"/>
  <c r="J107" i="12"/>
  <c r="J77" i="12"/>
  <c r="AD166" i="12"/>
  <c r="G110" i="12"/>
  <c r="G80" i="12"/>
  <c r="BF40" i="5"/>
  <c r="AD40" i="5"/>
  <c r="AW40" i="5"/>
  <c r="I41" i="5"/>
  <c r="I141" i="5"/>
  <c r="AN40" i="5"/>
  <c r="G110" i="10"/>
  <c r="G80" i="10"/>
  <c r="R29" i="11"/>
  <c r="R30" i="11" s="1"/>
  <c r="R24" i="11"/>
  <c r="R25" i="11" s="1"/>
  <c r="AF38" i="5"/>
  <c r="AY38" i="5"/>
  <c r="K39" i="5"/>
  <c r="K139" i="5"/>
  <c r="AP38" i="5"/>
  <c r="BH38" i="5"/>
  <c r="BI39" i="14"/>
  <c r="K143" i="14"/>
  <c r="AG39" i="14"/>
  <c r="AZ39" i="14"/>
  <c r="K40" i="14"/>
  <c r="J56" i="13"/>
  <c r="AQ39" i="14"/>
  <c r="I78" i="10"/>
  <c r="I108" i="10"/>
  <c r="S89" i="13"/>
  <c r="AL89" i="13"/>
  <c r="AU89" i="13"/>
  <c r="AC89" i="13"/>
  <c r="G124" i="13"/>
  <c r="G91" i="13"/>
  <c r="R58" i="13"/>
  <c r="AB58" i="13"/>
  <c r="BF30" i="3"/>
  <c r="AW30" i="3"/>
  <c r="J31" i="3"/>
  <c r="J122" i="3"/>
  <c r="AN30" i="3"/>
  <c r="AD30" i="3"/>
  <c r="H109" i="12"/>
  <c r="AB168" i="12"/>
  <c r="H79" i="12"/>
  <c r="J141" i="9"/>
  <c r="I51" i="10"/>
  <c r="AX40" i="9"/>
  <c r="J41" i="9"/>
  <c r="AO40" i="9"/>
  <c r="BG40" i="9"/>
  <c r="AE40" i="9"/>
  <c r="G52" i="8"/>
  <c r="AC41" i="7"/>
  <c r="H142" i="7"/>
  <c r="AM41" i="7"/>
  <c r="AW87" i="13"/>
  <c r="AS95" i="13" s="1"/>
  <c r="U87" i="13"/>
  <c r="Q92" i="13" s="1"/>
  <c r="AN87" i="13"/>
  <c r="AK92" i="13" s="1"/>
  <c r="AE87" i="13"/>
  <c r="AA95" i="13" s="1"/>
  <c r="H89" i="3"/>
  <c r="R13" i="3"/>
  <c r="H52" i="10"/>
  <c r="I142" i="9"/>
  <c r="AN41" i="9"/>
  <c r="BF41" i="9"/>
  <c r="AD41" i="9"/>
  <c r="AW41" i="9"/>
  <c r="AC167" i="12"/>
  <c r="I78" i="12"/>
  <c r="I108" i="12"/>
  <c r="R13" i="11"/>
  <c r="R14" i="11"/>
  <c r="AF56" i="3"/>
  <c r="AF86" i="3"/>
  <c r="R88" i="3" s="1"/>
  <c r="J76" i="8"/>
  <c r="J106" i="8"/>
  <c r="AO29" i="3"/>
  <c r="K121" i="3"/>
  <c r="AE29" i="3"/>
  <c r="BG29" i="3"/>
  <c r="AX29" i="3"/>
  <c r="K30" i="3"/>
  <c r="H51" i="8"/>
  <c r="BF40" i="7"/>
  <c r="AD40" i="7"/>
  <c r="AW40" i="7"/>
  <c r="I41" i="7"/>
  <c r="I141" i="7"/>
  <c r="AN40" i="7"/>
  <c r="J78" i="6"/>
  <c r="J108" i="6"/>
  <c r="J107" i="10"/>
  <c r="J77" i="10"/>
  <c r="E125" i="21" l="1"/>
  <c r="AO40" i="21"/>
  <c r="BK43" i="21"/>
  <c r="M117" i="21"/>
  <c r="K44" i="21"/>
  <c r="AY50" i="16"/>
  <c r="AL50" i="16"/>
  <c r="BK50" i="16"/>
  <c r="Y50" i="16"/>
  <c r="AB40" i="21"/>
  <c r="AX52" i="17"/>
  <c r="AK52" i="17"/>
  <c r="BJ52" i="17"/>
  <c r="J58" i="17"/>
  <c r="J57" i="17"/>
  <c r="AN41" i="21"/>
  <c r="AZ50" i="17"/>
  <c r="AM50" i="17"/>
  <c r="BL50" i="17"/>
  <c r="L43" i="21"/>
  <c r="Z43" i="21" s="1"/>
  <c r="AM49" i="16"/>
  <c r="BL49" i="16"/>
  <c r="Z49" i="16"/>
  <c r="AZ49" i="16"/>
  <c r="BM41" i="21"/>
  <c r="BN48" i="17"/>
  <c r="BB48" i="17"/>
  <c r="AO48" i="17"/>
  <c r="N41" i="21"/>
  <c r="BB41" i="21" s="1"/>
  <c r="AO47" i="16"/>
  <c r="BN47" i="16"/>
  <c r="AB47" i="16"/>
  <c r="BB47" i="16"/>
  <c r="AN49" i="17"/>
  <c r="BM49" i="17"/>
  <c r="BA49" i="17"/>
  <c r="M42" i="21"/>
  <c r="M118" i="21" s="1"/>
  <c r="AA48" i="16"/>
  <c r="BA48" i="16"/>
  <c r="AN48" i="16"/>
  <c r="BM48" i="16"/>
  <c r="BN40" i="21"/>
  <c r="BK51" i="17"/>
  <c r="AL51" i="17"/>
  <c r="AY51" i="17"/>
  <c r="BJ51" i="16"/>
  <c r="X51" i="16"/>
  <c r="AX51" i="16"/>
  <c r="AK51" i="16"/>
  <c r="BB40" i="21"/>
  <c r="AJ52" i="16"/>
  <c r="BI52" i="16"/>
  <c r="W52" i="16"/>
  <c r="AW52" i="16"/>
  <c r="I57" i="16"/>
  <c r="I58" i="16"/>
  <c r="N49" i="17"/>
  <c r="M50" i="17"/>
  <c r="K52" i="17"/>
  <c r="L51" i="17"/>
  <c r="F123" i="21"/>
  <c r="F125" i="21" s="1"/>
  <c r="G52" i="21"/>
  <c r="G123" i="21"/>
  <c r="G125" i="21" s="1"/>
  <c r="F51" i="21"/>
  <c r="F52" i="21"/>
  <c r="AG47" i="21"/>
  <c r="BG47" i="21"/>
  <c r="T47" i="21"/>
  <c r="BF47" i="21"/>
  <c r="AH47" i="21"/>
  <c r="AU47" i="21"/>
  <c r="U47" i="21"/>
  <c r="H47" i="21"/>
  <c r="AV47" i="21" s="1"/>
  <c r="BN41" i="21"/>
  <c r="AO41" i="21"/>
  <c r="N117" i="21"/>
  <c r="BM42" i="21"/>
  <c r="AA42" i="21"/>
  <c r="BA42" i="21"/>
  <c r="AN42" i="21"/>
  <c r="L119" i="21"/>
  <c r="Y44" i="21"/>
  <c r="AL44" i="21"/>
  <c r="K120" i="21"/>
  <c r="H46" i="21"/>
  <c r="V45" i="21"/>
  <c r="BH45" i="21"/>
  <c r="AV45" i="21"/>
  <c r="H121" i="21"/>
  <c r="AI45" i="21"/>
  <c r="J45" i="21"/>
  <c r="J120" i="21"/>
  <c r="AX44" i="21"/>
  <c r="BK44" i="21"/>
  <c r="AY44" i="21"/>
  <c r="AK44" i="21"/>
  <c r="BJ44" i="21"/>
  <c r="X44" i="21"/>
  <c r="I45" i="21"/>
  <c r="AJ44" i="21"/>
  <c r="W44" i="21"/>
  <c r="I120" i="21"/>
  <c r="BI44" i="21"/>
  <c r="AW44" i="21"/>
  <c r="AK47" i="19"/>
  <c r="AY46" i="19"/>
  <c r="AX46" i="19"/>
  <c r="X46" i="19"/>
  <c r="X47" i="19"/>
  <c r="BK46" i="19"/>
  <c r="AK46" i="19"/>
  <c r="J122" i="19"/>
  <c r="J125" i="19" s="1"/>
  <c r="O125" i="19" s="1"/>
  <c r="G12" i="19" s="1"/>
  <c r="BJ46" i="19"/>
  <c r="F131" i="17"/>
  <c r="E131" i="17"/>
  <c r="AN42" i="18"/>
  <c r="BM42" i="18"/>
  <c r="AA42" i="18"/>
  <c r="M118" i="18"/>
  <c r="BA42" i="18"/>
  <c r="BB41" i="18"/>
  <c r="AO41" i="18"/>
  <c r="AB41" i="18"/>
  <c r="BN41" i="18"/>
  <c r="N117" i="18"/>
  <c r="Y44" i="18"/>
  <c r="AL44" i="18"/>
  <c r="K120" i="18"/>
  <c r="BK44" i="18"/>
  <c r="AY44" i="18"/>
  <c r="BJ45" i="18"/>
  <c r="AX45" i="18"/>
  <c r="J121" i="18"/>
  <c r="AK45" i="18"/>
  <c r="X45" i="18"/>
  <c r="AV47" i="18"/>
  <c r="AI47" i="18"/>
  <c r="H123" i="18"/>
  <c r="H125" i="18" s="1"/>
  <c r="V47" i="18"/>
  <c r="H51" i="18"/>
  <c r="BH47" i="18"/>
  <c r="H52" i="18"/>
  <c r="L119" i="18"/>
  <c r="AM43" i="18"/>
  <c r="Z43" i="18"/>
  <c r="AZ43" i="18"/>
  <c r="BL43" i="18"/>
  <c r="AJ46" i="18"/>
  <c r="I122" i="18"/>
  <c r="W46" i="18"/>
  <c r="BI46" i="18"/>
  <c r="AW46" i="18"/>
  <c r="X50" i="17"/>
  <c r="Y49" i="17"/>
  <c r="Z48" i="17"/>
  <c r="AB46" i="17"/>
  <c r="V52" i="17"/>
  <c r="W51" i="17"/>
  <c r="AA47" i="17"/>
  <c r="H129" i="16"/>
  <c r="H131" i="16" s="1"/>
  <c r="L125" i="16"/>
  <c r="K126" i="16"/>
  <c r="J127" i="16"/>
  <c r="J126" i="17"/>
  <c r="L50" i="16"/>
  <c r="L124" i="15"/>
  <c r="K125" i="15"/>
  <c r="K51" i="16"/>
  <c r="M124" i="16"/>
  <c r="I128" i="16"/>
  <c r="N123" i="16"/>
  <c r="J126" i="15"/>
  <c r="J52" i="16"/>
  <c r="N122" i="17"/>
  <c r="I129" i="15"/>
  <c r="I127" i="17"/>
  <c r="N48" i="16"/>
  <c r="N122" i="15"/>
  <c r="L124" i="17"/>
  <c r="M123" i="17"/>
  <c r="M123" i="15"/>
  <c r="M49" i="16"/>
  <c r="G131" i="17"/>
  <c r="K125" i="17"/>
  <c r="H128" i="17"/>
  <c r="I110" i="6"/>
  <c r="I80" i="6"/>
  <c r="R14" i="14"/>
  <c r="R13" i="14"/>
  <c r="K141" i="9"/>
  <c r="J51" i="10"/>
  <c r="K41" i="9"/>
  <c r="AP40" i="9"/>
  <c r="BH40" i="9"/>
  <c r="AY40" i="9"/>
  <c r="AF40" i="9"/>
  <c r="H109" i="8"/>
  <c r="H79" i="8"/>
  <c r="R27" i="11"/>
  <c r="W21" i="11" s="1"/>
  <c r="R33" i="11"/>
  <c r="R38" i="11" s="1"/>
  <c r="R40" i="11" s="1"/>
  <c r="J9" i="11" s="1"/>
  <c r="J50" i="8"/>
  <c r="AP39" i="7"/>
  <c r="BH39" i="7"/>
  <c r="AF39" i="7"/>
  <c r="K40" i="7"/>
  <c r="AY39" i="7"/>
  <c r="K140" i="7"/>
  <c r="R14" i="7"/>
  <c r="R13" i="7"/>
  <c r="I90" i="13"/>
  <c r="AV57" i="13"/>
  <c r="T57" i="13"/>
  <c r="AM57" i="13"/>
  <c r="I123" i="13"/>
  <c r="AD57" i="13"/>
  <c r="AE40" i="5"/>
  <c r="AX40" i="5"/>
  <c r="J41" i="5"/>
  <c r="J141" i="5"/>
  <c r="AO40" i="5"/>
  <c r="BG40" i="5"/>
  <c r="R25" i="14"/>
  <c r="R26" i="14" s="1"/>
  <c r="R28" i="14" s="1"/>
  <c r="R30" i="14"/>
  <c r="R31" i="14" s="1"/>
  <c r="AW31" i="3"/>
  <c r="J32" i="3"/>
  <c r="BF31" i="3"/>
  <c r="J123" i="3"/>
  <c r="AD31" i="3"/>
  <c r="AN31" i="3"/>
  <c r="R20" i="3"/>
  <c r="R21" i="3" s="1"/>
  <c r="R30" i="3" s="1"/>
  <c r="R15" i="3"/>
  <c r="R16" i="3" s="1"/>
  <c r="R3" i="3"/>
  <c r="U88" i="13"/>
  <c r="AN88" i="13"/>
  <c r="AW88" i="13"/>
  <c r="AE88" i="13"/>
  <c r="G110" i="8"/>
  <c r="G80" i="8"/>
  <c r="R29" i="7"/>
  <c r="R30" i="7" s="1"/>
  <c r="R24" i="7"/>
  <c r="R25" i="7" s="1"/>
  <c r="AB91" i="13"/>
  <c r="R91" i="13"/>
  <c r="AM89" i="13"/>
  <c r="AD89" i="13"/>
  <c r="AV89" i="13"/>
  <c r="T89" i="13"/>
  <c r="I146" i="14"/>
  <c r="AX42" i="14"/>
  <c r="I43" i="14"/>
  <c r="AO42" i="14"/>
  <c r="BG42" i="14"/>
  <c r="AE42" i="14"/>
  <c r="H59" i="13"/>
  <c r="J142" i="11"/>
  <c r="J42" i="11"/>
  <c r="J43" i="11" s="1"/>
  <c r="AO41" i="11"/>
  <c r="I52" i="12"/>
  <c r="BG41" i="11"/>
  <c r="AX41" i="11"/>
  <c r="AE41" i="11"/>
  <c r="R29" i="5"/>
  <c r="R30" i="5" s="1"/>
  <c r="R24" i="5"/>
  <c r="R25" i="5" s="1"/>
  <c r="H52" i="8"/>
  <c r="AD41" i="7"/>
  <c r="I142" i="7"/>
  <c r="AW41" i="7"/>
  <c r="AN41" i="7"/>
  <c r="BF41" i="7"/>
  <c r="I79" i="10"/>
  <c r="I109" i="10"/>
  <c r="AN43" i="14"/>
  <c r="H44" i="14"/>
  <c r="AD43" i="14"/>
  <c r="G60" i="13"/>
  <c r="J52" i="6"/>
  <c r="K142" i="4"/>
  <c r="AF41" i="4"/>
  <c r="AY41" i="4"/>
  <c r="AP41" i="4"/>
  <c r="BH41" i="4"/>
  <c r="BG30" i="3"/>
  <c r="AE30" i="3"/>
  <c r="K31" i="3"/>
  <c r="AX30" i="3"/>
  <c r="K122" i="3"/>
  <c r="AO30" i="3"/>
  <c r="J142" i="9"/>
  <c r="AO41" i="9"/>
  <c r="BG41" i="9"/>
  <c r="AE41" i="9"/>
  <c r="I52" i="10"/>
  <c r="AX41" i="9"/>
  <c r="AE56" i="13"/>
  <c r="J89" i="13"/>
  <c r="AW56" i="13"/>
  <c r="U56" i="13"/>
  <c r="J122" i="13"/>
  <c r="AN56" i="13"/>
  <c r="J107" i="8"/>
  <c r="J77" i="8"/>
  <c r="I124" i="3"/>
  <c r="AM32" i="3"/>
  <c r="BE32" i="3"/>
  <c r="AV32" i="3"/>
  <c r="AC32" i="3"/>
  <c r="AF41" i="14"/>
  <c r="AY41" i="14"/>
  <c r="J42" i="14"/>
  <c r="J145" i="14"/>
  <c r="AP41" i="14"/>
  <c r="BH41" i="14"/>
  <c r="I58" i="13"/>
  <c r="I78" i="8"/>
  <c r="I108" i="8"/>
  <c r="J109" i="6"/>
  <c r="J79" i="6"/>
  <c r="AD167" i="12"/>
  <c r="J78" i="12"/>
  <c r="J108" i="12"/>
  <c r="R14" i="5"/>
  <c r="R13" i="5"/>
  <c r="R18" i="5" s="1"/>
  <c r="R19" i="5" s="1"/>
  <c r="R34" i="5" s="1"/>
  <c r="G125" i="13"/>
  <c r="R59" i="13"/>
  <c r="G92" i="13"/>
  <c r="AB59" i="13"/>
  <c r="AG40" i="14"/>
  <c r="AZ40" i="14"/>
  <c r="K41" i="14"/>
  <c r="AQ40" i="14"/>
  <c r="K144" i="14"/>
  <c r="BI40" i="14"/>
  <c r="J57" i="13"/>
  <c r="AP39" i="5"/>
  <c r="BH39" i="5"/>
  <c r="AF39" i="5"/>
  <c r="K40" i="5"/>
  <c r="K140" i="5"/>
  <c r="AY39" i="5"/>
  <c r="AC168" i="12"/>
  <c r="I79" i="12"/>
  <c r="I109" i="12"/>
  <c r="I51" i="8"/>
  <c r="AE40" i="7"/>
  <c r="AX40" i="7"/>
  <c r="J41" i="7"/>
  <c r="J141" i="7"/>
  <c r="AO40" i="7"/>
  <c r="BG40" i="7"/>
  <c r="AC90" i="13"/>
  <c r="S90" i="13"/>
  <c r="AU90" i="13"/>
  <c r="AL90" i="13"/>
  <c r="J78" i="10"/>
  <c r="J108" i="10"/>
  <c r="H110" i="10"/>
  <c r="H80" i="10"/>
  <c r="AD41" i="5"/>
  <c r="I142" i="5"/>
  <c r="AW41" i="5"/>
  <c r="AN41" i="5"/>
  <c r="BF41" i="5"/>
  <c r="R27" i="9"/>
  <c r="W21" i="9" s="1"/>
  <c r="R33" i="9"/>
  <c r="R38" i="9" s="1"/>
  <c r="R40" i="9" s="1"/>
  <c r="J9" i="9" s="1"/>
  <c r="H91" i="13"/>
  <c r="AU58" i="13"/>
  <c r="S58" i="13"/>
  <c r="H124" i="13"/>
  <c r="AL58" i="13"/>
  <c r="AC58" i="13"/>
  <c r="K141" i="11"/>
  <c r="J51" i="12"/>
  <c r="K41" i="11"/>
  <c r="AP40" i="11"/>
  <c r="BH40" i="11"/>
  <c r="AF40" i="11"/>
  <c r="AY40" i="11"/>
  <c r="H110" i="12"/>
  <c r="H80" i="12"/>
  <c r="AB41" i="21" l="1"/>
  <c r="M43" i="21"/>
  <c r="AN43" i="21" s="1"/>
  <c r="AN49" i="16"/>
  <c r="BM49" i="16"/>
  <c r="AA49" i="16"/>
  <c r="BA49" i="16"/>
  <c r="BL43" i="21"/>
  <c r="BK52" i="17"/>
  <c r="K58" i="17"/>
  <c r="K57" i="17"/>
  <c r="AL52" i="17"/>
  <c r="AY52" i="17"/>
  <c r="L44" i="21"/>
  <c r="BL44" i="21" s="1"/>
  <c r="AM50" i="16"/>
  <c r="BL50" i="16"/>
  <c r="AZ50" i="16"/>
  <c r="Z50" i="16"/>
  <c r="BA50" i="17"/>
  <c r="BM50" i="17"/>
  <c r="AN50" i="17"/>
  <c r="BL51" i="17"/>
  <c r="AZ51" i="17"/>
  <c r="AM51" i="17"/>
  <c r="BN49" i="17"/>
  <c r="BB49" i="17"/>
  <c r="AO49" i="17"/>
  <c r="AK52" i="16"/>
  <c r="BJ52" i="16"/>
  <c r="X52" i="16"/>
  <c r="AX52" i="16"/>
  <c r="J58" i="16"/>
  <c r="J57" i="16"/>
  <c r="N42" i="21"/>
  <c r="BB42" i="21" s="1"/>
  <c r="BB48" i="16"/>
  <c r="AB48" i="16"/>
  <c r="AO48" i="16"/>
  <c r="BN48" i="16"/>
  <c r="AM43" i="21"/>
  <c r="K45" i="21"/>
  <c r="Y45" i="21" s="1"/>
  <c r="Y51" i="16"/>
  <c r="AY51" i="16"/>
  <c r="AL51" i="16"/>
  <c r="BK51" i="16"/>
  <c r="AZ43" i="21"/>
  <c r="M51" i="17"/>
  <c r="L52" i="17"/>
  <c r="N50" i="17"/>
  <c r="H123" i="21"/>
  <c r="H51" i="21"/>
  <c r="H52" i="21"/>
  <c r="BH47" i="21"/>
  <c r="I47" i="21"/>
  <c r="I123" i="21" s="1"/>
  <c r="BA43" i="21"/>
  <c r="AA43" i="21"/>
  <c r="BM43" i="21"/>
  <c r="M119" i="21"/>
  <c r="I46" i="21"/>
  <c r="I121" i="21"/>
  <c r="AJ45" i="21"/>
  <c r="W45" i="21"/>
  <c r="BI45" i="21"/>
  <c r="AW45" i="21"/>
  <c r="J46" i="21"/>
  <c r="BJ45" i="21"/>
  <c r="AX45" i="21"/>
  <c r="AK45" i="21"/>
  <c r="X45" i="21"/>
  <c r="J121" i="21"/>
  <c r="V46" i="21"/>
  <c r="AI46" i="21"/>
  <c r="AI47" i="21"/>
  <c r="BH46" i="21"/>
  <c r="V47" i="21"/>
  <c r="AV46" i="21"/>
  <c r="H122" i="21"/>
  <c r="D16" i="20"/>
  <c r="H12" i="19"/>
  <c r="AA43" i="18"/>
  <c r="BM43" i="18"/>
  <c r="BA43" i="18"/>
  <c r="M119" i="18"/>
  <c r="AN43" i="18"/>
  <c r="Z44" i="18"/>
  <c r="BL44" i="18"/>
  <c r="L120" i="18"/>
  <c r="AZ44" i="18"/>
  <c r="AM44" i="18"/>
  <c r="AB42" i="18"/>
  <c r="BB42" i="18"/>
  <c r="N118" i="18"/>
  <c r="AO42" i="18"/>
  <c r="BN42" i="18"/>
  <c r="AK46" i="18"/>
  <c r="AX46" i="18"/>
  <c r="X46" i="18"/>
  <c r="BJ46" i="18"/>
  <c r="J122" i="18"/>
  <c r="W47" i="18"/>
  <c r="I123" i="18"/>
  <c r="I125" i="18" s="1"/>
  <c r="AJ47" i="18"/>
  <c r="I52" i="18"/>
  <c r="I51" i="18"/>
  <c r="AW47" i="18"/>
  <c r="BI47" i="18"/>
  <c r="Y45" i="18"/>
  <c r="AL45" i="18"/>
  <c r="K121" i="18"/>
  <c r="BK45" i="18"/>
  <c r="AY45" i="18"/>
  <c r="AB47" i="17"/>
  <c r="Z49" i="17"/>
  <c r="X51" i="17"/>
  <c r="W52" i="17"/>
  <c r="Y50" i="17"/>
  <c r="AA48" i="17"/>
  <c r="J129" i="15"/>
  <c r="I128" i="17"/>
  <c r="K127" i="16"/>
  <c r="L126" i="16"/>
  <c r="L125" i="15"/>
  <c r="L51" i="16"/>
  <c r="N123" i="17"/>
  <c r="K52" i="16"/>
  <c r="K126" i="15"/>
  <c r="I129" i="16"/>
  <c r="I131" i="16" s="1"/>
  <c r="M124" i="17"/>
  <c r="L125" i="17"/>
  <c r="M125" i="16"/>
  <c r="M50" i="16"/>
  <c r="M124" i="15"/>
  <c r="N124" i="16"/>
  <c r="J128" i="16"/>
  <c r="K126" i="17"/>
  <c r="J127" i="17"/>
  <c r="H131" i="17"/>
  <c r="N123" i="15"/>
  <c r="N49" i="16"/>
  <c r="R18" i="3"/>
  <c r="R24" i="3"/>
  <c r="R29" i="3" s="1"/>
  <c r="R31" i="3" s="1"/>
  <c r="J109" i="10"/>
  <c r="J79" i="10"/>
  <c r="J123" i="13"/>
  <c r="J90" i="13"/>
  <c r="AW57" i="13"/>
  <c r="U57" i="13"/>
  <c r="AN57" i="13"/>
  <c r="AE57" i="13"/>
  <c r="H125" i="13"/>
  <c r="S59" i="13"/>
  <c r="AL59" i="13"/>
  <c r="H92" i="13"/>
  <c r="AU59" i="13"/>
  <c r="AC59" i="13"/>
  <c r="AC91" i="13"/>
  <c r="AU91" i="13"/>
  <c r="S91" i="13"/>
  <c r="AL91" i="13"/>
  <c r="R92" i="13"/>
  <c r="AB92" i="13"/>
  <c r="J43" i="14"/>
  <c r="AP42" i="14"/>
  <c r="BH42" i="14"/>
  <c r="J146" i="14"/>
  <c r="I59" i="13"/>
  <c r="AY42" i="14"/>
  <c r="AF42" i="14"/>
  <c r="J51" i="8"/>
  <c r="AF40" i="7"/>
  <c r="AY40" i="7"/>
  <c r="K41" i="7"/>
  <c r="K141" i="7"/>
  <c r="AP40" i="7"/>
  <c r="BH40" i="7"/>
  <c r="R27" i="5"/>
  <c r="W21" i="5" s="1"/>
  <c r="R33" i="5"/>
  <c r="R38" i="5" s="1"/>
  <c r="R40" i="5" s="1"/>
  <c r="J9" i="5" s="1"/>
  <c r="J52" i="12"/>
  <c r="K42" i="11"/>
  <c r="K43" i="11" s="1"/>
  <c r="AP41" i="11"/>
  <c r="BH41" i="11"/>
  <c r="K142" i="11"/>
  <c r="AF41" i="11"/>
  <c r="AY41" i="11"/>
  <c r="J109" i="12"/>
  <c r="J79" i="12"/>
  <c r="AD168" i="12"/>
  <c r="I110" i="10"/>
  <c r="I80" i="10"/>
  <c r="K32" i="3"/>
  <c r="K123" i="3"/>
  <c r="AO31" i="3"/>
  <c r="BG31" i="3"/>
  <c r="AX31" i="3"/>
  <c r="AE31" i="3"/>
  <c r="J110" i="6"/>
  <c r="J80" i="6"/>
  <c r="T58" i="13"/>
  <c r="I124" i="13"/>
  <c r="AM58" i="13"/>
  <c r="AV58" i="13"/>
  <c r="I91" i="13"/>
  <c r="AD58" i="13"/>
  <c r="AN44" i="14"/>
  <c r="AD44" i="14"/>
  <c r="G61" i="13"/>
  <c r="AN32" i="3"/>
  <c r="AD32" i="3"/>
  <c r="J124" i="3"/>
  <c r="BF32" i="3"/>
  <c r="AW32" i="3"/>
  <c r="I79" i="8"/>
  <c r="I109" i="8"/>
  <c r="R5" i="3"/>
  <c r="R4" i="3"/>
  <c r="R9" i="3" s="1"/>
  <c r="R10" i="3" s="1"/>
  <c r="R25" i="3" s="1"/>
  <c r="AE89" i="13"/>
  <c r="U89" i="13"/>
  <c r="AW89" i="13"/>
  <c r="AN89" i="13"/>
  <c r="J142" i="7"/>
  <c r="AX41" i="7"/>
  <c r="AO41" i="7"/>
  <c r="BG41" i="7"/>
  <c r="I52" i="8"/>
  <c r="AE41" i="7"/>
  <c r="G93" i="13"/>
  <c r="AB60" i="13"/>
  <c r="R60" i="13"/>
  <c r="R27" i="7"/>
  <c r="W21" i="7" s="1"/>
  <c r="R33" i="7"/>
  <c r="R38" i="7" s="1"/>
  <c r="R40" i="7" s="1"/>
  <c r="J9" i="7" s="1"/>
  <c r="J52" i="10"/>
  <c r="K142" i="9"/>
  <c r="AP41" i="9"/>
  <c r="BH41" i="9"/>
  <c r="AF41" i="9"/>
  <c r="AY41" i="9"/>
  <c r="AF40" i="5"/>
  <c r="AY40" i="5"/>
  <c r="K41" i="5"/>
  <c r="K141" i="5"/>
  <c r="AP40" i="5"/>
  <c r="BH40" i="5"/>
  <c r="AZ41" i="14"/>
  <c r="K42" i="14"/>
  <c r="K145" i="14"/>
  <c r="AQ41" i="14"/>
  <c r="BI41" i="14"/>
  <c r="AG41" i="14"/>
  <c r="J58" i="13"/>
  <c r="I110" i="12"/>
  <c r="I80" i="12"/>
  <c r="AO43" i="14"/>
  <c r="I44" i="14"/>
  <c r="AE43" i="14"/>
  <c r="H60" i="13"/>
  <c r="J142" i="5"/>
  <c r="AX41" i="5"/>
  <c r="AO41" i="5"/>
  <c r="BG41" i="5"/>
  <c r="AE41" i="5"/>
  <c r="AD90" i="13"/>
  <c r="AV90" i="13"/>
  <c r="AM90" i="13"/>
  <c r="T90" i="13"/>
  <c r="J78" i="8"/>
  <c r="J108" i="8"/>
  <c r="H110" i="8"/>
  <c r="H80" i="8"/>
  <c r="Z44" i="21" l="1"/>
  <c r="L120" i="21"/>
  <c r="AZ44" i="21"/>
  <c r="AM44" i="21"/>
  <c r="AL45" i="21"/>
  <c r="N43" i="21"/>
  <c r="BB43" i="21" s="1"/>
  <c r="BN49" i="16"/>
  <c r="AB49" i="16"/>
  <c r="BB49" i="16"/>
  <c r="AO49" i="16"/>
  <c r="M44" i="21"/>
  <c r="AA44" i="21" s="1"/>
  <c r="AN50" i="16"/>
  <c r="BM50" i="16"/>
  <c r="AA50" i="16"/>
  <c r="BA50" i="16"/>
  <c r="L45" i="21"/>
  <c r="L121" i="21" s="1"/>
  <c r="Z51" i="16"/>
  <c r="AZ51" i="16"/>
  <c r="AM51" i="16"/>
  <c r="BL51" i="16"/>
  <c r="BN42" i="21"/>
  <c r="N118" i="21"/>
  <c r="BB50" i="17"/>
  <c r="BN50" i="17"/>
  <c r="AO50" i="17"/>
  <c r="AB42" i="21"/>
  <c r="BL52" i="17"/>
  <c r="AZ52" i="17"/>
  <c r="AM52" i="17"/>
  <c r="L58" i="17"/>
  <c r="L57" i="17"/>
  <c r="AY45" i="21"/>
  <c r="AO42" i="21"/>
  <c r="BM51" i="17"/>
  <c r="BA51" i="17"/>
  <c r="AN51" i="17"/>
  <c r="K46" i="21"/>
  <c r="AY46" i="21" s="1"/>
  <c r="AL52" i="16"/>
  <c r="BK52" i="16"/>
  <c r="Y52" i="16"/>
  <c r="AY52" i="16"/>
  <c r="K58" i="16"/>
  <c r="K57" i="16"/>
  <c r="K121" i="21"/>
  <c r="BK45" i="21"/>
  <c r="N51" i="17"/>
  <c r="M52" i="17"/>
  <c r="H125" i="21"/>
  <c r="BI47" i="21"/>
  <c r="I52" i="21"/>
  <c r="AW47" i="21"/>
  <c r="I51" i="21"/>
  <c r="J47" i="21"/>
  <c r="J52" i="21" s="1"/>
  <c r="AO43" i="21"/>
  <c r="BM44" i="21"/>
  <c r="AN44" i="21"/>
  <c r="M120" i="21"/>
  <c r="BA44" i="21"/>
  <c r="AK46" i="21"/>
  <c r="BJ46" i="21"/>
  <c r="AX46" i="21"/>
  <c r="J122" i="21"/>
  <c r="X46" i="21"/>
  <c r="AJ47" i="21"/>
  <c r="AJ46" i="21"/>
  <c r="W47" i="21"/>
  <c r="I122" i="21"/>
  <c r="I125" i="21" s="1"/>
  <c r="W46" i="21"/>
  <c r="BI46" i="21"/>
  <c r="AW46" i="21"/>
  <c r="E16" i="20"/>
  <c r="J12" i="19"/>
  <c r="Z45" i="18"/>
  <c r="AZ45" i="18"/>
  <c r="AM45" i="18"/>
  <c r="BL45" i="18"/>
  <c r="L121" i="18"/>
  <c r="Y46" i="18"/>
  <c r="K122" i="18"/>
  <c r="AL46" i="18"/>
  <c r="BK46" i="18"/>
  <c r="AY46" i="18"/>
  <c r="AX47" i="18"/>
  <c r="J123" i="18"/>
  <c r="J125" i="18" s="1"/>
  <c r="BJ47" i="18"/>
  <c r="J52" i="18"/>
  <c r="AK47" i="18"/>
  <c r="X47" i="18"/>
  <c r="J51" i="18"/>
  <c r="N119" i="18"/>
  <c r="AB43" i="18"/>
  <c r="BN43" i="18"/>
  <c r="AO43" i="18"/>
  <c r="BB43" i="18"/>
  <c r="BM44" i="18"/>
  <c r="M120" i="18"/>
  <c r="BA44" i="18"/>
  <c r="AA44" i="18"/>
  <c r="AN44" i="18"/>
  <c r="Y51" i="17"/>
  <c r="AA49" i="17"/>
  <c r="X52" i="17"/>
  <c r="AB48" i="17"/>
  <c r="Z50" i="17"/>
  <c r="M126" i="16"/>
  <c r="M125" i="15"/>
  <c r="M51" i="16"/>
  <c r="L127" i="16"/>
  <c r="N50" i="16"/>
  <c r="N124" i="15"/>
  <c r="K128" i="16"/>
  <c r="K129" i="15"/>
  <c r="N124" i="17"/>
  <c r="M125" i="17"/>
  <c r="J128" i="17"/>
  <c r="N125" i="16"/>
  <c r="L52" i="16"/>
  <c r="L126" i="15"/>
  <c r="K127" i="17"/>
  <c r="J129" i="16"/>
  <c r="J131" i="16" s="1"/>
  <c r="I131" i="17"/>
  <c r="L126" i="17"/>
  <c r="J124" i="13"/>
  <c r="U58" i="13"/>
  <c r="AN58" i="13"/>
  <c r="J91" i="13"/>
  <c r="AW58" i="13"/>
  <c r="AE58" i="13"/>
  <c r="AP43" i="14"/>
  <c r="J44" i="14"/>
  <c r="AF43" i="14"/>
  <c r="I60" i="13"/>
  <c r="H93" i="13"/>
  <c r="AC60" i="13"/>
  <c r="S60" i="13"/>
  <c r="J110" i="10"/>
  <c r="J80" i="10"/>
  <c r="R61" i="13"/>
  <c r="AB61" i="13"/>
  <c r="G94" i="13"/>
  <c r="AO32" i="3"/>
  <c r="BG32" i="3"/>
  <c r="AE32" i="3"/>
  <c r="AX32" i="3"/>
  <c r="K124" i="3"/>
  <c r="AM59" i="13"/>
  <c r="AD59" i="13"/>
  <c r="I125" i="13"/>
  <c r="AV59" i="13"/>
  <c r="I92" i="13"/>
  <c r="T59" i="13"/>
  <c r="I110" i="8"/>
  <c r="I80" i="8"/>
  <c r="AE90" i="13"/>
  <c r="AW90" i="13"/>
  <c r="AN90" i="13"/>
  <c r="U90" i="13"/>
  <c r="AO44" i="14"/>
  <c r="AE44" i="14"/>
  <c r="H61" i="13"/>
  <c r="AQ42" i="14"/>
  <c r="BI42" i="14"/>
  <c r="AG42" i="14"/>
  <c r="K146" i="14"/>
  <c r="J59" i="13"/>
  <c r="K43" i="14"/>
  <c r="AZ42" i="14"/>
  <c r="AB93" i="13"/>
  <c r="R93" i="13"/>
  <c r="AV91" i="13"/>
  <c r="T91" i="13"/>
  <c r="AM91" i="13"/>
  <c r="AD91" i="13"/>
  <c r="J110" i="12"/>
  <c r="J80" i="12"/>
  <c r="J79" i="8"/>
  <c r="J109" i="8"/>
  <c r="AP41" i="5"/>
  <c r="BH41" i="5"/>
  <c r="AY41" i="5"/>
  <c r="K142" i="5"/>
  <c r="AF41" i="5"/>
  <c r="AL92" i="13"/>
  <c r="S92" i="13"/>
  <c r="AU92" i="13"/>
  <c r="AC92" i="13"/>
  <c r="AP41" i="7"/>
  <c r="BH41" i="7"/>
  <c r="J52" i="8"/>
  <c r="AY41" i="7"/>
  <c r="K142" i="7"/>
  <c r="AF41" i="7"/>
  <c r="AM45" i="21" l="1"/>
  <c r="Z45" i="21"/>
  <c r="AZ45" i="21"/>
  <c r="BL45" i="21"/>
  <c r="K122" i="21"/>
  <c r="BN43" i="21"/>
  <c r="N119" i="21"/>
  <c r="AB43" i="21"/>
  <c r="BK46" i="21"/>
  <c r="AL46" i="21"/>
  <c r="L46" i="21"/>
  <c r="L122" i="21" s="1"/>
  <c r="BL52" i="16"/>
  <c r="Z52" i="16"/>
  <c r="AZ52" i="16"/>
  <c r="AM52" i="16"/>
  <c r="L58" i="16"/>
  <c r="L57" i="16"/>
  <c r="N44" i="21"/>
  <c r="AB44" i="21" s="1"/>
  <c r="AO50" i="16"/>
  <c r="AB50" i="16"/>
  <c r="BN50" i="16"/>
  <c r="BB50" i="16"/>
  <c r="Y46" i="21"/>
  <c r="M45" i="21"/>
  <c r="BA45" i="21" s="1"/>
  <c r="BA51" i="16"/>
  <c r="AN51" i="16"/>
  <c r="BM51" i="16"/>
  <c r="AA51" i="16"/>
  <c r="BM52" i="17"/>
  <c r="AN52" i="17"/>
  <c r="BA52" i="17"/>
  <c r="M58" i="17"/>
  <c r="M57" i="17"/>
  <c r="BB51" i="17"/>
  <c r="AO51" i="17"/>
  <c r="BN51" i="17"/>
  <c r="N52" i="17"/>
  <c r="J51" i="21"/>
  <c r="J123" i="21"/>
  <c r="J125" i="21" s="1"/>
  <c r="AX47" i="21"/>
  <c r="X47" i="21"/>
  <c r="BJ47" i="21"/>
  <c r="AK47" i="21"/>
  <c r="K47" i="21"/>
  <c r="AL47" i="21" s="1"/>
  <c r="AZ46" i="21"/>
  <c r="BL46" i="21"/>
  <c r="AM46" i="21"/>
  <c r="Z46" i="21"/>
  <c r="G16" i="20"/>
  <c r="I16" i="20" s="1"/>
  <c r="L12" i="19"/>
  <c r="N120" i="18"/>
  <c r="AB44" i="18"/>
  <c r="BB44" i="18"/>
  <c r="AO44" i="18"/>
  <c r="BN44" i="18"/>
  <c r="AN45" i="18"/>
  <c r="AA45" i="18"/>
  <c r="BM45" i="18"/>
  <c r="M121" i="18"/>
  <c r="BA45" i="18"/>
  <c r="AZ46" i="18"/>
  <c r="BL46" i="18"/>
  <c r="L122" i="18"/>
  <c r="AM46" i="18"/>
  <c r="Z46" i="18"/>
  <c r="Y47" i="18"/>
  <c r="AL47" i="18"/>
  <c r="K123" i="18"/>
  <c r="K125" i="18" s="1"/>
  <c r="K51" i="18"/>
  <c r="K52" i="18"/>
  <c r="AY47" i="18"/>
  <c r="BK47" i="18"/>
  <c r="AB49" i="17"/>
  <c r="Y52" i="17"/>
  <c r="Z51" i="17"/>
  <c r="AA50" i="17"/>
  <c r="J131" i="17"/>
  <c r="K128" i="17"/>
  <c r="L128" i="16"/>
  <c r="M52" i="16"/>
  <c r="M126" i="15"/>
  <c r="N125" i="15"/>
  <c r="N51" i="16"/>
  <c r="L129" i="15"/>
  <c r="N126" i="16"/>
  <c r="M126" i="17"/>
  <c r="N125" i="17"/>
  <c r="K129" i="16"/>
  <c r="K131" i="16" s="1"/>
  <c r="L127" i="17"/>
  <c r="M127" i="16"/>
  <c r="K44" i="14"/>
  <c r="AG43" i="14"/>
  <c r="J60" i="13"/>
  <c r="AQ43" i="14"/>
  <c r="AM92" i="13"/>
  <c r="T92" i="13"/>
  <c r="AV92" i="13"/>
  <c r="AD92" i="13"/>
  <c r="AW91" i="13"/>
  <c r="U91" i="13"/>
  <c r="AN91" i="13"/>
  <c r="AE91" i="13"/>
  <c r="J125" i="13"/>
  <c r="AE59" i="13"/>
  <c r="U59" i="13"/>
  <c r="AW59" i="13"/>
  <c r="J92" i="13"/>
  <c r="AN59" i="13"/>
  <c r="AC93" i="13"/>
  <c r="AU93" i="13"/>
  <c r="S93" i="13"/>
  <c r="AL93" i="13"/>
  <c r="J110" i="8"/>
  <c r="J80" i="8"/>
  <c r="R94" i="13"/>
  <c r="R95" i="13" s="1"/>
  <c r="AB94" i="13"/>
  <c r="I93" i="13"/>
  <c r="AD60" i="13"/>
  <c r="T60" i="13"/>
  <c r="S61" i="13"/>
  <c r="H94" i="13"/>
  <c r="AC61" i="13"/>
  <c r="AF44" i="14"/>
  <c r="AP44" i="14"/>
  <c r="I61" i="13"/>
  <c r="M121" i="21" l="1"/>
  <c r="BB44" i="21"/>
  <c r="N120" i="21"/>
  <c r="AO44" i="21"/>
  <c r="BN44" i="21"/>
  <c r="BM45" i="21"/>
  <c r="BN52" i="17"/>
  <c r="BB52" i="17"/>
  <c r="AO52" i="17"/>
  <c r="N58" i="17"/>
  <c r="N57" i="17"/>
  <c r="AN45" i="21"/>
  <c r="AA45" i="21"/>
  <c r="N45" i="21"/>
  <c r="BB45" i="21" s="1"/>
  <c r="AB51" i="16"/>
  <c r="AO51" i="16"/>
  <c r="BN51" i="16"/>
  <c r="BB51" i="16"/>
  <c r="M46" i="21"/>
  <c r="BA46" i="21" s="1"/>
  <c r="AA52" i="16"/>
  <c r="BA52" i="16"/>
  <c r="AN52" i="16"/>
  <c r="BM52" i="16"/>
  <c r="M58" i="16"/>
  <c r="M57" i="16"/>
  <c r="BK47" i="21"/>
  <c r="K51" i="21"/>
  <c r="AY47" i="21"/>
  <c r="K123" i="21"/>
  <c r="K125" i="21" s="1"/>
  <c r="Y47" i="21"/>
  <c r="K52" i="21"/>
  <c r="L47" i="21"/>
  <c r="L52" i="21" s="1"/>
  <c r="AA46" i="21"/>
  <c r="AB52" i="15"/>
  <c r="L51" i="18"/>
  <c r="BL47" i="18"/>
  <c r="Z47" i="18"/>
  <c r="L123" i="18"/>
  <c r="L125" i="18" s="1"/>
  <c r="AZ47" i="18"/>
  <c r="AM47" i="18"/>
  <c r="L52" i="18"/>
  <c r="M122" i="18"/>
  <c r="AN46" i="18"/>
  <c r="BM46" i="18"/>
  <c r="AA46" i="18"/>
  <c r="BA46" i="18"/>
  <c r="BB45" i="18"/>
  <c r="AO45" i="18"/>
  <c r="N121" i="18"/>
  <c r="AB45" i="18"/>
  <c r="BN45" i="18"/>
  <c r="AB50" i="17"/>
  <c r="Z52" i="17"/>
  <c r="AA51" i="17"/>
  <c r="N126" i="17"/>
  <c r="L129" i="16"/>
  <c r="L131" i="16" s="1"/>
  <c r="N52" i="16"/>
  <c r="N126" i="15"/>
  <c r="N127" i="16"/>
  <c r="M127" i="17"/>
  <c r="M129" i="15"/>
  <c r="K131" i="17"/>
  <c r="M128" i="16"/>
  <c r="L128" i="17"/>
  <c r="AG44" i="14"/>
  <c r="AQ44" i="14"/>
  <c r="J61" i="13"/>
  <c r="AL94" i="13"/>
  <c r="S94" i="13"/>
  <c r="S95" i="13" s="1"/>
  <c r="AU94" i="13"/>
  <c r="AC94" i="13"/>
  <c r="AE92" i="13"/>
  <c r="U92" i="13"/>
  <c r="AW92" i="13"/>
  <c r="AN92" i="13"/>
  <c r="T61" i="13"/>
  <c r="AD61" i="13"/>
  <c r="I94" i="13"/>
  <c r="AD93" i="13"/>
  <c r="AV93" i="13"/>
  <c r="T93" i="13"/>
  <c r="AM93" i="13"/>
  <c r="J93" i="13"/>
  <c r="AE60" i="13"/>
  <c r="U60" i="13"/>
  <c r="AB45" i="21" l="1"/>
  <c r="BN45" i="21"/>
  <c r="N121" i="21"/>
  <c r="AO45" i="21"/>
  <c r="N46" i="21"/>
  <c r="BB46" i="21" s="1"/>
  <c r="AB52" i="16"/>
  <c r="BB52" i="16"/>
  <c r="AO52" i="16"/>
  <c r="BN52" i="16"/>
  <c r="N58" i="16"/>
  <c r="N57" i="16"/>
  <c r="AN46" i="21"/>
  <c r="M122" i="21"/>
  <c r="BM46" i="21"/>
  <c r="BL47" i="21"/>
  <c r="Z47" i="21"/>
  <c r="AZ47" i="21"/>
  <c r="L51" i="21"/>
  <c r="AM47" i="21"/>
  <c r="L123" i="21"/>
  <c r="L125" i="21" s="1"/>
  <c r="M47" i="21"/>
  <c r="M51" i="21" s="1"/>
  <c r="AO46" i="21"/>
  <c r="AB46" i="21"/>
  <c r="BB46" i="18"/>
  <c r="BN46" i="18"/>
  <c r="N122" i="18"/>
  <c r="AO46" i="18"/>
  <c r="AB46" i="18"/>
  <c r="BM47" i="18"/>
  <c r="AN47" i="18"/>
  <c r="AA47" i="18"/>
  <c r="BA47" i="18"/>
  <c r="M51" i="18"/>
  <c r="M123" i="18"/>
  <c r="M125" i="18" s="1"/>
  <c r="M52" i="18"/>
  <c r="AA52" i="17"/>
  <c r="AB51" i="17"/>
  <c r="N128" i="16"/>
  <c r="N129" i="15"/>
  <c r="L131" i="17"/>
  <c r="M129" i="16"/>
  <c r="M131" i="16" s="1"/>
  <c r="N127" i="17"/>
  <c r="M128" i="17"/>
  <c r="AW93" i="13"/>
  <c r="AN93" i="13"/>
  <c r="U93" i="13"/>
  <c r="AE93" i="13"/>
  <c r="AM94" i="13"/>
  <c r="T94" i="13"/>
  <c r="T95" i="13" s="1"/>
  <c r="AD94" i="13"/>
  <c r="AV94" i="13"/>
  <c r="U61" i="13"/>
  <c r="J62" i="13"/>
  <c r="AE61" i="13"/>
  <c r="J94" i="13"/>
  <c r="N122" i="21" l="1"/>
  <c r="BN46" i="21"/>
  <c r="M52" i="21"/>
  <c r="BM47" i="21"/>
  <c r="AA47" i="21"/>
  <c r="AN47" i="21"/>
  <c r="M123" i="21"/>
  <c r="M125" i="21" s="1"/>
  <c r="BA47" i="21"/>
  <c r="N47" i="21"/>
  <c r="AO47" i="21" s="1"/>
  <c r="O129" i="15"/>
  <c r="G15" i="15" s="1"/>
  <c r="G15" i="16" s="1"/>
  <c r="BN47" i="18"/>
  <c r="AO47" i="18"/>
  <c r="BB47" i="18"/>
  <c r="AB47" i="18"/>
  <c r="N51" i="18"/>
  <c r="N52" i="18"/>
  <c r="N123" i="18"/>
  <c r="N125" i="18" s="1"/>
  <c r="G9" i="18" s="1"/>
  <c r="AB52" i="17"/>
  <c r="N129" i="16"/>
  <c r="N131" i="16" s="1"/>
  <c r="O131" i="16" s="1"/>
  <c r="G16" i="16" s="1"/>
  <c r="D8" i="20" s="1"/>
  <c r="M131" i="17"/>
  <c r="N128" i="17"/>
  <c r="AE94" i="13"/>
  <c r="U94" i="13"/>
  <c r="AW94" i="13"/>
  <c r="AN94" i="13"/>
  <c r="AK93" i="13" s="1"/>
  <c r="AK94" i="13" s="1"/>
  <c r="AB47" i="21" l="1"/>
  <c r="N123" i="21"/>
  <c r="N125" i="21" s="1"/>
  <c r="O125" i="21" s="1"/>
  <c r="N51" i="21"/>
  <c r="N52" i="21"/>
  <c r="BB47" i="21"/>
  <c r="BN47" i="21"/>
  <c r="G14" i="17"/>
  <c r="L7" i="20" s="1"/>
  <c r="H15" i="15"/>
  <c r="H9" i="21" s="1"/>
  <c r="G17" i="16"/>
  <c r="D7" i="20"/>
  <c r="D15" i="20" s="1"/>
  <c r="G11" i="19"/>
  <c r="G9" i="21"/>
  <c r="G10" i="18"/>
  <c r="G12" i="18" s="1"/>
  <c r="H9" i="18"/>
  <c r="H16" i="16"/>
  <c r="E8" i="20" s="1"/>
  <c r="G18" i="16"/>
  <c r="N131" i="17"/>
  <c r="O131" i="17" s="1"/>
  <c r="AA97" i="13"/>
  <c r="AA96" i="13"/>
  <c r="AS97" i="13"/>
  <c r="AS96" i="13"/>
  <c r="Q93" i="13"/>
  <c r="Q94" i="13" s="1"/>
  <c r="U95" i="13"/>
  <c r="G10" i="21" l="1"/>
  <c r="L16" i="20" s="1"/>
  <c r="J15" i="15"/>
  <c r="J9" i="21" s="1"/>
  <c r="L9" i="21" s="1"/>
  <c r="H15" i="16"/>
  <c r="H17" i="16" s="1"/>
  <c r="H10" i="18"/>
  <c r="H12" i="18" s="1"/>
  <c r="E7" i="20"/>
  <c r="E9" i="20" s="1"/>
  <c r="H14" i="17"/>
  <c r="M7" i="20" s="1"/>
  <c r="H11" i="19"/>
  <c r="H13" i="19" s="1"/>
  <c r="G14" i="19"/>
  <c r="G13" i="19"/>
  <c r="L15" i="20"/>
  <c r="D17" i="20"/>
  <c r="D18" i="20"/>
  <c r="G11" i="18"/>
  <c r="D10" i="20"/>
  <c r="D9" i="20"/>
  <c r="G15" i="17"/>
  <c r="G17" i="17" s="1"/>
  <c r="J9" i="18"/>
  <c r="L9" i="18" s="1"/>
  <c r="J16" i="16"/>
  <c r="J10" i="18" l="1"/>
  <c r="L10" i="18" s="1"/>
  <c r="J11" i="19"/>
  <c r="J13" i="19" s="1"/>
  <c r="J15" i="16"/>
  <c r="L15" i="16" s="1"/>
  <c r="G11" i="21"/>
  <c r="L17" i="20"/>
  <c r="G12" i="21"/>
  <c r="J14" i="17"/>
  <c r="L14" i="17" s="1"/>
  <c r="Q7" i="20" s="1"/>
  <c r="L15" i="15"/>
  <c r="L11" i="19" s="1"/>
  <c r="L13" i="19" s="1"/>
  <c r="H10" i="21"/>
  <c r="H11" i="18"/>
  <c r="G7" i="20"/>
  <c r="I7" i="20" s="1"/>
  <c r="E10" i="20"/>
  <c r="E15" i="20"/>
  <c r="M15" i="20" s="1"/>
  <c r="H18" i="16"/>
  <c r="H14" i="19"/>
  <c r="L18" i="20"/>
  <c r="G16" i="17"/>
  <c r="H15" i="17"/>
  <c r="H17" i="17" s="1"/>
  <c r="L8" i="20"/>
  <c r="L16" i="16"/>
  <c r="G8" i="20"/>
  <c r="I8" i="20" s="1"/>
  <c r="J14" i="19" l="1"/>
  <c r="L14" i="19"/>
  <c r="G15" i="20"/>
  <c r="O15" i="20" s="1"/>
  <c r="Q15" i="20" s="1"/>
  <c r="O7" i="20"/>
  <c r="E18" i="20"/>
  <c r="H11" i="21"/>
  <c r="H12" i="21"/>
  <c r="M16" i="20"/>
  <c r="J10" i="21"/>
  <c r="E17" i="20"/>
  <c r="G9" i="20"/>
  <c r="H16" i="17"/>
  <c r="G10" i="20"/>
  <c r="L10" i="20"/>
  <c r="L9" i="20"/>
  <c r="J15" i="17"/>
  <c r="M8" i="20"/>
  <c r="I10" i="20"/>
  <c r="I9" i="20"/>
  <c r="G18" i="20" l="1"/>
  <c r="I15" i="20"/>
  <c r="I18" i="20" s="1"/>
  <c r="G17" i="20"/>
  <c r="L10" i="21"/>
  <c r="J11" i="21"/>
  <c r="J12" i="21"/>
  <c r="O16" i="20"/>
  <c r="M17" i="20"/>
  <c r="M18" i="20"/>
  <c r="L15" i="17"/>
  <c r="J16" i="17"/>
  <c r="O8" i="20"/>
  <c r="J17" i="17"/>
  <c r="M9" i="20"/>
  <c r="M10" i="20"/>
  <c r="I17" i="20" l="1"/>
  <c r="L11" i="21"/>
  <c r="L12" i="21"/>
  <c r="Q16" i="20"/>
  <c r="O17" i="20"/>
  <c r="O18" i="20"/>
  <c r="O9" i="20"/>
  <c r="O10" i="20"/>
  <c r="L17" i="17"/>
  <c r="Q8" i="20"/>
  <c r="L16" i="17"/>
  <c r="Q18" i="20" l="1"/>
  <c r="Q17" i="20"/>
  <c r="Q10" i="20"/>
  <c r="Q9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7" authorId="0" shapeId="0" xr:uid="{00000000-0006-0000-0100-000001000000}">
      <text>
        <r>
          <rPr>
            <sz val="11"/>
            <color theme="1"/>
            <rFont val="Calibri"/>
            <family val="2"/>
          </rPr>
          <t>======
ID#AAAAVifDyP8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aktgz/wx1E7f55LcdHnIkgPnWc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2" authorId="0" shapeId="0" xr:uid="{00000000-0006-0000-0200-000001000000}">
      <text>
        <r>
          <rPr>
            <sz val="11"/>
            <color theme="1"/>
            <rFont val="Calibri"/>
            <family val="2"/>
          </rPr>
          <t>======
ID#AAAAVifDyQM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y4YpbSOxZlhVF/IsiTKc2DPenA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300-000001000000}">
      <text>
        <r>
          <rPr>
            <sz val="11"/>
            <color theme="1"/>
            <rFont val="Calibri"/>
            <family val="2"/>
          </rPr>
          <t>======
ID#AAAAVifDyP4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xzeJaQoCzbKUdziHwjTNR+pmEag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400-000001000000}">
      <text>
        <r>
          <rPr>
            <sz val="11"/>
            <color theme="1"/>
            <rFont val="Calibri"/>
            <family val="2"/>
          </rPr>
          <t>======
ID#AAAAVifDyPw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4Goz+uejcp4OXjEM6+DEStlitAw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600-000001000000}">
      <text>
        <r>
          <rPr>
            <sz val="11"/>
            <color theme="1"/>
            <rFont val="Calibri"/>
            <family val="2"/>
          </rPr>
          <t>======
ID#AAAAVifDyQE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c7WOcMGu0Or6CZSFgAmlbZXuTlQ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800-000001000000}">
      <text>
        <r>
          <rPr>
            <sz val="11"/>
            <color theme="1"/>
            <rFont val="Calibri"/>
            <family val="2"/>
          </rPr>
          <t>======
ID#AAAAVifDyQA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iImJC1pIQDq+uaCPpkRQ0+1FtIQ=="/>
    </ext>
  </extL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A00-000001000000}">
      <text>
        <r>
          <rPr>
            <sz val="11"/>
            <color theme="1"/>
            <rFont val="Calibri"/>
            <family val="2"/>
          </rPr>
          <t>======
ID#AAAAVifDyQI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hzzyHkmeT6T/6FBauPk/vZbkOtA=="/>
    </ext>
  </extL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2" authorId="0" shapeId="0" xr:uid="{00000000-0006-0000-0D00-000001000000}">
      <text>
        <r>
          <rPr>
            <sz val="11"/>
            <color theme="1"/>
            <rFont val="Calibri"/>
            <family val="2"/>
          </rPr>
          <t>======
ID#AAAAVifDyP0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BsCIywtQxoMbLiC4myfYpo2m5uQ=="/>
    </ext>
  </extLst>
</comments>
</file>

<file path=xl/sharedStrings.xml><?xml version="1.0" encoding="utf-8"?>
<sst xmlns="http://schemas.openxmlformats.org/spreadsheetml/2006/main" count="2269" uniqueCount="196">
  <si>
    <t>BA</t>
  </si>
  <si>
    <t>BA +10</t>
  </si>
  <si>
    <t>BA+20</t>
  </si>
  <si>
    <t>MA</t>
  </si>
  <si>
    <t>MA +10</t>
  </si>
  <si>
    <t>MA +20</t>
  </si>
  <si>
    <t>MA +40</t>
  </si>
  <si>
    <t>MA +60</t>
  </si>
  <si>
    <t>EDD</t>
  </si>
  <si>
    <t>BA+10</t>
  </si>
  <si>
    <t>MA+10</t>
  </si>
  <si>
    <t>MA+20</t>
  </si>
  <si>
    <t>MA+40</t>
  </si>
  <si>
    <t>MA+60</t>
  </si>
  <si>
    <t xml:space="preserve">TOTAL: </t>
  </si>
  <si>
    <t>Average</t>
  </si>
  <si>
    <t>Step Percentage</t>
  </si>
  <si>
    <t>SSEA Original Proposed</t>
  </si>
  <si>
    <t>SSSD Proposed</t>
  </si>
  <si>
    <t>Lane $ Amount</t>
  </si>
  <si>
    <t>SSEA Proposed Salary Schedule 5/22/200</t>
  </si>
  <si>
    <t>Previous Teacher Average Salary</t>
  </si>
  <si>
    <t>Base Salary</t>
  </si>
  <si>
    <t>Current Teacher Average Salary</t>
  </si>
  <si>
    <t>Adjustment for MA40 MA60</t>
  </si>
  <si>
    <t xml:space="preserve">Percentage of Change </t>
  </si>
  <si>
    <t>Masters Bump</t>
  </si>
  <si>
    <t>Dollar Amount Change</t>
  </si>
  <si>
    <t>Lane $</t>
  </si>
  <si>
    <t>Lane %</t>
  </si>
  <si>
    <t>Step $</t>
  </si>
  <si>
    <t>Step %</t>
  </si>
  <si>
    <t>Classified Cost</t>
  </si>
  <si>
    <t>Total of Classified Salaries</t>
  </si>
  <si>
    <t>Cost of Similar % Change to Classified</t>
  </si>
  <si>
    <t>Cost with PERA &amp; Medi</t>
  </si>
  <si>
    <t>Teacher Cost</t>
  </si>
  <si>
    <t xml:space="preserve">Cost of Placement in Same Cells:  </t>
  </si>
  <si>
    <t>With Step</t>
  </si>
  <si>
    <t>Cost of 5/25/20 for FY21  Salary Schedule:</t>
  </si>
  <si>
    <t>Change in Total Salaries:</t>
  </si>
  <si>
    <t>Change with PERA and Medi</t>
  </si>
  <si>
    <t xml:space="preserve">Total Cost of Proposal:  </t>
  </si>
  <si>
    <t xml:space="preserve">Cost of Step: </t>
  </si>
  <si>
    <t>w/PERA &amp; Medi</t>
  </si>
  <si>
    <t>SSEA Proposed</t>
  </si>
  <si>
    <t>Available 4A Money FY21</t>
  </si>
  <si>
    <t xml:space="preserve"> Licensed with Pera &amp; Medicare</t>
  </si>
  <si>
    <t>Licensed with Step &amp; P&amp;M (average 6%)</t>
  </si>
  <si>
    <t>Classified with Pera &amp; Medicare</t>
  </si>
  <si>
    <t>Classified with P&amp;M (average 6%)</t>
  </si>
  <si>
    <t>Estimated Cost of NP-11  with Pera &amp; Medicare FY18-FY21 average</t>
  </si>
  <si>
    <t>Same</t>
  </si>
  <si>
    <t>Csot of District paying all of FY21 Health</t>
  </si>
  <si>
    <t>Estimated Cost of Admin (4%)</t>
  </si>
  <si>
    <t>Need Resources on top of 4A</t>
  </si>
  <si>
    <t>Included above</t>
  </si>
  <si>
    <t>Placement Cost Given Current Steps and Lanes</t>
  </si>
  <si>
    <t>Raises for Indidviduals in Cells</t>
  </si>
  <si>
    <t>Total Change in Individual Cells</t>
  </si>
  <si>
    <t>Total New Schedule</t>
  </si>
  <si>
    <t>New &amp; PERA</t>
  </si>
  <si>
    <t xml:space="preserve">Total Difference in Schedule Placement: </t>
  </si>
  <si>
    <t xml:space="preserve">FY21 </t>
  </si>
  <si>
    <t>FY21 Adj for FTE 196.2 to 187.5</t>
  </si>
  <si>
    <t>FY20</t>
  </si>
  <si>
    <t>FY20 Adj for FTE 196.2 to 187.5</t>
  </si>
  <si>
    <t>Total Change</t>
  </si>
  <si>
    <t>Change From Current</t>
  </si>
  <si>
    <t>Step Percentage (1-15)</t>
  </si>
  <si>
    <t>Step Percentage (16-25)</t>
  </si>
  <si>
    <t>SSEA Revised Proposed</t>
  </si>
  <si>
    <t>SSSD Strucutre</t>
  </si>
  <si>
    <t>6.5% current, Min 5.5%</t>
  </si>
  <si>
    <t>Step Change</t>
  </si>
  <si>
    <t>Lane Change</t>
  </si>
  <si>
    <t>Included Above</t>
  </si>
  <si>
    <t>Cost of District paying all of FY21 Health</t>
  </si>
  <si>
    <t>Current FY20</t>
  </si>
  <si>
    <t>SSEA Affordable Proposed</t>
  </si>
  <si>
    <t>SSEA Proposed vs Current</t>
  </si>
  <si>
    <t>SSSD Proposed vs Current</t>
  </si>
  <si>
    <t>More Money to Cells further across and down the schedule</t>
  </si>
  <si>
    <t>More Money to Cells Closer to beginning of and top of the schedule</t>
  </si>
  <si>
    <t>MA 6</t>
  </si>
  <si>
    <t>MA7</t>
  </si>
  <si>
    <t>SSSD Proposed(Incuding Step)  vs Current</t>
  </si>
  <si>
    <t>BA+15</t>
  </si>
  <si>
    <t>BA+30</t>
  </si>
  <si>
    <t>MA+15</t>
  </si>
  <si>
    <t>MA+30</t>
  </si>
  <si>
    <t>MA+90</t>
  </si>
  <si>
    <t>FY21 Final</t>
  </si>
  <si>
    <t>Max to Min %</t>
  </si>
  <si>
    <t>FY21 v FY20</t>
  </si>
  <si>
    <t>Change in Steps 1-20</t>
  </si>
  <si>
    <t>Change in Lanes (1-20)</t>
  </si>
  <si>
    <t>Change in Steps 21-27 v FY20 Step 20</t>
  </si>
  <si>
    <t>Change in Lanes 21-27 v FY20 Step 20</t>
  </si>
  <si>
    <t>Total</t>
  </si>
  <si>
    <t>Total 21-27</t>
  </si>
  <si>
    <t>Total Average</t>
  </si>
  <si>
    <t>Final</t>
  </si>
  <si>
    <t>Final Negotiated FY21 Salary Schedule</t>
  </si>
  <si>
    <t>MA+60 Step 17 Bump</t>
  </si>
  <si>
    <t>Scattergram Sample</t>
  </si>
  <si>
    <t>Instructions</t>
  </si>
  <si>
    <t>Rows 51-52 are metrics of your schedule (might have to change formulas to match the cells of your specific schedule)</t>
  </si>
  <si>
    <t>Rows 56-86 input your FTE per Lane &amp; step</t>
  </si>
  <si>
    <t>Rows 93-123 Calculates the Salary Cell times the FTE...Total Cost</t>
  </si>
  <si>
    <t>With Pera &amp; Medicare</t>
  </si>
  <si>
    <t>FTE</t>
  </si>
  <si>
    <t>Average Cost per FTE</t>
  </si>
  <si>
    <t>Current Schedule</t>
  </si>
  <si>
    <t>Calculated Formulas From Salary Schedule</t>
  </si>
  <si>
    <t>Check Formula</t>
  </si>
  <si>
    <t>Max to Min per lane</t>
  </si>
  <si>
    <t>Max to Base</t>
  </si>
  <si>
    <t>Input FTE (INCLUDE VACANCIES)</t>
  </si>
  <si>
    <t>Formula from Row 16</t>
  </si>
  <si>
    <t>Variance</t>
  </si>
  <si>
    <t>Totals</t>
  </si>
  <si>
    <t>Current + Step</t>
  </si>
  <si>
    <t>Rows 56-86 Pulls From the CURRENT YEAR  +  Step tab</t>
  </si>
  <si>
    <t>Wage</t>
  </si>
  <si>
    <t>Health $</t>
  </si>
  <si>
    <t>Health</t>
  </si>
  <si>
    <t>Color Code</t>
  </si>
  <si>
    <t>Formula- No need to edit</t>
  </si>
  <si>
    <t>Input Section</t>
  </si>
  <si>
    <t>May Need Formula change</t>
  </si>
  <si>
    <t>Licensed Salary Schedule</t>
  </si>
  <si>
    <t>Current</t>
  </si>
  <si>
    <t>% and $ change For Steps and Lanes</t>
  </si>
  <si>
    <r>
      <t xml:space="preserve">Columns P-BN are calculations of $ &amp; % change per STEP $ &amp; % change per LANE </t>
    </r>
    <r>
      <rPr>
        <b/>
        <i/>
        <sz val="11"/>
        <color theme="1"/>
        <rFont val="Calibri"/>
        <family val="2"/>
      </rPr>
      <t>Insert/Delete Columns and Rows To match Specific Schedule</t>
    </r>
  </si>
  <si>
    <r>
      <t xml:space="preserve">Rows 16-47 Input District wage schedule information. </t>
    </r>
    <r>
      <rPr>
        <b/>
        <i/>
        <sz val="14"/>
        <color theme="1"/>
        <rFont val="Calibri"/>
        <family val="2"/>
      </rPr>
      <t>Insert/Delete Columns and Rows to match Specific Schedule</t>
    </r>
  </si>
  <si>
    <t>Current + Step + $ amount</t>
  </si>
  <si>
    <t>Calculation Results section is Cells F8-L11</t>
  </si>
  <si>
    <t>Calculation Results</t>
  </si>
  <si>
    <t>Calculation Results section is Cells F6-L12</t>
  </si>
  <si>
    <t>Rows 17-47 Pulls From the CURRENT YEAR + STEP tab &amp; increases by CELL C11.  Adjust C11 to be a Dollar amount</t>
  </si>
  <si>
    <t>Rows 17-47 Pulls From the CURRENT YEAR + STEP tab &amp; increases by CELL C11.  Adjust C11 to be a % change</t>
  </si>
  <si>
    <t>Increase Base by</t>
  </si>
  <si>
    <t>Additional Cost of Step + $</t>
  </si>
  <si>
    <t>% change</t>
  </si>
  <si>
    <t>Additional Cost of Step</t>
  </si>
  <si>
    <t>% Change</t>
  </si>
  <si>
    <t>Additional Cost of Step + 1%</t>
  </si>
  <si>
    <t>BA +8</t>
  </si>
  <si>
    <t>BA+16</t>
  </si>
  <si>
    <t>BA+24</t>
  </si>
  <si>
    <t>MA+8</t>
  </si>
  <si>
    <t>MA+16</t>
  </si>
  <si>
    <t>MA+24</t>
  </si>
  <si>
    <t>Current with 1.25% Step</t>
  </si>
  <si>
    <t>Additional to do 1.25%</t>
  </si>
  <si>
    <t>Calculation Results Switching to 1.25% Steps</t>
  </si>
  <si>
    <t>Current + $500Step + $40K Base</t>
  </si>
  <si>
    <t>Current + 1.25% step + $40K Base</t>
  </si>
  <si>
    <t>Calculation Results Current $500 Step &amp; $40K base</t>
  </si>
  <si>
    <t>Calculation Results new 1.25% Step &amp; $40K base</t>
  </si>
  <si>
    <t xml:space="preserve">Calculation Results Current $500 Step </t>
  </si>
  <si>
    <t>Calculation Results Switching to 1.0% Steps</t>
  </si>
  <si>
    <t>Calculation Results new 1.0% Step &amp; $40K base</t>
  </si>
  <si>
    <t>Current + 1.0% Step</t>
  </si>
  <si>
    <t>Current + 1.0% step + $40K Base</t>
  </si>
  <si>
    <t>Current + 1.25% Step</t>
  </si>
  <si>
    <t xml:space="preserve">                     </t>
  </si>
  <si>
    <t>BA+40</t>
  </si>
  <si>
    <t>MA +30</t>
  </si>
  <si>
    <t>MA +50</t>
  </si>
  <si>
    <t>Current + Step + $40K Base</t>
  </si>
  <si>
    <t>AVERAGE</t>
  </si>
  <si>
    <t>Needs to be completed by District</t>
  </si>
  <si>
    <t>Change formulas to match the cells of your specific schedule</t>
  </si>
  <si>
    <t>Calculation Results section is Cells F12-L15</t>
  </si>
  <si>
    <t>Current Year Tab Total</t>
  </si>
  <si>
    <t>Adjust C11 to affect the Base Value, flows through</t>
  </si>
  <si>
    <t>Additional Cost of Step +%</t>
  </si>
  <si>
    <t xml:space="preserve">Columns P-BN are the metrics by Step $ &amp; % change and Lane $ &amp; % change </t>
  </si>
  <si>
    <t>Rows 57-58 are "SIZE" metrics of schedule</t>
  </si>
  <si>
    <t xml:space="preserve">Rows 61-91 Pulls From the CURRENT YEAR tab &amp; moves FTE to next Step. </t>
  </si>
  <si>
    <t>Rows 98-131 calculates the Salary Cell times the FTE...Total Cost</t>
  </si>
  <si>
    <t>Calculation Results section is Cells F11-L17</t>
  </si>
  <si>
    <t>District Input Section</t>
  </si>
  <si>
    <t xml:space="preserve">Rows 21-51 District wage schedule information. </t>
  </si>
  <si>
    <t>Rows 55-56 are "SIZE" metrics of schedule</t>
  </si>
  <si>
    <t>Rows 60-90 input your FTE per Lane &amp; step (include vacant positions)</t>
  </si>
  <si>
    <t>Rows 97-129 Calculates the Salary Cell times the FTE...Total Cost</t>
  </si>
  <si>
    <t>Scattergram FY25</t>
  </si>
  <si>
    <t xml:space="preserve">Rows 21-53 Pulls From the "Current Year " tab </t>
  </si>
  <si>
    <t>Rows 94-96 make sure the same FTE is pulled. Check ones that are in last cell in a lane</t>
  </si>
  <si>
    <t>Calculation Results section is Cells F12-L18</t>
  </si>
  <si>
    <t xml:space="preserve">Rows 21-53 Pulls From the "Current Year " tab  &amp; increases by CELL C11.  </t>
  </si>
  <si>
    <t>Input the PERA/Medicare/other % based employer paid benefits in Cell H14.  Cell  K15 for annual Health/D/V $ amount</t>
  </si>
  <si>
    <t>Input the NEW PERA/Medicare/other % based employer paid benefits in Cell H14.  Cell  K16 for NEW annual Health/D/V $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</si>
</sst>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%"/>
    <numFmt numFmtId="166" formatCode="#,##0.00000000000_);[Red]\(#,##0.00000000000\)"/>
    <numFmt numFmtId="167" formatCode="0.000%"/>
    <numFmt numFmtId="168" formatCode="#,##0.0"/>
    <numFmt numFmtId="169" formatCode="#,##0.0_);[Red]\(#,##0.0\)"/>
  </numFmts>
  <fonts count="23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00FF00"/>
        <bgColor rgb="FF00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00"/>
      </patternFill>
    </fill>
    <fill>
      <patternFill patternType="solid">
        <fgColor theme="0" tint="-0.14999847407452621"/>
        <bgColor rgb="FF00FF00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FF00"/>
      </patternFill>
    </fill>
    <fill>
      <patternFill patternType="solid">
        <fgColor theme="8" tint="0.59999389629810485"/>
        <bgColor rgb="FFE7E6E6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97">
    <xf numFmtId="0" fontId="0" fillId="0" borderId="0" xfId="0"/>
    <xf numFmtId="0" fontId="1" fillId="0" borderId="0" xfId="0" applyFont="1"/>
    <xf numFmtId="1" fontId="0" fillId="0" borderId="1" xfId="0" applyNumberFormat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 wrapText="1"/>
    </xf>
    <xf numFmtId="38" fontId="2" fillId="0" borderId="2" xfId="0" applyNumberFormat="1" applyFont="1" applyBorder="1" applyAlignment="1">
      <alignment horizontal="center" vertical="top" shrinkToFit="1"/>
    </xf>
    <xf numFmtId="38" fontId="2" fillId="0" borderId="3" xfId="0" applyNumberFormat="1" applyFont="1" applyBorder="1" applyAlignment="1">
      <alignment horizontal="right" vertical="top" shrinkToFit="1"/>
    </xf>
    <xf numFmtId="38" fontId="2" fillId="0" borderId="3" xfId="0" applyNumberFormat="1" applyFont="1" applyBorder="1" applyAlignment="1">
      <alignment horizontal="center" vertical="top" shrinkToFit="1"/>
    </xf>
    <xf numFmtId="38" fontId="2" fillId="0" borderId="3" xfId="0" applyNumberFormat="1" applyFont="1" applyBorder="1" applyAlignment="1">
      <alignment horizontal="left" vertical="top" shrinkToFit="1"/>
    </xf>
    <xf numFmtId="38" fontId="2" fillId="0" borderId="4" xfId="0" applyNumberFormat="1" applyFont="1" applyBorder="1" applyAlignment="1">
      <alignment horizontal="center" vertical="top" shrinkToFit="1"/>
    </xf>
    <xf numFmtId="38" fontId="2" fillId="0" borderId="0" xfId="0" applyNumberFormat="1" applyFont="1" applyAlignment="1">
      <alignment horizontal="right" vertical="top" shrinkToFit="1"/>
    </xf>
    <xf numFmtId="38" fontId="2" fillId="0" borderId="0" xfId="0" applyNumberFormat="1" applyFont="1" applyAlignment="1">
      <alignment horizontal="center" vertical="top" shrinkToFit="1"/>
    </xf>
    <xf numFmtId="38" fontId="2" fillId="0" borderId="0" xfId="0" applyNumberFormat="1" applyFont="1" applyAlignment="1">
      <alignment horizontal="left" vertical="top" shrinkToFit="1"/>
    </xf>
    <xf numFmtId="38" fontId="0" fillId="0" borderId="4" xfId="0" applyNumberFormat="1" applyBorder="1" applyAlignment="1">
      <alignment horizontal="left" wrapText="1"/>
    </xf>
    <xf numFmtId="38" fontId="0" fillId="0" borderId="0" xfId="0" applyNumberFormat="1" applyAlignment="1">
      <alignment horizontal="left" wrapText="1"/>
    </xf>
    <xf numFmtId="1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0" fontId="3" fillId="0" borderId="0" xfId="0" applyFont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2" fontId="0" fillId="0" borderId="6" xfId="0" applyNumberFormat="1" applyBorder="1"/>
    <xf numFmtId="164" fontId="0" fillId="0" borderId="0" xfId="0" applyNumberFormat="1"/>
    <xf numFmtId="38" fontId="0" fillId="0" borderId="1" xfId="0" applyNumberFormat="1" applyBorder="1" applyAlignment="1">
      <alignment horizontal="center"/>
    </xf>
    <xf numFmtId="40" fontId="0" fillId="0" borderId="0" xfId="0" applyNumberFormat="1"/>
    <xf numFmtId="0" fontId="0" fillId="3" borderId="1" xfId="0" applyFill="1" applyBorder="1"/>
    <xf numFmtId="0" fontId="0" fillId="4" borderId="1" xfId="0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wrapText="1"/>
    </xf>
    <xf numFmtId="165" fontId="0" fillId="5" borderId="1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44" fontId="0" fillId="0" borderId="0" xfId="0" applyNumberFormat="1"/>
    <xf numFmtId="0" fontId="0" fillId="6" borderId="1" xfId="0" applyFill="1" applyBorder="1"/>
    <xf numFmtId="38" fontId="0" fillId="5" borderId="1" xfId="0" applyNumberFormat="1" applyFill="1" applyBorder="1" applyAlignment="1">
      <alignment horizontal="center"/>
    </xf>
    <xf numFmtId="9" fontId="0" fillId="0" borderId="0" xfId="0" applyNumberFormat="1"/>
    <xf numFmtId="38" fontId="0" fillId="0" borderId="0" xfId="0" applyNumberFormat="1"/>
    <xf numFmtId="165" fontId="0" fillId="0" borderId="0" xfId="0" applyNumberFormat="1"/>
    <xf numFmtId="38" fontId="0" fillId="0" borderId="0" xfId="0" applyNumberFormat="1" applyAlignment="1">
      <alignment horizontal="center"/>
    </xf>
    <xf numFmtId="3" fontId="0" fillId="0" borderId="0" xfId="0" applyNumberFormat="1"/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/>
    <xf numFmtId="38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38" fontId="4" fillId="0" borderId="3" xfId="0" applyNumberFormat="1" applyFont="1" applyBorder="1" applyAlignment="1">
      <alignment horizontal="center"/>
    </xf>
    <xf numFmtId="0" fontId="0" fillId="6" borderId="11" xfId="0" applyFill="1" applyBorder="1"/>
    <xf numFmtId="38" fontId="0" fillId="7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7" borderId="1" xfId="0" applyFill="1" applyBorder="1"/>
    <xf numFmtId="1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5" fontId="0" fillId="0" borderId="0" xfId="0" applyNumberFormat="1" applyAlignment="1">
      <alignment horizontal="center"/>
    </xf>
    <xf numFmtId="5" fontId="4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right" wrapText="1"/>
    </xf>
    <xf numFmtId="38" fontId="0" fillId="0" borderId="9" xfId="0" applyNumberFormat="1" applyBorder="1" applyAlignment="1">
      <alignment horizontal="center"/>
    </xf>
    <xf numFmtId="9" fontId="0" fillId="8" borderId="10" xfId="0" applyNumberFormat="1" applyFill="1" applyBorder="1"/>
    <xf numFmtId="0" fontId="0" fillId="8" borderId="10" xfId="0" applyFill="1" applyBorder="1"/>
    <xf numFmtId="5" fontId="0" fillId="0" borderId="0" xfId="0" applyNumberFormat="1"/>
    <xf numFmtId="44" fontId="0" fillId="0" borderId="0" xfId="0" applyNumberFormat="1" applyAlignment="1">
      <alignment horizontal="right"/>
    </xf>
    <xf numFmtId="7" fontId="0" fillId="0" borderId="0" xfId="0" applyNumberFormat="1"/>
    <xf numFmtId="5" fontId="0" fillId="0" borderId="1" xfId="0" applyNumberFormat="1" applyBorder="1" applyAlignment="1">
      <alignment horizontal="center"/>
    </xf>
    <xf numFmtId="38" fontId="0" fillId="9" borderId="10" xfId="0" applyNumberFormat="1" applyFill="1" applyBorder="1" applyAlignment="1">
      <alignment horizontal="center"/>
    </xf>
    <xf numFmtId="3" fontId="6" fillId="0" borderId="0" xfId="0" applyNumberFormat="1" applyFont="1"/>
    <xf numFmtId="165" fontId="7" fillId="9" borderId="10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7" fillId="8" borderId="10" xfId="0" applyNumberFormat="1" applyFont="1" applyFill="1" applyBorder="1" applyAlignment="1">
      <alignment horizontal="center"/>
    </xf>
    <xf numFmtId="165" fontId="7" fillId="10" borderId="10" xfId="0" applyNumberFormat="1" applyFont="1" applyFill="1" applyBorder="1" applyAlignment="1">
      <alignment horizontal="center"/>
    </xf>
    <xf numFmtId="165" fontId="7" fillId="11" borderId="10" xfId="0" applyNumberFormat="1" applyFont="1" applyFill="1" applyBorder="1" applyAlignment="1">
      <alignment horizontal="center"/>
    </xf>
    <xf numFmtId="3" fontId="7" fillId="9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6" borderId="10" xfId="0" applyNumberFormat="1" applyFont="1" applyFill="1" applyBorder="1" applyAlignment="1">
      <alignment horizontal="center"/>
    </xf>
    <xf numFmtId="3" fontId="7" fillId="8" borderId="10" xfId="0" applyNumberFormat="1" applyFont="1" applyFill="1" applyBorder="1" applyAlignment="1">
      <alignment horizontal="center"/>
    </xf>
    <xf numFmtId="3" fontId="7" fillId="10" borderId="10" xfId="0" applyNumberFormat="1" applyFont="1" applyFill="1" applyBorder="1" applyAlignment="1">
      <alignment horizontal="center"/>
    </xf>
    <xf numFmtId="3" fontId="7" fillId="11" borderId="1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2" xfId="0" applyFill="1" applyBorder="1" applyAlignment="1">
      <alignment horizontal="center" vertical="top" wrapText="1"/>
    </xf>
    <xf numFmtId="2" fontId="0" fillId="2" borderId="12" xfId="0" applyNumberForma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top" wrapText="1"/>
    </xf>
    <xf numFmtId="2" fontId="0" fillId="2" borderId="10" xfId="0" applyNumberForma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/>
    </xf>
    <xf numFmtId="38" fontId="2" fillId="9" borderId="10" xfId="0" applyNumberFormat="1" applyFont="1" applyFill="1" applyBorder="1" applyAlignment="1">
      <alignment horizontal="center" vertical="top" shrinkToFit="1"/>
    </xf>
    <xf numFmtId="165" fontId="2" fillId="0" borderId="0" xfId="0" applyNumberFormat="1" applyFont="1" applyAlignment="1">
      <alignment horizontal="center" vertical="top" shrinkToFit="1"/>
    </xf>
    <xf numFmtId="165" fontId="2" fillId="9" borderId="10" xfId="0" applyNumberFormat="1" applyFont="1" applyFill="1" applyBorder="1" applyAlignment="1">
      <alignment horizontal="center" vertical="top" shrinkToFit="1"/>
    </xf>
    <xf numFmtId="165" fontId="2" fillId="5" borderId="10" xfId="0" applyNumberFormat="1" applyFont="1" applyFill="1" applyBorder="1" applyAlignment="1">
      <alignment horizontal="center" vertical="top" shrinkToFit="1"/>
    </xf>
    <xf numFmtId="10" fontId="0" fillId="5" borderId="1" xfId="0" applyNumberFormat="1" applyFill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166" fontId="2" fillId="0" borderId="0" xfId="0" applyNumberFormat="1" applyFont="1" applyAlignment="1">
      <alignment horizontal="center" vertical="top" shrinkToFit="1"/>
    </xf>
    <xf numFmtId="3" fontId="7" fillId="2" borderId="14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10" fontId="0" fillId="9" borderId="10" xfId="0" applyNumberFormat="1" applyFill="1" applyBorder="1" applyAlignment="1">
      <alignment horizontal="center"/>
    </xf>
    <xf numFmtId="165" fontId="4" fillId="0" borderId="0" xfId="0" applyNumberFormat="1" applyFont="1"/>
    <xf numFmtId="38" fontId="2" fillId="12" borderId="10" xfId="0" applyNumberFormat="1" applyFont="1" applyFill="1" applyBorder="1" applyAlignment="1">
      <alignment horizontal="center" vertical="top" shrinkToFit="1"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/>
    <xf numFmtId="165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165" fontId="0" fillId="5" borderId="1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4" borderId="10" xfId="0" applyFill="1" applyBorder="1"/>
    <xf numFmtId="10" fontId="0" fillId="0" borderId="4" xfId="0" applyNumberFormat="1" applyBorder="1" applyAlignment="1">
      <alignment horizontal="center"/>
    </xf>
    <xf numFmtId="38" fontId="0" fillId="9" borderId="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9" borderId="10" xfId="0" applyNumberFormat="1" applyFill="1" applyBorder="1"/>
    <xf numFmtId="38" fontId="0" fillId="9" borderId="11" xfId="0" applyNumberForma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0" fontId="4" fillId="13" borderId="10" xfId="0" applyNumberFormat="1" applyFont="1" applyFill="1" applyBorder="1"/>
    <xf numFmtId="3" fontId="7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0" fillId="7" borderId="12" xfId="0" applyFill="1" applyBorder="1"/>
    <xf numFmtId="0" fontId="8" fillId="0" borderId="0" xfId="0" applyFont="1"/>
    <xf numFmtId="0" fontId="9" fillId="0" borderId="0" xfId="0" applyFont="1" applyAlignment="1">
      <alignment horizontal="right"/>
    </xf>
    <xf numFmtId="168" fontId="9" fillId="0" borderId="3" xfId="0" applyNumberFormat="1" applyFont="1" applyBorder="1" applyAlignment="1">
      <alignment horizontal="center"/>
    </xf>
    <xf numFmtId="168" fontId="9" fillId="0" borderId="0" xfId="0" applyNumberFormat="1" applyFont="1" applyAlignment="1">
      <alignment horizontal="center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0" fontId="1" fillId="5" borderId="0" xfId="0" applyFont="1" applyFill="1"/>
    <xf numFmtId="0" fontId="11" fillId="14" borderId="0" xfId="0" applyFont="1" applyFill="1"/>
    <xf numFmtId="0" fontId="4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 wrapText="1"/>
    </xf>
    <xf numFmtId="0" fontId="11" fillId="0" borderId="0" xfId="0" applyFont="1"/>
    <xf numFmtId="0" fontId="1" fillId="14" borderId="0" xfId="0" applyFont="1" applyFill="1"/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5" fontId="0" fillId="0" borderId="0" xfId="0" applyNumberFormat="1" applyAlignment="1">
      <alignment horizontal="left"/>
    </xf>
    <xf numFmtId="40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10" fillId="0" borderId="0" xfId="0" applyFont="1"/>
    <xf numFmtId="3" fontId="7" fillId="4" borderId="14" xfId="0" applyNumberFormat="1" applyFont="1" applyFill="1" applyBorder="1" applyAlignment="1">
      <alignment horizontal="center"/>
    </xf>
    <xf numFmtId="3" fontId="0" fillId="14" borderId="0" xfId="0" applyNumberFormat="1" applyFill="1" applyAlignment="1">
      <alignment horizontal="center"/>
    </xf>
    <xf numFmtId="3" fontId="1" fillId="14" borderId="0" xfId="0" applyNumberFormat="1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38" fontId="0" fillId="4" borderId="1" xfId="0" applyNumberForma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38" fontId="0" fillId="14" borderId="0" xfId="0" applyNumberFormat="1" applyFill="1"/>
    <xf numFmtId="165" fontId="0" fillId="14" borderId="0" xfId="0" applyNumberFormat="1" applyFill="1"/>
    <xf numFmtId="0" fontId="0" fillId="14" borderId="0" xfId="0" applyFill="1" applyAlignment="1">
      <alignment horizontal="center"/>
    </xf>
    <xf numFmtId="38" fontId="0" fillId="14" borderId="0" xfId="0" applyNumberFormat="1" applyFill="1" applyAlignment="1">
      <alignment horizontal="center"/>
    </xf>
    <xf numFmtId="3" fontId="0" fillId="14" borderId="0" xfId="0" applyNumberFormat="1" applyFill="1"/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right"/>
    </xf>
    <xf numFmtId="3" fontId="7" fillId="14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14" borderId="0" xfId="0" applyFont="1" applyFill="1" applyAlignment="1">
      <alignment horizontal="right"/>
    </xf>
    <xf numFmtId="0" fontId="0" fillId="14" borderId="1" xfId="0" applyFill="1" applyBorder="1" applyAlignment="1">
      <alignment horizontal="center"/>
    </xf>
    <xf numFmtId="3" fontId="0" fillId="14" borderId="1" xfId="0" applyNumberFormat="1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3" fontId="0" fillId="14" borderId="15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2" fillId="0" borderId="0" xfId="0" applyFont="1"/>
    <xf numFmtId="0" fontId="9" fillId="14" borderId="0" xfId="0" applyFont="1" applyFill="1"/>
    <xf numFmtId="0" fontId="10" fillId="14" borderId="0" xfId="0" applyFont="1" applyFill="1" applyAlignment="1">
      <alignment horizontal="left"/>
    </xf>
    <xf numFmtId="0" fontId="10" fillId="14" borderId="0" xfId="0" applyFont="1" applyFill="1" applyAlignment="1">
      <alignment horizontal="right"/>
    </xf>
    <xf numFmtId="165" fontId="10" fillId="14" borderId="0" xfId="0" applyNumberFormat="1" applyFont="1" applyFill="1" applyAlignment="1">
      <alignment horizontal="center"/>
    </xf>
    <xf numFmtId="165" fontId="0" fillId="14" borderId="0" xfId="0" applyNumberFormat="1" applyFill="1" applyAlignment="1">
      <alignment horizontal="center"/>
    </xf>
    <xf numFmtId="0" fontId="0" fillId="14" borderId="10" xfId="0" applyFill="1" applyBorder="1"/>
    <xf numFmtId="38" fontId="0" fillId="14" borderId="1" xfId="0" applyNumberFormat="1" applyFill="1" applyBorder="1" applyAlignment="1">
      <alignment horizontal="center"/>
    </xf>
    <xf numFmtId="0" fontId="4" fillId="14" borderId="0" xfId="0" applyFont="1" applyFill="1"/>
    <xf numFmtId="0" fontId="1" fillId="17" borderId="0" xfId="0" applyFont="1" applyFill="1"/>
    <xf numFmtId="165" fontId="0" fillId="16" borderId="0" xfId="0" applyNumberFormat="1" applyFill="1" applyAlignment="1">
      <alignment horizontal="center"/>
    </xf>
    <xf numFmtId="0" fontId="0" fillId="16" borderId="0" xfId="0" applyFill="1" applyAlignment="1">
      <alignment horizontal="right"/>
    </xf>
    <xf numFmtId="165" fontId="0" fillId="14" borderId="0" xfId="1" applyNumberFormat="1" applyFont="1" applyFill="1" applyAlignment="1">
      <alignment horizontal="center"/>
    </xf>
    <xf numFmtId="0" fontId="9" fillId="14" borderId="0" xfId="0" applyFont="1" applyFill="1" applyAlignment="1">
      <alignment horizontal="right"/>
    </xf>
    <xf numFmtId="168" fontId="9" fillId="14" borderId="0" xfId="0" applyNumberFormat="1" applyFont="1" applyFill="1" applyAlignment="1">
      <alignment horizontal="center"/>
    </xf>
    <xf numFmtId="165" fontId="10" fillId="18" borderId="0" xfId="0" applyNumberFormat="1" applyFont="1" applyFill="1"/>
    <xf numFmtId="0" fontId="10" fillId="18" borderId="0" xfId="0" applyFont="1" applyFill="1"/>
    <xf numFmtId="0" fontId="9" fillId="17" borderId="0" xfId="0" applyFont="1" applyFill="1"/>
    <xf numFmtId="0" fontId="4" fillId="17" borderId="0" xfId="0" applyFont="1" applyFill="1" applyAlignment="1">
      <alignment horizontal="center"/>
    </xf>
    <xf numFmtId="0" fontId="4" fillId="17" borderId="0" xfId="0" applyFont="1" applyFill="1" applyAlignment="1">
      <alignment horizontal="center" wrapText="1"/>
    </xf>
    <xf numFmtId="0" fontId="0" fillId="15" borderId="0" xfId="0" applyFill="1"/>
    <xf numFmtId="0" fontId="10" fillId="19" borderId="0" xfId="0" applyFont="1" applyFill="1"/>
    <xf numFmtId="0" fontId="11" fillId="19" borderId="0" xfId="0" applyFont="1" applyFill="1"/>
    <xf numFmtId="0" fontId="1" fillId="19" borderId="0" xfId="0" applyFont="1" applyFill="1"/>
    <xf numFmtId="0" fontId="4" fillId="19" borderId="0" xfId="0" applyFont="1" applyFill="1" applyAlignment="1">
      <alignment horizontal="center"/>
    </xf>
    <xf numFmtId="0" fontId="4" fillId="19" borderId="0" xfId="0" applyFont="1" applyFill="1" applyAlignment="1">
      <alignment horizontal="center" wrapText="1"/>
    </xf>
    <xf numFmtId="0" fontId="4" fillId="0" borderId="16" xfId="0" applyFont="1" applyBorder="1"/>
    <xf numFmtId="0" fontId="4" fillId="14" borderId="17" xfId="0" applyFont="1" applyFill="1" applyBorder="1"/>
    <xf numFmtId="0" fontId="4" fillId="4" borderId="17" xfId="0" applyFont="1" applyFill="1" applyBorder="1"/>
    <xf numFmtId="0" fontId="0" fillId="16" borderId="18" xfId="0" applyFill="1" applyBorder="1" applyAlignment="1">
      <alignment horizontal="left"/>
    </xf>
    <xf numFmtId="169" fontId="0" fillId="14" borderId="1" xfId="0" applyNumberFormat="1" applyFill="1" applyBorder="1" applyAlignment="1">
      <alignment horizontal="center"/>
    </xf>
    <xf numFmtId="169" fontId="0" fillId="4" borderId="1" xfId="0" applyNumberFormat="1" applyFill="1" applyBorder="1" applyAlignment="1">
      <alignment horizontal="center"/>
    </xf>
    <xf numFmtId="38" fontId="10" fillId="18" borderId="0" xfId="0" applyNumberFormat="1" applyFont="1" applyFill="1"/>
    <xf numFmtId="5" fontId="0" fillId="15" borderId="10" xfId="0" applyNumberFormat="1" applyFill="1" applyBorder="1" applyAlignment="1">
      <alignment horizontal="center"/>
    </xf>
    <xf numFmtId="0" fontId="0" fillId="20" borderId="19" xfId="0" applyFill="1" applyBorder="1" applyAlignment="1">
      <alignment horizontal="right"/>
    </xf>
    <xf numFmtId="0" fontId="4" fillId="20" borderId="20" xfId="0" applyFont="1" applyFill="1" applyBorder="1" applyAlignment="1">
      <alignment horizontal="center"/>
    </xf>
    <xf numFmtId="0" fontId="4" fillId="20" borderId="20" xfId="0" applyFont="1" applyFill="1" applyBorder="1" applyAlignment="1">
      <alignment horizontal="center" wrapText="1"/>
    </xf>
    <xf numFmtId="0" fontId="4" fillId="20" borderId="21" xfId="0" applyFont="1" applyFill="1" applyBorder="1" applyAlignment="1">
      <alignment horizontal="center" wrapText="1"/>
    </xf>
    <xf numFmtId="0" fontId="0" fillId="20" borderId="22" xfId="0" applyFill="1" applyBorder="1"/>
    <xf numFmtId="0" fontId="4" fillId="20" borderId="10" xfId="0" applyFont="1" applyFill="1" applyBorder="1"/>
    <xf numFmtId="0" fontId="4" fillId="20" borderId="23" xfId="0" applyFont="1" applyFill="1" applyBorder="1"/>
    <xf numFmtId="0" fontId="4" fillId="21" borderId="24" xfId="0" applyFont="1" applyFill="1" applyBorder="1" applyAlignment="1">
      <alignment horizontal="right"/>
    </xf>
    <xf numFmtId="6" fontId="4" fillId="21" borderId="25" xfId="0" applyNumberFormat="1" applyFont="1" applyFill="1" applyBorder="1" applyAlignment="1">
      <alignment horizontal="center"/>
    </xf>
    <xf numFmtId="164" fontId="4" fillId="21" borderId="25" xfId="0" applyNumberFormat="1" applyFont="1" applyFill="1" applyBorder="1" applyAlignment="1">
      <alignment horizontal="center"/>
    </xf>
    <xf numFmtId="6" fontId="4" fillId="21" borderId="26" xfId="0" applyNumberFormat="1" applyFont="1" applyFill="1" applyBorder="1" applyAlignment="1">
      <alignment horizontal="center"/>
    </xf>
    <xf numFmtId="0" fontId="0" fillId="20" borderId="0" xfId="0" applyFill="1"/>
    <xf numFmtId="0" fontId="4" fillId="20" borderId="0" xfId="0" applyFont="1" applyFill="1"/>
    <xf numFmtId="0" fontId="0" fillId="21" borderId="22" xfId="0" applyFill="1" applyBorder="1" applyAlignment="1">
      <alignment horizontal="right"/>
    </xf>
    <xf numFmtId="5" fontId="0" fillId="21" borderId="10" xfId="0" applyNumberFormat="1" applyFill="1" applyBorder="1" applyAlignment="1">
      <alignment horizontal="center"/>
    </xf>
    <xf numFmtId="168" fontId="0" fillId="21" borderId="10" xfId="0" applyNumberFormat="1" applyFill="1" applyBorder="1" applyAlignment="1">
      <alignment horizontal="center"/>
    </xf>
    <xf numFmtId="5" fontId="0" fillId="21" borderId="23" xfId="0" applyNumberFormat="1" applyFill="1" applyBorder="1" applyAlignment="1">
      <alignment horizontal="center"/>
    </xf>
    <xf numFmtId="0" fontId="0" fillId="20" borderId="10" xfId="0" applyFill="1" applyBorder="1"/>
    <xf numFmtId="0" fontId="0" fillId="20" borderId="23" xfId="0" applyFill="1" applyBorder="1"/>
    <xf numFmtId="0" fontId="0" fillId="21" borderId="24" xfId="0" applyFill="1" applyBorder="1" applyAlignment="1">
      <alignment horizontal="right"/>
    </xf>
    <xf numFmtId="165" fontId="0" fillId="21" borderId="25" xfId="1" applyNumberFormat="1" applyFont="1" applyFill="1" applyBorder="1" applyAlignment="1">
      <alignment horizontal="center"/>
    </xf>
    <xf numFmtId="0" fontId="0" fillId="20" borderId="25" xfId="0" applyFill="1" applyBorder="1"/>
    <xf numFmtId="0" fontId="0" fillId="20" borderId="26" xfId="0" applyFill="1" applyBorder="1"/>
    <xf numFmtId="0" fontId="4" fillId="20" borderId="0" xfId="0" applyFont="1" applyFill="1" applyAlignment="1">
      <alignment vertical="center"/>
    </xf>
    <xf numFmtId="0" fontId="4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 wrapText="1"/>
    </xf>
    <xf numFmtId="0" fontId="0" fillId="20" borderId="22" xfId="0" applyFill="1" applyBorder="1" applyAlignment="1">
      <alignment horizontal="right"/>
    </xf>
    <xf numFmtId="0" fontId="4" fillId="20" borderId="23" xfId="0" applyFont="1" applyFill="1" applyBorder="1" applyAlignment="1">
      <alignment horizontal="center" wrapText="1"/>
    </xf>
    <xf numFmtId="0" fontId="1" fillId="21" borderId="22" xfId="0" applyFont="1" applyFill="1" applyBorder="1" applyAlignment="1">
      <alignment horizontal="right"/>
    </xf>
    <xf numFmtId="0" fontId="1" fillId="21" borderId="24" xfId="0" applyFont="1" applyFill="1" applyBorder="1" applyAlignment="1">
      <alignment horizontal="right"/>
    </xf>
    <xf numFmtId="0" fontId="4" fillId="19" borderId="10" xfId="0" applyFont="1" applyFill="1" applyBorder="1" applyAlignment="1">
      <alignment horizontal="center"/>
    </xf>
    <xf numFmtId="6" fontId="1" fillId="19" borderId="25" xfId="0" applyNumberFormat="1" applyFont="1" applyFill="1" applyBorder="1" applyAlignment="1">
      <alignment horizontal="center"/>
    </xf>
    <xf numFmtId="10" fontId="0" fillId="14" borderId="0" xfId="1" applyNumberFormat="1" applyFont="1" applyFill="1" applyAlignment="1">
      <alignment horizontal="center"/>
    </xf>
    <xf numFmtId="0" fontId="0" fillId="20" borderId="10" xfId="0" applyFill="1" applyBorder="1" applyAlignment="1">
      <alignment horizontal="right"/>
    </xf>
    <xf numFmtId="0" fontId="4" fillId="21" borderId="10" xfId="0" applyFont="1" applyFill="1" applyBorder="1" applyAlignment="1">
      <alignment horizontal="right"/>
    </xf>
    <xf numFmtId="6" fontId="4" fillId="21" borderId="10" xfId="0" applyNumberFormat="1" applyFont="1" applyFill="1" applyBorder="1" applyAlignment="1">
      <alignment horizontal="center"/>
    </xf>
    <xf numFmtId="168" fontId="4" fillId="21" borderId="10" xfId="0" applyNumberFormat="1" applyFont="1" applyFill="1" applyBorder="1" applyAlignment="1">
      <alignment horizontal="center"/>
    </xf>
    <xf numFmtId="6" fontId="1" fillId="21" borderId="10" xfId="0" applyNumberFormat="1" applyFont="1" applyFill="1" applyBorder="1" applyAlignment="1">
      <alignment horizontal="center"/>
    </xf>
    <xf numFmtId="164" fontId="1" fillId="21" borderId="10" xfId="0" applyNumberFormat="1" applyFont="1" applyFill="1" applyBorder="1" applyAlignment="1">
      <alignment horizontal="center"/>
    </xf>
    <xf numFmtId="6" fontId="1" fillId="21" borderId="23" xfId="0" applyNumberFormat="1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5" fontId="0" fillId="20" borderId="10" xfId="0" applyNumberFormat="1" applyFill="1" applyBorder="1" applyAlignment="1">
      <alignment horizontal="center"/>
    </xf>
    <xf numFmtId="6" fontId="0" fillId="20" borderId="10" xfId="0" applyNumberFormat="1" applyFill="1" applyBorder="1" applyAlignment="1">
      <alignment horizontal="center"/>
    </xf>
    <xf numFmtId="8" fontId="0" fillId="20" borderId="10" xfId="0" applyNumberFormat="1" applyFill="1" applyBorder="1" applyAlignment="1">
      <alignment horizontal="center"/>
    </xf>
    <xf numFmtId="8" fontId="0" fillId="20" borderId="23" xfId="0" applyNumberFormat="1" applyFill="1" applyBorder="1" applyAlignment="1">
      <alignment horizontal="center"/>
    </xf>
    <xf numFmtId="165" fontId="0" fillId="20" borderId="25" xfId="1" applyNumberFormat="1" applyFont="1" applyFill="1" applyBorder="1" applyAlignment="1">
      <alignment horizontal="center"/>
    </xf>
    <xf numFmtId="165" fontId="0" fillId="20" borderId="26" xfId="1" applyNumberFormat="1" applyFont="1" applyFill="1" applyBorder="1" applyAlignment="1">
      <alignment horizontal="center"/>
    </xf>
    <xf numFmtId="6" fontId="0" fillId="20" borderId="23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65" fontId="4" fillId="21" borderId="10" xfId="1" applyNumberFormat="1" applyFont="1" applyFill="1" applyBorder="1" applyAlignment="1">
      <alignment horizontal="center"/>
    </xf>
    <xf numFmtId="5" fontId="0" fillId="20" borderId="23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165" fontId="0" fillId="14" borderId="0" xfId="1" applyNumberFormat="1" applyFont="1" applyFill="1" applyAlignment="1">
      <alignment horizontal="right"/>
    </xf>
    <xf numFmtId="0" fontId="17" fillId="0" borderId="0" xfId="2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0" fillId="18" borderId="0" xfId="0" applyFont="1" applyFill="1"/>
    <xf numFmtId="0" fontId="20" fillId="18" borderId="0" xfId="0" applyFont="1" applyFill="1" applyAlignment="1">
      <alignment horizontal="center"/>
    </xf>
    <xf numFmtId="0" fontId="10" fillId="0" borderId="16" xfId="0" applyFont="1" applyBorder="1"/>
    <xf numFmtId="0" fontId="10" fillId="14" borderId="17" xfId="0" applyFont="1" applyFill="1" applyBorder="1"/>
    <xf numFmtId="0" fontId="10" fillId="4" borderId="17" xfId="0" applyFont="1" applyFill="1" applyBorder="1"/>
    <xf numFmtId="0" fontId="22" fillId="16" borderId="18" xfId="0" applyFont="1" applyFill="1" applyBorder="1" applyAlignment="1">
      <alignment horizontal="left"/>
    </xf>
    <xf numFmtId="0" fontId="19" fillId="17" borderId="0" xfId="0" applyFont="1" applyFill="1"/>
    <xf numFmtId="0" fontId="19" fillId="19" borderId="0" xfId="0" applyFont="1" applyFill="1"/>
    <xf numFmtId="0" fontId="19" fillId="14" borderId="0" xfId="0" applyFont="1" applyFill="1"/>
    <xf numFmtId="0" fontId="19" fillId="20" borderId="0" xfId="0" applyFont="1" applyFill="1"/>
    <xf numFmtId="0" fontId="19" fillId="18" borderId="0" xfId="0" applyFont="1" applyFill="1" applyAlignment="1">
      <alignment horizontal="left"/>
    </xf>
    <xf numFmtId="0" fontId="19" fillId="18" borderId="0" xfId="0" applyFont="1" applyFill="1"/>
    <xf numFmtId="0" fontId="18" fillId="14" borderId="0" xfId="0" applyFont="1" applyFill="1"/>
    <xf numFmtId="0" fontId="18" fillId="5" borderId="0" xfId="0" applyFont="1" applyFill="1"/>
    <xf numFmtId="0" fontId="19" fillId="14" borderId="0" xfId="0" applyFont="1" applyFill="1" applyAlignment="1">
      <alignment horizontal="center"/>
    </xf>
    <xf numFmtId="0" fontId="19" fillId="14" borderId="0" xfId="0" applyFont="1" applyFill="1" applyAlignment="1">
      <alignment horizontal="center" wrapText="1"/>
    </xf>
    <xf numFmtId="169" fontId="0" fillId="18" borderId="1" xfId="0" applyNumberForma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20" borderId="0" xfId="0" applyFont="1" applyFill="1" applyAlignment="1">
      <alignment vertical="center"/>
    </xf>
    <xf numFmtId="0" fontId="18" fillId="20" borderId="0" xfId="0" applyFont="1" applyFill="1"/>
    <xf numFmtId="0" fontId="18" fillId="18" borderId="0" xfId="0" applyFont="1" applyFill="1" applyAlignment="1">
      <alignment horizontal="left"/>
    </xf>
    <xf numFmtId="0" fontId="1" fillId="0" borderId="10" xfId="0" applyFont="1" applyBorder="1" applyAlignment="1">
      <alignment horizontal="right"/>
    </xf>
    <xf numFmtId="165" fontId="0" fillId="0" borderId="10" xfId="1" applyNumberFormat="1" applyFont="1" applyFill="1" applyBorder="1" applyAlignment="1">
      <alignment horizontal="center"/>
    </xf>
    <xf numFmtId="169" fontId="0" fillId="17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7" xfId="0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right"/>
    </xf>
    <xf numFmtId="0" fontId="10" fillId="20" borderId="19" xfId="0" applyFont="1" applyFill="1" applyBorder="1" applyAlignment="1">
      <alignment horizontal="center"/>
    </xf>
    <xf numFmtId="0" fontId="10" fillId="20" borderId="20" xfId="0" applyFont="1" applyFill="1" applyBorder="1" applyAlignment="1">
      <alignment horizontal="center"/>
    </xf>
    <xf numFmtId="0" fontId="10" fillId="20" borderId="21" xfId="0" applyFont="1" applyFill="1" applyBorder="1" applyAlignment="1">
      <alignment horizontal="center"/>
    </xf>
    <xf numFmtId="0" fontId="10" fillId="20" borderId="25" xfId="0" applyFont="1" applyFill="1" applyBorder="1" applyAlignment="1">
      <alignment horizontal="center"/>
    </xf>
    <xf numFmtId="0" fontId="19" fillId="20" borderId="25" xfId="0" applyFont="1" applyFill="1" applyBorder="1" applyAlignment="1">
      <alignment horizontal="center"/>
    </xf>
    <xf numFmtId="0" fontId="19" fillId="20" borderId="19" xfId="0" applyFont="1" applyFill="1" applyBorder="1" applyAlignment="1">
      <alignment horizontal="center"/>
    </xf>
    <xf numFmtId="0" fontId="19" fillId="20" borderId="20" xfId="0" applyFont="1" applyFill="1" applyBorder="1" applyAlignment="1">
      <alignment horizontal="center"/>
    </xf>
    <xf numFmtId="0" fontId="19" fillId="20" borderId="21" xfId="0" applyFont="1" applyFill="1" applyBorder="1" applyAlignment="1">
      <alignment horizontal="center"/>
    </xf>
    <xf numFmtId="0" fontId="10" fillId="20" borderId="10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/>
  </sheetViews>
  <sheetFormatPr defaultColWidth="14.44140625" defaultRowHeight="15" customHeight="1" x14ac:dyDescent="0.3"/>
  <cols>
    <col min="1" max="1" width="8.6640625" customWidth="1"/>
    <col min="2" max="3" width="12.33203125" customWidth="1"/>
    <col min="4" max="5" width="14" customWidth="1"/>
    <col min="6" max="6" width="17.33203125" customWidth="1"/>
    <col min="7" max="7" width="16.44140625" customWidth="1"/>
    <col min="8" max="9" width="14" customWidth="1"/>
    <col min="10" max="10" width="12.33203125" customWidth="1"/>
    <col min="11" max="26" width="8.6640625" customWidth="1"/>
  </cols>
  <sheetData>
    <row r="1" spans="1:10" ht="14.25" customHeight="1" x14ac:dyDescent="0.3">
      <c r="A1" s="2"/>
      <c r="B1" s="3" t="s">
        <v>0</v>
      </c>
      <c r="C1" s="4" t="s">
        <v>9</v>
      </c>
      <c r="D1" s="4" t="s">
        <v>2</v>
      </c>
      <c r="E1" s="3" t="s">
        <v>3</v>
      </c>
      <c r="F1" s="4" t="s">
        <v>10</v>
      </c>
      <c r="G1" s="5" t="s">
        <v>11</v>
      </c>
      <c r="H1" s="4" t="s">
        <v>12</v>
      </c>
      <c r="I1" s="4" t="s">
        <v>13</v>
      </c>
      <c r="J1" s="3" t="s">
        <v>8</v>
      </c>
    </row>
    <row r="2" spans="1:10" ht="14.25" customHeight="1" x14ac:dyDescent="0.3">
      <c r="A2" s="2">
        <v>0</v>
      </c>
      <c r="B2" s="6">
        <v>38435</v>
      </c>
      <c r="C2" s="7">
        <v>39930</v>
      </c>
      <c r="D2" s="7">
        <v>41424</v>
      </c>
      <c r="E2" s="8">
        <v>42821</v>
      </c>
      <c r="F2" s="9">
        <v>43559</v>
      </c>
      <c r="G2" s="9">
        <v>44307</v>
      </c>
      <c r="H2" s="9">
        <v>46559</v>
      </c>
      <c r="I2" s="9">
        <v>48845</v>
      </c>
      <c r="J2" s="8">
        <v>51183</v>
      </c>
    </row>
    <row r="3" spans="1:10" ht="14.25" customHeight="1" x14ac:dyDescent="0.3">
      <c r="A3" s="2">
        <v>1</v>
      </c>
      <c r="B3" s="10">
        <v>39096</v>
      </c>
      <c r="C3" s="11">
        <v>40617</v>
      </c>
      <c r="D3" s="11">
        <v>42137</v>
      </c>
      <c r="E3" s="12">
        <v>43557</v>
      </c>
      <c r="F3" s="13">
        <v>44308</v>
      </c>
      <c r="G3" s="13">
        <v>45069</v>
      </c>
      <c r="H3" s="13">
        <v>47360</v>
      </c>
      <c r="I3" s="13">
        <v>49685</v>
      </c>
      <c r="J3" s="12">
        <v>52063</v>
      </c>
    </row>
    <row r="4" spans="1:10" ht="14.25" customHeight="1" x14ac:dyDescent="0.3">
      <c r="A4" s="2">
        <v>2</v>
      </c>
      <c r="B4" s="10">
        <v>40321</v>
      </c>
      <c r="C4" s="11">
        <v>41940</v>
      </c>
      <c r="D4" s="11">
        <v>43386</v>
      </c>
      <c r="E4" s="12">
        <v>44677</v>
      </c>
      <c r="F4" s="13">
        <v>45468</v>
      </c>
      <c r="G4" s="13">
        <v>46269</v>
      </c>
      <c r="H4" s="13">
        <v>48623</v>
      </c>
      <c r="I4" s="13">
        <v>51009</v>
      </c>
      <c r="J4" s="12">
        <v>53383</v>
      </c>
    </row>
    <row r="5" spans="1:10" ht="14.25" customHeight="1" x14ac:dyDescent="0.3">
      <c r="A5" s="2">
        <v>3</v>
      </c>
      <c r="B5" s="10">
        <v>41547</v>
      </c>
      <c r="C5" s="11">
        <v>43264</v>
      </c>
      <c r="D5" s="11">
        <v>44637</v>
      </c>
      <c r="E5" s="12">
        <v>45829</v>
      </c>
      <c r="F5" s="13">
        <v>46660</v>
      </c>
      <c r="G5" s="13">
        <v>47504</v>
      </c>
      <c r="H5" s="13">
        <v>49920</v>
      </c>
      <c r="I5" s="13">
        <v>52369</v>
      </c>
      <c r="J5" s="12">
        <v>54735</v>
      </c>
    </row>
    <row r="6" spans="1:10" ht="14.25" customHeight="1" x14ac:dyDescent="0.3">
      <c r="A6" s="2">
        <v>4</v>
      </c>
      <c r="B6" s="10">
        <v>42771</v>
      </c>
      <c r="C6" s="11">
        <v>44587</v>
      </c>
      <c r="D6" s="11">
        <v>45888</v>
      </c>
      <c r="E6" s="12">
        <v>47010</v>
      </c>
      <c r="F6" s="13">
        <v>47882</v>
      </c>
      <c r="G6" s="13">
        <v>48769</v>
      </c>
      <c r="H6" s="13">
        <v>51249</v>
      </c>
      <c r="I6" s="13">
        <v>53767</v>
      </c>
      <c r="J6" s="12">
        <v>56126</v>
      </c>
    </row>
    <row r="7" spans="1:10" ht="14.25" customHeight="1" x14ac:dyDescent="0.3">
      <c r="A7" s="2">
        <v>5</v>
      </c>
      <c r="B7" s="10">
        <v>43997</v>
      </c>
      <c r="C7" s="11">
        <v>45911</v>
      </c>
      <c r="D7" s="11">
        <v>47138</v>
      </c>
      <c r="E7" s="12">
        <v>48221</v>
      </c>
      <c r="F7" s="13">
        <v>49136</v>
      </c>
      <c r="G7" s="13">
        <v>50069</v>
      </c>
      <c r="H7" s="13">
        <v>52618</v>
      </c>
      <c r="I7" s="13">
        <v>55198</v>
      </c>
      <c r="J7" s="12">
        <v>57546</v>
      </c>
    </row>
    <row r="8" spans="1:10" ht="14.25" customHeight="1" x14ac:dyDescent="0.3">
      <c r="A8" s="2">
        <v>6</v>
      </c>
      <c r="B8" s="10">
        <v>45221</v>
      </c>
      <c r="C8" s="11">
        <v>47235</v>
      </c>
      <c r="D8" s="11">
        <v>48389</v>
      </c>
      <c r="E8" s="12">
        <v>49462</v>
      </c>
      <c r="F8" s="13">
        <v>50425</v>
      </c>
      <c r="G8" s="13">
        <v>51403</v>
      </c>
      <c r="H8" s="13">
        <v>54018</v>
      </c>
      <c r="I8" s="13">
        <v>56672</v>
      </c>
      <c r="J8" s="12">
        <v>59006</v>
      </c>
    </row>
    <row r="9" spans="1:10" ht="14.25" customHeight="1" x14ac:dyDescent="0.3">
      <c r="A9" s="2">
        <v>7</v>
      </c>
      <c r="B9" s="10">
        <v>46446</v>
      </c>
      <c r="C9" s="11">
        <v>48559</v>
      </c>
      <c r="D9" s="11">
        <v>49639</v>
      </c>
      <c r="E9" s="12">
        <v>50735</v>
      </c>
      <c r="F9" s="13">
        <v>51744</v>
      </c>
      <c r="G9" s="13">
        <v>52773</v>
      </c>
      <c r="H9" s="13">
        <v>55458</v>
      </c>
      <c r="I9" s="13">
        <v>58182</v>
      </c>
      <c r="J9" s="12">
        <v>60502</v>
      </c>
    </row>
    <row r="10" spans="1:10" ht="14.25" customHeight="1" x14ac:dyDescent="0.3">
      <c r="A10" s="2">
        <v>8</v>
      </c>
      <c r="B10" s="10">
        <v>47670</v>
      </c>
      <c r="C10" s="11">
        <v>49883</v>
      </c>
      <c r="D10" s="11">
        <v>50890</v>
      </c>
      <c r="E10" s="12">
        <v>52043</v>
      </c>
      <c r="F10" s="13">
        <v>53100</v>
      </c>
      <c r="G10" s="13">
        <v>54178</v>
      </c>
      <c r="H10" s="13">
        <v>56938</v>
      </c>
      <c r="I10" s="13">
        <v>59734</v>
      </c>
      <c r="J10" s="12">
        <v>62035</v>
      </c>
    </row>
    <row r="11" spans="1:10" ht="14.25" customHeight="1" x14ac:dyDescent="0.3">
      <c r="A11" s="2">
        <v>9</v>
      </c>
      <c r="B11" s="10">
        <v>48897</v>
      </c>
      <c r="C11" s="11">
        <v>51207</v>
      </c>
      <c r="D11" s="11">
        <v>52140</v>
      </c>
      <c r="E11" s="12">
        <v>53384</v>
      </c>
      <c r="F11" s="13">
        <v>54494</v>
      </c>
      <c r="G11" s="13">
        <v>55624</v>
      </c>
      <c r="H11" s="13">
        <v>58456</v>
      </c>
      <c r="I11" s="13">
        <v>61329</v>
      </c>
      <c r="J11" s="12">
        <v>63608</v>
      </c>
    </row>
    <row r="12" spans="1:10" ht="14.25" customHeight="1" x14ac:dyDescent="0.3">
      <c r="A12" s="2">
        <v>10</v>
      </c>
      <c r="B12" s="10">
        <v>50123</v>
      </c>
      <c r="C12" s="11">
        <v>52531</v>
      </c>
      <c r="D12" s="11">
        <v>53391</v>
      </c>
      <c r="E12" s="12">
        <v>54758</v>
      </c>
      <c r="F12" s="13">
        <v>55919</v>
      </c>
      <c r="G12" s="13">
        <v>57107</v>
      </c>
      <c r="H12" s="13">
        <v>60014</v>
      </c>
      <c r="I12" s="13">
        <v>62964</v>
      </c>
      <c r="J12" s="12">
        <v>65221</v>
      </c>
    </row>
    <row r="13" spans="1:10" ht="14.25" customHeight="1" x14ac:dyDescent="0.3">
      <c r="A13" s="2">
        <v>11</v>
      </c>
      <c r="B13" s="10">
        <v>51349</v>
      </c>
      <c r="C13" s="11">
        <v>53855</v>
      </c>
      <c r="D13" s="11">
        <v>54642</v>
      </c>
      <c r="E13" s="12">
        <v>56166</v>
      </c>
      <c r="F13" s="13">
        <v>57386</v>
      </c>
      <c r="G13" s="13">
        <v>58628</v>
      </c>
      <c r="H13" s="13">
        <v>61614</v>
      </c>
      <c r="I13" s="13">
        <v>64644</v>
      </c>
      <c r="J13" s="12">
        <v>66875</v>
      </c>
    </row>
    <row r="14" spans="1:10" ht="14.25" customHeight="1" x14ac:dyDescent="0.3">
      <c r="A14" s="2">
        <v>12</v>
      </c>
      <c r="B14" s="10">
        <v>52575</v>
      </c>
      <c r="C14" s="11">
        <v>55179</v>
      </c>
      <c r="D14" s="11">
        <v>55891</v>
      </c>
      <c r="E14" s="12">
        <v>57616</v>
      </c>
      <c r="F14" s="13">
        <v>58889</v>
      </c>
      <c r="G14" s="13">
        <v>60189</v>
      </c>
      <c r="H14" s="13">
        <v>63255</v>
      </c>
      <c r="I14" s="13">
        <v>66367</v>
      </c>
      <c r="J14" s="12">
        <v>68570</v>
      </c>
    </row>
    <row r="15" spans="1:10" ht="14.25" customHeight="1" x14ac:dyDescent="0.3">
      <c r="A15" s="2">
        <v>13</v>
      </c>
      <c r="B15" s="10">
        <v>53801</v>
      </c>
      <c r="C15" s="11">
        <v>56505</v>
      </c>
      <c r="D15" s="11">
        <v>57142</v>
      </c>
      <c r="E15" s="12">
        <v>59100</v>
      </c>
      <c r="F15" s="13">
        <v>60432</v>
      </c>
      <c r="G15" s="13">
        <v>61794</v>
      </c>
      <c r="H15" s="13">
        <v>64942</v>
      </c>
      <c r="I15" s="13">
        <v>68137</v>
      </c>
      <c r="J15" s="12">
        <v>70309</v>
      </c>
    </row>
    <row r="16" spans="1:10" ht="14.25" customHeight="1" x14ac:dyDescent="0.3">
      <c r="A16" s="2">
        <v>14</v>
      </c>
      <c r="B16" s="10">
        <v>55026</v>
      </c>
      <c r="C16" s="11">
        <v>57830</v>
      </c>
      <c r="D16" s="11">
        <v>58393</v>
      </c>
      <c r="E16" s="12">
        <v>60622</v>
      </c>
      <c r="F16" s="13">
        <v>62015</v>
      </c>
      <c r="G16" s="13">
        <v>63441</v>
      </c>
      <c r="H16" s="13">
        <v>66673</v>
      </c>
      <c r="I16" s="13">
        <v>69954</v>
      </c>
      <c r="J16" s="12">
        <v>72091</v>
      </c>
    </row>
    <row r="17" spans="1:10" ht="14.25" customHeight="1" x14ac:dyDescent="0.3">
      <c r="A17" s="2">
        <v>15</v>
      </c>
      <c r="B17" s="10">
        <v>56270</v>
      </c>
      <c r="C17" s="11">
        <v>59173</v>
      </c>
      <c r="D17" s="11">
        <v>59642</v>
      </c>
      <c r="E17" s="12">
        <v>62182</v>
      </c>
      <c r="F17" s="13">
        <v>63640</v>
      </c>
      <c r="G17" s="13">
        <v>65131</v>
      </c>
      <c r="H17" s="13">
        <v>68450</v>
      </c>
      <c r="I17" s="13">
        <v>71819</v>
      </c>
      <c r="J17" s="12">
        <v>73919</v>
      </c>
    </row>
    <row r="18" spans="1:10" ht="14.25" customHeight="1" x14ac:dyDescent="0.3">
      <c r="A18" s="2">
        <v>16</v>
      </c>
      <c r="B18" s="14"/>
      <c r="C18" s="15"/>
      <c r="D18" s="11">
        <v>60895</v>
      </c>
      <c r="E18" s="12">
        <v>63785</v>
      </c>
      <c r="F18" s="13">
        <v>65308</v>
      </c>
      <c r="G18" s="13">
        <v>66867</v>
      </c>
      <c r="H18" s="13">
        <v>70277</v>
      </c>
      <c r="I18" s="13">
        <v>73736</v>
      </c>
      <c r="J18" s="12">
        <v>75793</v>
      </c>
    </row>
    <row r="19" spans="1:10" ht="14.25" customHeight="1" x14ac:dyDescent="0.3">
      <c r="A19" s="2">
        <v>17</v>
      </c>
      <c r="B19" s="14"/>
      <c r="C19" s="15"/>
      <c r="D19" s="11">
        <v>62147</v>
      </c>
      <c r="E19" s="12">
        <v>65427</v>
      </c>
      <c r="F19" s="13">
        <v>67018</v>
      </c>
      <c r="G19" s="13">
        <v>68650</v>
      </c>
      <c r="H19" s="13">
        <v>72149</v>
      </c>
      <c r="I19" s="13">
        <v>75702</v>
      </c>
      <c r="J19" s="12">
        <v>77714</v>
      </c>
    </row>
    <row r="20" spans="1:10" ht="14.25" customHeight="1" x14ac:dyDescent="0.3">
      <c r="A20" s="2">
        <v>18</v>
      </c>
      <c r="B20" s="14"/>
      <c r="C20" s="15"/>
      <c r="D20" s="11">
        <v>63398</v>
      </c>
      <c r="E20" s="12">
        <v>67112</v>
      </c>
      <c r="F20" s="13">
        <v>68775</v>
      </c>
      <c r="G20" s="13">
        <v>70479</v>
      </c>
      <c r="H20" s="13">
        <v>74074</v>
      </c>
      <c r="I20" s="13">
        <v>77722</v>
      </c>
      <c r="J20" s="12">
        <v>79684</v>
      </c>
    </row>
    <row r="21" spans="1:10" ht="14.25" customHeight="1" x14ac:dyDescent="0.3">
      <c r="A21" s="2">
        <v>19</v>
      </c>
      <c r="B21" s="14"/>
      <c r="C21" s="15"/>
      <c r="D21" s="11">
        <v>64650</v>
      </c>
      <c r="E21" s="12">
        <v>68841</v>
      </c>
      <c r="F21" s="13">
        <v>70576</v>
      </c>
      <c r="G21" s="13">
        <v>72358</v>
      </c>
      <c r="H21" s="13">
        <v>76048</v>
      </c>
      <c r="I21" s="13">
        <v>79793</v>
      </c>
      <c r="J21" s="12">
        <v>81706</v>
      </c>
    </row>
    <row r="22" spans="1:10" ht="14.25" customHeight="1" x14ac:dyDescent="0.3">
      <c r="A22" s="2">
        <v>20</v>
      </c>
      <c r="B22" s="14"/>
      <c r="C22" s="15"/>
      <c r="D22" s="11">
        <v>65922</v>
      </c>
      <c r="E22" s="12">
        <v>70636</v>
      </c>
      <c r="F22" s="13">
        <v>72447</v>
      </c>
      <c r="G22" s="13">
        <v>74307</v>
      </c>
      <c r="H22" s="13">
        <v>78099</v>
      </c>
      <c r="I22" s="13">
        <v>81946</v>
      </c>
      <c r="J22" s="12">
        <v>83802</v>
      </c>
    </row>
    <row r="23" spans="1:10" ht="14.25" customHeight="1" x14ac:dyDescent="0.3">
      <c r="A23" s="16"/>
      <c r="B23" s="16"/>
      <c r="C23" s="16"/>
      <c r="D23" s="16"/>
      <c r="E23" s="16"/>
      <c r="F23" s="16"/>
      <c r="G23" s="17"/>
      <c r="H23" s="16"/>
      <c r="I23" s="16"/>
      <c r="J23" s="16"/>
    </row>
    <row r="24" spans="1:10" ht="14.25" customHeight="1" x14ac:dyDescent="0.3">
      <c r="A24" s="16"/>
      <c r="B24" s="16"/>
      <c r="C24" s="16"/>
      <c r="D24" s="16"/>
      <c r="E24" s="16"/>
      <c r="F24" s="16"/>
      <c r="G24" s="17"/>
      <c r="H24" s="16"/>
      <c r="I24" s="16"/>
      <c r="J24" s="16"/>
    </row>
    <row r="25" spans="1:10" ht="14.25" customHeight="1" x14ac:dyDescent="0.3">
      <c r="A25" s="16"/>
      <c r="B25" s="16"/>
      <c r="C25" s="16"/>
      <c r="D25" s="16"/>
      <c r="E25" s="16"/>
      <c r="F25" s="16"/>
      <c r="G25" s="17"/>
      <c r="H25" s="16"/>
      <c r="I25" s="16"/>
      <c r="J25" s="16"/>
    </row>
    <row r="26" spans="1:10" ht="14.25" customHeight="1" x14ac:dyDescent="0.3">
      <c r="A26" s="16"/>
      <c r="B26" s="16"/>
      <c r="C26" s="16"/>
      <c r="D26" s="16"/>
      <c r="E26" s="16"/>
      <c r="F26" s="16"/>
      <c r="G26" s="17"/>
      <c r="H26" s="16"/>
      <c r="I26" s="16"/>
      <c r="J26" s="16"/>
    </row>
    <row r="27" spans="1:10" ht="14.25" customHeight="1" x14ac:dyDescent="0.3">
      <c r="A27" s="16"/>
      <c r="B27" s="16"/>
      <c r="C27" s="16"/>
      <c r="D27" s="16"/>
      <c r="E27" s="16"/>
      <c r="F27" s="16"/>
      <c r="G27" s="17"/>
      <c r="H27" s="16"/>
      <c r="I27" s="16"/>
      <c r="J27" s="16"/>
    </row>
    <row r="28" spans="1:10" ht="14.25" customHeight="1" x14ac:dyDescent="0.3">
      <c r="A28" s="16"/>
      <c r="B28" s="16"/>
      <c r="C28" s="16"/>
      <c r="D28" s="16"/>
      <c r="E28" s="16"/>
      <c r="F28" s="16"/>
      <c r="G28" s="17"/>
      <c r="H28" s="16"/>
      <c r="I28" s="16"/>
      <c r="J28" s="16"/>
    </row>
    <row r="29" spans="1:10" ht="14.25" customHeight="1" x14ac:dyDescent="0.3">
      <c r="A29" s="16"/>
      <c r="B29" s="16"/>
      <c r="C29" s="16"/>
      <c r="D29" s="16"/>
      <c r="E29" s="16"/>
      <c r="F29" s="16"/>
      <c r="G29" s="17"/>
      <c r="H29" s="16"/>
      <c r="I29" s="16"/>
      <c r="J29" s="16"/>
    </row>
    <row r="30" spans="1:10" ht="14.25" customHeight="1" x14ac:dyDescent="0.3">
      <c r="A30" s="2"/>
      <c r="B30" s="2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18" t="s">
        <v>5</v>
      </c>
      <c r="H30" s="2" t="s">
        <v>6</v>
      </c>
      <c r="I30" s="2" t="s">
        <v>7</v>
      </c>
      <c r="J30" s="2" t="s">
        <v>8</v>
      </c>
    </row>
    <row r="31" spans="1:10" ht="14.25" customHeight="1" x14ac:dyDescent="0.3">
      <c r="A31" s="2">
        <v>0</v>
      </c>
      <c r="B31" s="19">
        <v>6</v>
      </c>
      <c r="C31" s="19">
        <v>0</v>
      </c>
      <c r="D31" s="19"/>
      <c r="E31" s="19">
        <v>0</v>
      </c>
      <c r="F31" s="19"/>
      <c r="G31" s="19">
        <v>3</v>
      </c>
      <c r="H31" s="19"/>
      <c r="I31" s="19"/>
      <c r="J31" s="19"/>
    </row>
    <row r="32" spans="1:10" ht="14.25" customHeight="1" x14ac:dyDescent="0.3">
      <c r="A32" s="2">
        <v>1</v>
      </c>
      <c r="B32" s="19">
        <v>2.5</v>
      </c>
      <c r="C32" s="19">
        <v>0</v>
      </c>
      <c r="D32" s="19">
        <v>1</v>
      </c>
      <c r="E32" s="19">
        <v>1</v>
      </c>
      <c r="F32" s="19"/>
      <c r="G32" s="19"/>
      <c r="H32" s="19"/>
      <c r="I32" s="19"/>
      <c r="J32" s="19"/>
    </row>
    <row r="33" spans="1:10" ht="14.25" customHeight="1" x14ac:dyDescent="0.3">
      <c r="A33" s="2">
        <v>2</v>
      </c>
      <c r="B33" s="19">
        <v>0</v>
      </c>
      <c r="C33" s="19">
        <v>0</v>
      </c>
      <c r="D33" s="19">
        <v>1</v>
      </c>
      <c r="E33" s="19">
        <v>2</v>
      </c>
      <c r="F33" s="19">
        <v>1</v>
      </c>
      <c r="G33" s="19">
        <v>0</v>
      </c>
      <c r="H33" s="19"/>
      <c r="I33" s="19"/>
      <c r="J33" s="19"/>
    </row>
    <row r="34" spans="1:10" ht="14.25" customHeight="1" x14ac:dyDescent="0.3">
      <c r="A34" s="2">
        <v>3</v>
      </c>
      <c r="B34" s="19">
        <v>3</v>
      </c>
      <c r="C34" s="19">
        <v>0</v>
      </c>
      <c r="D34" s="19">
        <v>0.5</v>
      </c>
      <c r="E34" s="19">
        <v>3</v>
      </c>
      <c r="F34" s="19">
        <v>1</v>
      </c>
      <c r="G34" s="19"/>
      <c r="H34" s="19"/>
      <c r="I34" s="19"/>
      <c r="J34" s="19">
        <v>0</v>
      </c>
    </row>
    <row r="35" spans="1:10" ht="14.25" customHeight="1" x14ac:dyDescent="0.3">
      <c r="A35" s="2">
        <v>4</v>
      </c>
      <c r="B35" s="19">
        <v>0</v>
      </c>
      <c r="C35" s="19">
        <v>0</v>
      </c>
      <c r="D35" s="19">
        <v>1</v>
      </c>
      <c r="E35" s="19">
        <v>6.5</v>
      </c>
      <c r="F35" s="19">
        <v>1</v>
      </c>
      <c r="G35" s="19">
        <v>1</v>
      </c>
      <c r="H35" s="19"/>
      <c r="I35" s="19"/>
      <c r="J35" s="19"/>
    </row>
    <row r="36" spans="1:10" ht="14.25" customHeight="1" x14ac:dyDescent="0.3">
      <c r="A36" s="2">
        <v>5</v>
      </c>
      <c r="B36" s="19"/>
      <c r="C36" s="19">
        <v>0</v>
      </c>
      <c r="D36" s="19">
        <v>0</v>
      </c>
      <c r="E36" s="19">
        <v>3</v>
      </c>
      <c r="F36" s="19">
        <v>1</v>
      </c>
      <c r="G36" s="19">
        <v>2</v>
      </c>
      <c r="H36" s="19">
        <v>1</v>
      </c>
      <c r="I36" s="19"/>
      <c r="J36" s="19">
        <v>1</v>
      </c>
    </row>
    <row r="37" spans="1:10" ht="14.25" customHeight="1" x14ac:dyDescent="0.3">
      <c r="A37" s="2">
        <v>6</v>
      </c>
      <c r="B37" s="19">
        <v>1</v>
      </c>
      <c r="C37" s="19">
        <v>1</v>
      </c>
      <c r="D37" s="19">
        <v>0</v>
      </c>
      <c r="E37" s="19">
        <f>5+2.5</f>
        <v>7.5</v>
      </c>
      <c r="F37" s="19">
        <v>3</v>
      </c>
      <c r="G37" s="19">
        <v>2</v>
      </c>
      <c r="H37" s="19"/>
      <c r="I37" s="19"/>
      <c r="J37" s="19"/>
    </row>
    <row r="38" spans="1:10" ht="14.25" customHeight="1" x14ac:dyDescent="0.3">
      <c r="A38" s="2">
        <v>7</v>
      </c>
      <c r="B38" s="19"/>
      <c r="C38" s="19">
        <v>1</v>
      </c>
      <c r="D38" s="19">
        <v>1</v>
      </c>
      <c r="E38" s="19">
        <v>3</v>
      </c>
      <c r="F38" s="19">
        <v>0</v>
      </c>
      <c r="G38" s="19">
        <v>4</v>
      </c>
      <c r="H38" s="19">
        <v>2</v>
      </c>
      <c r="I38" s="19">
        <v>3</v>
      </c>
      <c r="J38" s="19"/>
    </row>
    <row r="39" spans="1:10" ht="14.25" customHeight="1" x14ac:dyDescent="0.3">
      <c r="A39" s="2">
        <v>8</v>
      </c>
      <c r="B39" s="19">
        <v>2</v>
      </c>
      <c r="C39" s="19"/>
      <c r="D39" s="19">
        <v>0</v>
      </c>
      <c r="E39" s="19">
        <v>2</v>
      </c>
      <c r="F39" s="19">
        <v>2.5</v>
      </c>
      <c r="G39" s="19">
        <v>5.4</v>
      </c>
      <c r="H39" s="19">
        <v>1</v>
      </c>
      <c r="I39" s="19">
        <v>1</v>
      </c>
      <c r="J39" s="19"/>
    </row>
    <row r="40" spans="1:10" ht="14.25" customHeight="1" x14ac:dyDescent="0.3">
      <c r="A40" s="2">
        <v>9</v>
      </c>
      <c r="B40" s="19">
        <v>1</v>
      </c>
      <c r="C40" s="19"/>
      <c r="D40" s="19">
        <v>1</v>
      </c>
      <c r="E40" s="19">
        <v>3</v>
      </c>
      <c r="F40" s="19">
        <v>0</v>
      </c>
      <c r="G40" s="19">
        <v>2.5</v>
      </c>
      <c r="H40" s="19">
        <v>2</v>
      </c>
      <c r="I40" s="19">
        <v>1</v>
      </c>
      <c r="J40" s="19"/>
    </row>
    <row r="41" spans="1:10" ht="14.25" customHeight="1" x14ac:dyDescent="0.3">
      <c r="A41" s="2">
        <v>10</v>
      </c>
      <c r="B41" s="19">
        <v>1</v>
      </c>
      <c r="C41" s="19"/>
      <c r="D41" s="19">
        <v>2</v>
      </c>
      <c r="E41" s="19"/>
      <c r="F41" s="19">
        <v>0.5</v>
      </c>
      <c r="G41" s="19">
        <v>2</v>
      </c>
      <c r="H41" s="19">
        <v>0</v>
      </c>
      <c r="I41" s="19">
        <v>2</v>
      </c>
      <c r="J41" s="19"/>
    </row>
    <row r="42" spans="1:10" ht="14.25" customHeight="1" x14ac:dyDescent="0.3">
      <c r="A42" s="2">
        <v>11</v>
      </c>
      <c r="B42" s="19">
        <v>1</v>
      </c>
      <c r="C42" s="19"/>
      <c r="D42" s="19">
        <v>1</v>
      </c>
      <c r="E42" s="19">
        <v>3</v>
      </c>
      <c r="F42" s="19">
        <v>1</v>
      </c>
      <c r="G42" s="19">
        <v>3</v>
      </c>
      <c r="H42" s="19"/>
      <c r="I42" s="19">
        <v>0</v>
      </c>
      <c r="J42" s="19"/>
    </row>
    <row r="43" spans="1:10" ht="14.25" customHeight="1" x14ac:dyDescent="0.3">
      <c r="A43" s="2">
        <v>12</v>
      </c>
      <c r="B43" s="19">
        <v>1</v>
      </c>
      <c r="C43" s="19"/>
      <c r="D43" s="19">
        <v>1</v>
      </c>
      <c r="E43" s="19">
        <v>1</v>
      </c>
      <c r="F43" s="19"/>
      <c r="G43" s="19">
        <v>3</v>
      </c>
      <c r="H43" s="19">
        <v>2.5</v>
      </c>
      <c r="I43" s="19">
        <v>1</v>
      </c>
      <c r="J43" s="19"/>
    </row>
    <row r="44" spans="1:10" ht="14.25" customHeight="1" x14ac:dyDescent="0.3">
      <c r="A44" s="2">
        <v>13</v>
      </c>
      <c r="B44" s="19"/>
      <c r="C44" s="19">
        <v>1</v>
      </c>
      <c r="D44" s="19">
        <v>2</v>
      </c>
      <c r="E44" s="19">
        <v>1</v>
      </c>
      <c r="F44" s="19">
        <v>0</v>
      </c>
      <c r="G44" s="19">
        <v>2.63</v>
      </c>
      <c r="H44" s="19"/>
      <c r="I44" s="19"/>
      <c r="J44" s="19">
        <v>1</v>
      </c>
    </row>
    <row r="45" spans="1:10" ht="14.25" customHeight="1" x14ac:dyDescent="0.3">
      <c r="A45" s="2">
        <v>14</v>
      </c>
      <c r="B45" s="19"/>
      <c r="C45" s="19"/>
      <c r="D45" s="19">
        <v>0</v>
      </c>
      <c r="E45" s="19"/>
      <c r="F45" s="19"/>
      <c r="G45" s="19"/>
      <c r="H45" s="19">
        <v>1</v>
      </c>
      <c r="I45" s="19">
        <v>1</v>
      </c>
      <c r="J45" s="19"/>
    </row>
    <row r="46" spans="1:10" ht="14.25" customHeight="1" x14ac:dyDescent="0.3">
      <c r="A46" s="2">
        <v>15</v>
      </c>
      <c r="B46" s="19">
        <v>1</v>
      </c>
      <c r="C46" s="19">
        <v>0</v>
      </c>
      <c r="D46" s="19">
        <v>3</v>
      </c>
      <c r="E46" s="19"/>
      <c r="F46" s="19">
        <v>2</v>
      </c>
      <c r="G46" s="19">
        <v>0.5</v>
      </c>
      <c r="H46" s="19">
        <v>1</v>
      </c>
      <c r="I46" s="19">
        <v>3</v>
      </c>
      <c r="J46" s="19"/>
    </row>
    <row r="47" spans="1:10" ht="14.25" customHeight="1" x14ac:dyDescent="0.3">
      <c r="A47" s="2">
        <v>16</v>
      </c>
      <c r="B47" s="19"/>
      <c r="C47" s="19"/>
      <c r="D47" s="19">
        <v>1</v>
      </c>
      <c r="E47" s="19">
        <v>2</v>
      </c>
      <c r="F47" s="19"/>
      <c r="G47" s="19">
        <v>2</v>
      </c>
      <c r="H47" s="19">
        <v>1</v>
      </c>
      <c r="I47" s="19">
        <v>2</v>
      </c>
      <c r="J47" s="19"/>
    </row>
    <row r="48" spans="1:10" ht="14.25" customHeight="1" x14ac:dyDescent="0.3">
      <c r="A48" s="2">
        <v>17</v>
      </c>
      <c r="B48" s="19"/>
      <c r="C48" s="19"/>
      <c r="D48" s="19">
        <v>1</v>
      </c>
      <c r="E48" s="19">
        <v>1</v>
      </c>
      <c r="F48" s="19"/>
      <c r="G48" s="19">
        <v>2</v>
      </c>
      <c r="H48" s="19">
        <v>3</v>
      </c>
      <c r="I48" s="19">
        <v>4</v>
      </c>
      <c r="J48" s="19"/>
    </row>
    <row r="49" spans="1:11" ht="14.25" customHeight="1" x14ac:dyDescent="0.3">
      <c r="A49" s="2">
        <v>18</v>
      </c>
      <c r="B49" s="19"/>
      <c r="C49" s="19"/>
      <c r="D49" s="19">
        <v>2</v>
      </c>
      <c r="E49" s="19">
        <v>1</v>
      </c>
      <c r="F49" s="19"/>
      <c r="G49" s="19"/>
      <c r="H49" s="19">
        <v>0</v>
      </c>
      <c r="I49" s="19">
        <v>2</v>
      </c>
      <c r="J49" s="19"/>
    </row>
    <row r="50" spans="1:11" ht="14.25" customHeight="1" x14ac:dyDescent="0.3">
      <c r="A50" s="2">
        <v>19</v>
      </c>
      <c r="B50" s="19"/>
      <c r="C50" s="19"/>
      <c r="D50" s="19">
        <v>0</v>
      </c>
      <c r="E50" s="19"/>
      <c r="F50" s="19"/>
      <c r="G50" s="19"/>
      <c r="H50" s="19">
        <v>2</v>
      </c>
      <c r="I50" s="19"/>
      <c r="J50" s="19"/>
    </row>
    <row r="51" spans="1:11" ht="14.25" customHeight="1" x14ac:dyDescent="0.3">
      <c r="A51" s="2">
        <v>20</v>
      </c>
      <c r="B51" s="19"/>
      <c r="C51" s="19"/>
      <c r="D51" s="19">
        <v>3</v>
      </c>
      <c r="E51" s="19"/>
      <c r="F51" s="19"/>
      <c r="G51" s="19">
        <v>4</v>
      </c>
      <c r="H51" s="19">
        <v>3</v>
      </c>
      <c r="I51" s="19">
        <v>9</v>
      </c>
      <c r="J51" s="19">
        <v>1</v>
      </c>
    </row>
    <row r="52" spans="1:11" ht="14.25" customHeight="1" x14ac:dyDescent="0.3">
      <c r="A52" s="20"/>
      <c r="B52" s="21">
        <f t="shared" ref="B52:J52" si="0">SUM(B31:B51)</f>
        <v>19.5</v>
      </c>
      <c r="C52" s="21">
        <f t="shared" si="0"/>
        <v>3</v>
      </c>
      <c r="D52" s="21">
        <f t="shared" si="0"/>
        <v>21.5</v>
      </c>
      <c r="E52" s="21">
        <f t="shared" si="0"/>
        <v>40</v>
      </c>
      <c r="F52" s="21">
        <f t="shared" si="0"/>
        <v>13</v>
      </c>
      <c r="G52" s="22">
        <f t="shared" si="0"/>
        <v>39.03</v>
      </c>
      <c r="H52" s="21">
        <f t="shared" si="0"/>
        <v>19.5</v>
      </c>
      <c r="I52" s="21">
        <f t="shared" si="0"/>
        <v>29</v>
      </c>
      <c r="J52" s="21">
        <f t="shared" si="0"/>
        <v>3</v>
      </c>
      <c r="K52" s="23">
        <f>SUM(B52:J52)</f>
        <v>187.53</v>
      </c>
    </row>
    <row r="53" spans="1:11" ht="14.25" customHeight="1" x14ac:dyDescent="0.3">
      <c r="A53" s="16"/>
      <c r="B53" s="16"/>
      <c r="C53" s="16"/>
      <c r="D53" s="16"/>
      <c r="E53" s="16"/>
      <c r="F53" s="16"/>
      <c r="G53" s="17"/>
      <c r="H53" s="16"/>
      <c r="I53" s="16"/>
      <c r="J53" s="16"/>
    </row>
    <row r="54" spans="1:11" ht="14.25" customHeight="1" x14ac:dyDescent="0.3">
      <c r="A54" s="2"/>
      <c r="B54" s="2" t="s">
        <v>0</v>
      </c>
      <c r="C54" s="2" t="s">
        <v>1</v>
      </c>
      <c r="D54" s="2" t="s">
        <v>2</v>
      </c>
      <c r="E54" s="2" t="s">
        <v>3</v>
      </c>
      <c r="F54" s="2" t="s">
        <v>4</v>
      </c>
      <c r="G54" s="18" t="s">
        <v>5</v>
      </c>
      <c r="H54" s="2" t="s">
        <v>6</v>
      </c>
      <c r="I54" s="2" t="s">
        <v>7</v>
      </c>
      <c r="J54" s="2" t="s">
        <v>8</v>
      </c>
    </row>
    <row r="55" spans="1:11" ht="14.25" customHeight="1" x14ac:dyDescent="0.3">
      <c r="A55" s="2">
        <v>0</v>
      </c>
      <c r="B55" s="24">
        <f t="shared" ref="B55:J55" si="1">B31*B2</f>
        <v>230610</v>
      </c>
      <c r="C55" s="24">
        <f t="shared" si="1"/>
        <v>0</v>
      </c>
      <c r="D55" s="24">
        <f t="shared" si="1"/>
        <v>0</v>
      </c>
      <c r="E55" s="24">
        <f t="shared" si="1"/>
        <v>0</v>
      </c>
      <c r="F55" s="24">
        <f t="shared" si="1"/>
        <v>0</v>
      </c>
      <c r="G55" s="24">
        <f t="shared" si="1"/>
        <v>132921</v>
      </c>
      <c r="H55" s="24">
        <f t="shared" si="1"/>
        <v>0</v>
      </c>
      <c r="I55" s="24">
        <f t="shared" si="1"/>
        <v>0</v>
      </c>
      <c r="J55" s="24">
        <f t="shared" si="1"/>
        <v>0</v>
      </c>
    </row>
    <row r="56" spans="1:11" ht="14.25" customHeight="1" x14ac:dyDescent="0.3">
      <c r="A56" s="2">
        <v>1</v>
      </c>
      <c r="B56" s="24">
        <f t="shared" ref="B56:J56" si="2">B32*B3</f>
        <v>97740</v>
      </c>
      <c r="C56" s="24">
        <f t="shared" si="2"/>
        <v>0</v>
      </c>
      <c r="D56" s="24">
        <f t="shared" si="2"/>
        <v>42137</v>
      </c>
      <c r="E56" s="24">
        <f t="shared" si="2"/>
        <v>43557</v>
      </c>
      <c r="F56" s="24">
        <f t="shared" si="2"/>
        <v>0</v>
      </c>
      <c r="G56" s="24">
        <f t="shared" si="2"/>
        <v>0</v>
      </c>
      <c r="H56" s="24">
        <f t="shared" si="2"/>
        <v>0</v>
      </c>
      <c r="I56" s="24">
        <f t="shared" si="2"/>
        <v>0</v>
      </c>
      <c r="J56" s="24">
        <f t="shared" si="2"/>
        <v>0</v>
      </c>
    </row>
    <row r="57" spans="1:11" ht="14.25" customHeight="1" x14ac:dyDescent="0.3">
      <c r="A57" s="2">
        <v>2</v>
      </c>
      <c r="B57" s="24">
        <f t="shared" ref="B57:J57" si="3">B33*B4</f>
        <v>0</v>
      </c>
      <c r="C57" s="24">
        <f t="shared" si="3"/>
        <v>0</v>
      </c>
      <c r="D57" s="24">
        <f t="shared" si="3"/>
        <v>43386</v>
      </c>
      <c r="E57" s="24">
        <f t="shared" si="3"/>
        <v>89354</v>
      </c>
      <c r="F57" s="24">
        <f t="shared" si="3"/>
        <v>45468</v>
      </c>
      <c r="G57" s="24">
        <f t="shared" si="3"/>
        <v>0</v>
      </c>
      <c r="H57" s="24">
        <f t="shared" si="3"/>
        <v>0</v>
      </c>
      <c r="I57" s="24">
        <f t="shared" si="3"/>
        <v>0</v>
      </c>
      <c r="J57" s="24">
        <f t="shared" si="3"/>
        <v>0</v>
      </c>
    </row>
    <row r="58" spans="1:11" ht="14.25" customHeight="1" x14ac:dyDescent="0.3">
      <c r="A58" s="2">
        <v>3</v>
      </c>
      <c r="B58" s="24">
        <f t="shared" ref="B58:J58" si="4">B34*B5</f>
        <v>124641</v>
      </c>
      <c r="C58" s="24">
        <f t="shared" si="4"/>
        <v>0</v>
      </c>
      <c r="D58" s="24">
        <f t="shared" si="4"/>
        <v>22318.5</v>
      </c>
      <c r="E58" s="24">
        <f t="shared" si="4"/>
        <v>137487</v>
      </c>
      <c r="F58" s="24">
        <f t="shared" si="4"/>
        <v>46660</v>
      </c>
      <c r="G58" s="24">
        <f t="shared" si="4"/>
        <v>0</v>
      </c>
      <c r="H58" s="24">
        <f t="shared" si="4"/>
        <v>0</v>
      </c>
      <c r="I58" s="24">
        <f t="shared" si="4"/>
        <v>0</v>
      </c>
      <c r="J58" s="24">
        <f t="shared" si="4"/>
        <v>0</v>
      </c>
    </row>
    <row r="59" spans="1:11" ht="14.25" customHeight="1" x14ac:dyDescent="0.3">
      <c r="A59" s="2">
        <v>4</v>
      </c>
      <c r="B59" s="24">
        <f t="shared" ref="B59:J59" si="5">B35*B6</f>
        <v>0</v>
      </c>
      <c r="C59" s="24">
        <f t="shared" si="5"/>
        <v>0</v>
      </c>
      <c r="D59" s="24">
        <f t="shared" si="5"/>
        <v>45888</v>
      </c>
      <c r="E59" s="24">
        <f t="shared" si="5"/>
        <v>305565</v>
      </c>
      <c r="F59" s="24">
        <f t="shared" si="5"/>
        <v>47882</v>
      </c>
      <c r="G59" s="24">
        <f t="shared" si="5"/>
        <v>48769</v>
      </c>
      <c r="H59" s="24">
        <f t="shared" si="5"/>
        <v>0</v>
      </c>
      <c r="I59" s="24">
        <f t="shared" si="5"/>
        <v>0</v>
      </c>
      <c r="J59" s="24">
        <f t="shared" si="5"/>
        <v>0</v>
      </c>
    </row>
    <row r="60" spans="1:11" ht="14.25" customHeight="1" x14ac:dyDescent="0.3">
      <c r="A60" s="2">
        <v>5</v>
      </c>
      <c r="B60" s="24">
        <f t="shared" ref="B60:J60" si="6">B36*B7</f>
        <v>0</v>
      </c>
      <c r="C60" s="24">
        <f t="shared" si="6"/>
        <v>0</v>
      </c>
      <c r="D60" s="24">
        <f t="shared" si="6"/>
        <v>0</v>
      </c>
      <c r="E60" s="24">
        <f t="shared" si="6"/>
        <v>144663</v>
      </c>
      <c r="F60" s="24">
        <f t="shared" si="6"/>
        <v>49136</v>
      </c>
      <c r="G60" s="24">
        <f t="shared" si="6"/>
        <v>100138</v>
      </c>
      <c r="H60" s="24">
        <f t="shared" si="6"/>
        <v>52618</v>
      </c>
      <c r="I60" s="24">
        <f t="shared" si="6"/>
        <v>0</v>
      </c>
      <c r="J60" s="24">
        <f t="shared" si="6"/>
        <v>57546</v>
      </c>
    </row>
    <row r="61" spans="1:11" ht="14.25" customHeight="1" x14ac:dyDescent="0.3">
      <c r="A61" s="2">
        <v>6</v>
      </c>
      <c r="B61" s="24">
        <f t="shared" ref="B61:J61" si="7">B37*B8</f>
        <v>45221</v>
      </c>
      <c r="C61" s="24">
        <f t="shared" si="7"/>
        <v>47235</v>
      </c>
      <c r="D61" s="24">
        <f t="shared" si="7"/>
        <v>0</v>
      </c>
      <c r="E61" s="24">
        <f t="shared" si="7"/>
        <v>370965</v>
      </c>
      <c r="F61" s="24">
        <f t="shared" si="7"/>
        <v>151275</v>
      </c>
      <c r="G61" s="24">
        <f t="shared" si="7"/>
        <v>102806</v>
      </c>
      <c r="H61" s="24">
        <f t="shared" si="7"/>
        <v>0</v>
      </c>
      <c r="I61" s="24">
        <f t="shared" si="7"/>
        <v>0</v>
      </c>
      <c r="J61" s="24">
        <f t="shared" si="7"/>
        <v>0</v>
      </c>
    </row>
    <row r="62" spans="1:11" ht="14.25" customHeight="1" x14ac:dyDescent="0.3">
      <c r="A62" s="2">
        <v>7</v>
      </c>
      <c r="B62" s="24">
        <f t="shared" ref="B62:J62" si="8">B38*B9</f>
        <v>0</v>
      </c>
      <c r="C62" s="24">
        <f t="shared" si="8"/>
        <v>48559</v>
      </c>
      <c r="D62" s="24">
        <f t="shared" si="8"/>
        <v>49639</v>
      </c>
      <c r="E62" s="24">
        <f t="shared" si="8"/>
        <v>152205</v>
      </c>
      <c r="F62" s="24">
        <f t="shared" si="8"/>
        <v>0</v>
      </c>
      <c r="G62" s="24">
        <f t="shared" si="8"/>
        <v>211092</v>
      </c>
      <c r="H62" s="24">
        <f t="shared" si="8"/>
        <v>110916</v>
      </c>
      <c r="I62" s="24">
        <f t="shared" si="8"/>
        <v>174546</v>
      </c>
      <c r="J62" s="24">
        <f t="shared" si="8"/>
        <v>0</v>
      </c>
    </row>
    <row r="63" spans="1:11" ht="14.25" customHeight="1" x14ac:dyDescent="0.3">
      <c r="A63" s="2">
        <v>8</v>
      </c>
      <c r="B63" s="24">
        <f t="shared" ref="B63:J63" si="9">B39*B10</f>
        <v>95340</v>
      </c>
      <c r="C63" s="24">
        <f t="shared" si="9"/>
        <v>0</v>
      </c>
      <c r="D63" s="24">
        <f t="shared" si="9"/>
        <v>0</v>
      </c>
      <c r="E63" s="24">
        <f t="shared" si="9"/>
        <v>104086</v>
      </c>
      <c r="F63" s="24">
        <f t="shared" si="9"/>
        <v>132750</v>
      </c>
      <c r="G63" s="24">
        <f t="shared" si="9"/>
        <v>292561.2</v>
      </c>
      <c r="H63" s="24">
        <f t="shared" si="9"/>
        <v>56938</v>
      </c>
      <c r="I63" s="24">
        <f t="shared" si="9"/>
        <v>59734</v>
      </c>
      <c r="J63" s="24">
        <f t="shared" si="9"/>
        <v>0</v>
      </c>
    </row>
    <row r="64" spans="1:11" ht="14.25" customHeight="1" x14ac:dyDescent="0.3">
      <c r="A64" s="2">
        <v>9</v>
      </c>
      <c r="B64" s="24">
        <f t="shared" ref="B64:J64" si="10">B40*B11</f>
        <v>48897</v>
      </c>
      <c r="C64" s="24">
        <f t="shared" si="10"/>
        <v>0</v>
      </c>
      <c r="D64" s="24">
        <f t="shared" si="10"/>
        <v>52140</v>
      </c>
      <c r="E64" s="24">
        <f t="shared" si="10"/>
        <v>160152</v>
      </c>
      <c r="F64" s="24">
        <f t="shared" si="10"/>
        <v>0</v>
      </c>
      <c r="G64" s="24">
        <f t="shared" si="10"/>
        <v>139060</v>
      </c>
      <c r="H64" s="24">
        <f t="shared" si="10"/>
        <v>116912</v>
      </c>
      <c r="I64" s="24">
        <f t="shared" si="10"/>
        <v>61329</v>
      </c>
      <c r="J64" s="24">
        <f t="shared" si="10"/>
        <v>0</v>
      </c>
    </row>
    <row r="65" spans="1:10" ht="14.25" customHeight="1" x14ac:dyDescent="0.3">
      <c r="A65" s="2">
        <v>10</v>
      </c>
      <c r="B65" s="24">
        <f t="shared" ref="B65:J65" si="11">B41*B12</f>
        <v>50123</v>
      </c>
      <c r="C65" s="24">
        <f t="shared" si="11"/>
        <v>0</v>
      </c>
      <c r="D65" s="24">
        <f t="shared" si="11"/>
        <v>106782</v>
      </c>
      <c r="E65" s="24">
        <f t="shared" si="11"/>
        <v>0</v>
      </c>
      <c r="F65" s="24">
        <f t="shared" si="11"/>
        <v>27959.5</v>
      </c>
      <c r="G65" s="24">
        <f t="shared" si="11"/>
        <v>114214</v>
      </c>
      <c r="H65" s="24">
        <f t="shared" si="11"/>
        <v>0</v>
      </c>
      <c r="I65" s="24">
        <f t="shared" si="11"/>
        <v>125928</v>
      </c>
      <c r="J65" s="24">
        <f t="shared" si="11"/>
        <v>0</v>
      </c>
    </row>
    <row r="66" spans="1:10" ht="14.25" customHeight="1" x14ac:dyDescent="0.3">
      <c r="A66" s="2">
        <v>11</v>
      </c>
      <c r="B66" s="24">
        <f t="shared" ref="B66:J66" si="12">B42*B13</f>
        <v>51349</v>
      </c>
      <c r="C66" s="24">
        <f t="shared" si="12"/>
        <v>0</v>
      </c>
      <c r="D66" s="24">
        <f t="shared" si="12"/>
        <v>54642</v>
      </c>
      <c r="E66" s="24">
        <f t="shared" si="12"/>
        <v>168498</v>
      </c>
      <c r="F66" s="24">
        <f t="shared" si="12"/>
        <v>57386</v>
      </c>
      <c r="G66" s="24">
        <f t="shared" si="12"/>
        <v>175884</v>
      </c>
      <c r="H66" s="24">
        <f t="shared" si="12"/>
        <v>0</v>
      </c>
      <c r="I66" s="24">
        <f t="shared" si="12"/>
        <v>0</v>
      </c>
      <c r="J66" s="24">
        <f t="shared" si="12"/>
        <v>0</v>
      </c>
    </row>
    <row r="67" spans="1:10" ht="14.25" customHeight="1" x14ac:dyDescent="0.3">
      <c r="A67" s="2">
        <v>12</v>
      </c>
      <c r="B67" s="24">
        <f t="shared" ref="B67:J67" si="13">B43*B14</f>
        <v>52575</v>
      </c>
      <c r="C67" s="24">
        <f t="shared" si="13"/>
        <v>0</v>
      </c>
      <c r="D67" s="24">
        <f t="shared" si="13"/>
        <v>55891</v>
      </c>
      <c r="E67" s="24">
        <f t="shared" si="13"/>
        <v>57616</v>
      </c>
      <c r="F67" s="24">
        <f t="shared" si="13"/>
        <v>0</v>
      </c>
      <c r="G67" s="24">
        <f t="shared" si="13"/>
        <v>180567</v>
      </c>
      <c r="H67" s="24">
        <f t="shared" si="13"/>
        <v>158137.5</v>
      </c>
      <c r="I67" s="24">
        <f t="shared" si="13"/>
        <v>66367</v>
      </c>
      <c r="J67" s="24">
        <f t="shared" si="13"/>
        <v>0</v>
      </c>
    </row>
    <row r="68" spans="1:10" ht="14.25" customHeight="1" x14ac:dyDescent="0.3">
      <c r="A68" s="2">
        <v>13</v>
      </c>
      <c r="B68" s="24">
        <f t="shared" ref="B68:J68" si="14">B44*B15</f>
        <v>0</v>
      </c>
      <c r="C68" s="24">
        <f t="shared" si="14"/>
        <v>56505</v>
      </c>
      <c r="D68" s="24">
        <f t="shared" si="14"/>
        <v>114284</v>
      </c>
      <c r="E68" s="24">
        <f t="shared" si="14"/>
        <v>59100</v>
      </c>
      <c r="F68" s="24">
        <f t="shared" si="14"/>
        <v>0</v>
      </c>
      <c r="G68" s="24">
        <f t="shared" si="14"/>
        <v>162518.22</v>
      </c>
      <c r="H68" s="24">
        <f t="shared" si="14"/>
        <v>0</v>
      </c>
      <c r="I68" s="24">
        <f t="shared" si="14"/>
        <v>0</v>
      </c>
      <c r="J68" s="24">
        <f t="shared" si="14"/>
        <v>70309</v>
      </c>
    </row>
    <row r="69" spans="1:10" ht="14.25" customHeight="1" x14ac:dyDescent="0.3">
      <c r="A69" s="2">
        <v>14</v>
      </c>
      <c r="B69" s="24">
        <f t="shared" ref="B69:J69" si="15">B45*B16</f>
        <v>0</v>
      </c>
      <c r="C69" s="24">
        <f t="shared" si="15"/>
        <v>0</v>
      </c>
      <c r="D69" s="24">
        <f t="shared" si="15"/>
        <v>0</v>
      </c>
      <c r="E69" s="24">
        <f t="shared" si="15"/>
        <v>0</v>
      </c>
      <c r="F69" s="24">
        <f t="shared" si="15"/>
        <v>0</v>
      </c>
      <c r="G69" s="24">
        <f t="shared" si="15"/>
        <v>0</v>
      </c>
      <c r="H69" s="24">
        <f t="shared" si="15"/>
        <v>66673</v>
      </c>
      <c r="I69" s="24">
        <f t="shared" si="15"/>
        <v>69954</v>
      </c>
      <c r="J69" s="24">
        <f t="shared" si="15"/>
        <v>0</v>
      </c>
    </row>
    <row r="70" spans="1:10" ht="14.25" customHeight="1" x14ac:dyDescent="0.3">
      <c r="A70" s="2">
        <v>15</v>
      </c>
      <c r="B70" s="24">
        <f t="shared" ref="B70:J70" si="16">B46*B17</f>
        <v>56270</v>
      </c>
      <c r="C70" s="24">
        <f t="shared" si="16"/>
        <v>0</v>
      </c>
      <c r="D70" s="24">
        <f t="shared" si="16"/>
        <v>178926</v>
      </c>
      <c r="E70" s="24">
        <f t="shared" si="16"/>
        <v>0</v>
      </c>
      <c r="F70" s="24">
        <f t="shared" si="16"/>
        <v>127280</v>
      </c>
      <c r="G70" s="24">
        <f t="shared" si="16"/>
        <v>32565.5</v>
      </c>
      <c r="H70" s="24">
        <f t="shared" si="16"/>
        <v>68450</v>
      </c>
      <c r="I70" s="24">
        <f t="shared" si="16"/>
        <v>215457</v>
      </c>
      <c r="J70" s="24">
        <f t="shared" si="16"/>
        <v>0</v>
      </c>
    </row>
    <row r="71" spans="1:10" ht="14.25" customHeight="1" x14ac:dyDescent="0.3">
      <c r="A71" s="2">
        <v>16</v>
      </c>
      <c r="B71" s="24"/>
      <c r="C71" s="24"/>
      <c r="D71" s="24">
        <f t="shared" ref="D71:J71" si="17">D47*D18</f>
        <v>60895</v>
      </c>
      <c r="E71" s="24">
        <f t="shared" si="17"/>
        <v>127570</v>
      </c>
      <c r="F71" s="24">
        <f t="shared" si="17"/>
        <v>0</v>
      </c>
      <c r="G71" s="24">
        <f t="shared" si="17"/>
        <v>133734</v>
      </c>
      <c r="H71" s="24">
        <f t="shared" si="17"/>
        <v>70277</v>
      </c>
      <c r="I71" s="24">
        <f t="shared" si="17"/>
        <v>147472</v>
      </c>
      <c r="J71" s="24">
        <f t="shared" si="17"/>
        <v>0</v>
      </c>
    </row>
    <row r="72" spans="1:10" ht="14.25" customHeight="1" x14ac:dyDescent="0.3">
      <c r="A72" s="2">
        <v>17</v>
      </c>
      <c r="B72" s="24"/>
      <c r="C72" s="24"/>
      <c r="D72" s="24">
        <f t="shared" ref="D72:J72" si="18">D48*D19</f>
        <v>62147</v>
      </c>
      <c r="E72" s="24">
        <f t="shared" si="18"/>
        <v>65427</v>
      </c>
      <c r="F72" s="24">
        <f t="shared" si="18"/>
        <v>0</v>
      </c>
      <c r="G72" s="24">
        <f t="shared" si="18"/>
        <v>137300</v>
      </c>
      <c r="H72" s="24">
        <f t="shared" si="18"/>
        <v>216447</v>
      </c>
      <c r="I72" s="24">
        <f t="shared" si="18"/>
        <v>302808</v>
      </c>
      <c r="J72" s="24">
        <f t="shared" si="18"/>
        <v>0</v>
      </c>
    </row>
    <row r="73" spans="1:10" ht="14.25" customHeight="1" x14ac:dyDescent="0.3">
      <c r="A73" s="2">
        <v>18</v>
      </c>
      <c r="B73" s="24"/>
      <c r="C73" s="24"/>
      <c r="D73" s="24">
        <f t="shared" ref="D73:J73" si="19">D49*D20</f>
        <v>126796</v>
      </c>
      <c r="E73" s="24">
        <f t="shared" si="19"/>
        <v>67112</v>
      </c>
      <c r="F73" s="24">
        <f t="shared" si="19"/>
        <v>0</v>
      </c>
      <c r="G73" s="24">
        <f t="shared" si="19"/>
        <v>0</v>
      </c>
      <c r="H73" s="24">
        <f t="shared" si="19"/>
        <v>0</v>
      </c>
      <c r="I73" s="24">
        <f t="shared" si="19"/>
        <v>155444</v>
      </c>
      <c r="J73" s="24">
        <f t="shared" si="19"/>
        <v>0</v>
      </c>
    </row>
    <row r="74" spans="1:10" ht="14.25" customHeight="1" x14ac:dyDescent="0.3">
      <c r="A74" s="2">
        <v>19</v>
      </c>
      <c r="B74" s="24"/>
      <c r="C74" s="24"/>
      <c r="D74" s="24">
        <f t="shared" ref="D74:J74" si="20">D50*D21</f>
        <v>0</v>
      </c>
      <c r="E74" s="24">
        <f t="shared" si="20"/>
        <v>0</v>
      </c>
      <c r="F74" s="24">
        <f t="shared" si="20"/>
        <v>0</v>
      </c>
      <c r="G74" s="24">
        <f t="shared" si="20"/>
        <v>0</v>
      </c>
      <c r="H74" s="24">
        <f t="shared" si="20"/>
        <v>152096</v>
      </c>
      <c r="I74" s="24">
        <f t="shared" si="20"/>
        <v>0</v>
      </c>
      <c r="J74" s="24">
        <f t="shared" si="20"/>
        <v>0</v>
      </c>
    </row>
    <row r="75" spans="1:10" ht="14.25" customHeight="1" x14ac:dyDescent="0.3">
      <c r="A75" s="2">
        <v>20</v>
      </c>
      <c r="B75" s="24"/>
      <c r="C75" s="24"/>
      <c r="D75" s="24">
        <f t="shared" ref="D75:J75" si="21">D51*D22</f>
        <v>197766</v>
      </c>
      <c r="E75" s="24">
        <f t="shared" si="21"/>
        <v>0</v>
      </c>
      <c r="F75" s="24">
        <f t="shared" si="21"/>
        <v>0</v>
      </c>
      <c r="G75" s="24">
        <f t="shared" si="21"/>
        <v>297228</v>
      </c>
      <c r="H75" s="24">
        <f t="shared" si="21"/>
        <v>234297</v>
      </c>
      <c r="I75" s="24">
        <f t="shared" si="21"/>
        <v>737514</v>
      </c>
      <c r="J75" s="24">
        <f t="shared" si="21"/>
        <v>83802</v>
      </c>
    </row>
    <row r="76" spans="1:10" ht="14.25" customHeight="1" x14ac:dyDescent="0.3">
      <c r="A76" s="2"/>
      <c r="B76" s="24">
        <f>SUM(B55:B70)</f>
        <v>852766</v>
      </c>
      <c r="C76" s="24">
        <f t="shared" ref="C76:J76" si="22">SUM(C55:C75)</f>
        <v>152299</v>
      </c>
      <c r="D76" s="24">
        <f t="shared" si="22"/>
        <v>1213637.5</v>
      </c>
      <c r="E76" s="24">
        <f t="shared" si="22"/>
        <v>2053357</v>
      </c>
      <c r="F76" s="24">
        <f t="shared" si="22"/>
        <v>685796.5</v>
      </c>
      <c r="G76" s="24">
        <f t="shared" si="22"/>
        <v>2261357.92</v>
      </c>
      <c r="H76" s="24">
        <f t="shared" si="22"/>
        <v>1303761.5</v>
      </c>
      <c r="I76" s="24">
        <f t="shared" si="22"/>
        <v>2116553</v>
      </c>
      <c r="J76" s="24">
        <f t="shared" si="22"/>
        <v>211657</v>
      </c>
    </row>
    <row r="77" spans="1:10" ht="14.25" customHeight="1" x14ac:dyDescent="0.3">
      <c r="A77" s="16"/>
      <c r="B77" s="16"/>
      <c r="C77" s="16"/>
      <c r="D77" s="16"/>
      <c r="E77" s="16"/>
      <c r="F77" s="16"/>
      <c r="G77" s="17"/>
      <c r="H77" s="16"/>
      <c r="I77" s="16"/>
      <c r="J77" s="16"/>
    </row>
    <row r="78" spans="1:10" ht="14.25" customHeight="1" x14ac:dyDescent="0.3">
      <c r="A78" s="16"/>
      <c r="B78" s="16"/>
      <c r="C78" s="16"/>
      <c r="D78" s="16" t="s">
        <v>14</v>
      </c>
      <c r="E78" s="16"/>
      <c r="F78" s="25">
        <f>B76+C76+D76+F76+G76+H76+I76+J76+E76</f>
        <v>10851185.42</v>
      </c>
      <c r="G78" s="25">
        <f>(1.2111-0.05)*F78</f>
        <v>12599311.391162001</v>
      </c>
      <c r="H78" s="16"/>
      <c r="I78" s="16"/>
      <c r="J78" s="16"/>
    </row>
    <row r="79" spans="1:10" ht="14.25" customHeight="1" x14ac:dyDescent="0.3">
      <c r="A79" s="16"/>
      <c r="B79" s="16"/>
      <c r="C79" s="16"/>
      <c r="D79" s="16"/>
      <c r="E79" s="16"/>
      <c r="F79" s="25" t="s">
        <v>15</v>
      </c>
      <c r="G79" s="25">
        <f>F78/K52</f>
        <v>57863.730709753108</v>
      </c>
      <c r="H79" s="16"/>
      <c r="I79" s="16"/>
      <c r="J79" s="16"/>
    </row>
    <row r="80" spans="1:10" ht="14.25" customHeight="1" x14ac:dyDescent="0.3">
      <c r="A80" s="16"/>
      <c r="B80" s="16"/>
      <c r="C80" s="16"/>
      <c r="D80" s="16"/>
      <c r="E80" s="16"/>
      <c r="F80" s="16"/>
      <c r="G80" s="17"/>
      <c r="H80" s="16"/>
      <c r="I80" s="16"/>
      <c r="J80" s="16"/>
    </row>
    <row r="81" spans="1:10" ht="14.25" customHeight="1" x14ac:dyDescent="0.3">
      <c r="A81" s="16"/>
      <c r="B81" s="16"/>
      <c r="C81" s="16"/>
      <c r="D81" s="16"/>
      <c r="E81" s="16"/>
      <c r="F81" s="16"/>
      <c r="G81" s="17"/>
      <c r="H81" s="16"/>
      <c r="I81" s="16"/>
      <c r="J81" s="16"/>
    </row>
    <row r="82" spans="1:10" ht="14.25" customHeight="1" x14ac:dyDescent="0.3">
      <c r="A82" s="16"/>
      <c r="B82" s="16"/>
      <c r="C82" s="16"/>
      <c r="D82" s="16"/>
      <c r="E82" s="16"/>
      <c r="F82" s="16"/>
      <c r="G82" s="17"/>
      <c r="H82" s="16"/>
      <c r="I82" s="16"/>
      <c r="J82" s="16"/>
    </row>
    <row r="83" spans="1:10" ht="14.25" customHeight="1" x14ac:dyDescent="0.3">
      <c r="A83" s="16"/>
      <c r="B83" s="16"/>
      <c r="C83" s="16"/>
      <c r="D83" s="16"/>
      <c r="E83" s="16"/>
      <c r="F83" s="16"/>
      <c r="G83" s="17"/>
      <c r="H83" s="16"/>
      <c r="I83" s="16"/>
      <c r="J83" s="16"/>
    </row>
    <row r="84" spans="1:10" ht="14.25" customHeight="1" x14ac:dyDescent="0.3">
      <c r="A84" s="16"/>
      <c r="B84" s="16"/>
      <c r="C84" s="16"/>
      <c r="D84" s="16"/>
      <c r="E84" s="16"/>
      <c r="F84" s="16"/>
      <c r="G84" s="17"/>
      <c r="H84" s="16"/>
      <c r="I84" s="16"/>
      <c r="J84" s="16"/>
    </row>
    <row r="85" spans="1:10" ht="14.25" customHeight="1" x14ac:dyDescent="0.3">
      <c r="A85" s="16"/>
      <c r="B85" s="16"/>
      <c r="C85" s="16"/>
      <c r="D85" s="16"/>
      <c r="E85" s="16"/>
      <c r="F85" s="16"/>
      <c r="G85" s="17"/>
      <c r="H85" s="16"/>
      <c r="I85" s="16"/>
      <c r="J85" s="16"/>
    </row>
    <row r="86" spans="1:10" ht="14.25" customHeight="1" x14ac:dyDescent="0.3">
      <c r="A86" s="16"/>
      <c r="B86" s="16"/>
      <c r="C86" s="16"/>
      <c r="D86" s="16"/>
      <c r="E86" s="16"/>
      <c r="F86" s="16"/>
      <c r="G86" s="17"/>
      <c r="H86" s="16"/>
      <c r="I86" s="16"/>
      <c r="J86" s="16"/>
    </row>
    <row r="87" spans="1:10" ht="14.25" customHeight="1" x14ac:dyDescent="0.3">
      <c r="A87" s="16"/>
      <c r="B87" s="16"/>
      <c r="C87" s="16"/>
      <c r="D87" s="16"/>
      <c r="E87" s="16"/>
      <c r="F87" s="16"/>
      <c r="G87" s="17"/>
      <c r="H87" s="16"/>
      <c r="I87" s="16"/>
      <c r="J87" s="16"/>
    </row>
    <row r="88" spans="1:10" ht="14.25" customHeight="1" x14ac:dyDescent="0.3">
      <c r="A88" s="16"/>
      <c r="B88" s="16"/>
      <c r="C88" s="16"/>
      <c r="D88" s="16"/>
      <c r="E88" s="16"/>
      <c r="F88" s="16"/>
      <c r="G88" s="17"/>
      <c r="H88" s="16"/>
      <c r="I88" s="16"/>
      <c r="J88" s="16"/>
    </row>
    <row r="89" spans="1:10" ht="14.25" customHeight="1" x14ac:dyDescent="0.3">
      <c r="A89" s="16"/>
      <c r="B89" s="16"/>
      <c r="C89" s="16"/>
      <c r="D89" s="16"/>
      <c r="E89" s="16"/>
      <c r="F89" s="16"/>
      <c r="G89" s="17"/>
      <c r="H89" s="16"/>
      <c r="I89" s="16"/>
      <c r="J89" s="16"/>
    </row>
    <row r="90" spans="1:10" ht="14.25" customHeight="1" x14ac:dyDescent="0.3">
      <c r="A90" s="16"/>
      <c r="B90" s="16"/>
      <c r="C90" s="16"/>
      <c r="D90" s="16"/>
      <c r="E90" s="16"/>
      <c r="F90" s="16"/>
      <c r="G90" s="17"/>
      <c r="H90" s="16"/>
      <c r="I90" s="16"/>
      <c r="J90" s="16"/>
    </row>
    <row r="91" spans="1:10" ht="14.25" customHeight="1" x14ac:dyDescent="0.3">
      <c r="A91" s="16"/>
      <c r="B91" s="16"/>
      <c r="C91" s="16"/>
      <c r="D91" s="16"/>
      <c r="E91" s="16"/>
      <c r="F91" s="16"/>
      <c r="G91" s="17"/>
      <c r="H91" s="16"/>
      <c r="I91" s="16"/>
      <c r="J91" s="16"/>
    </row>
    <row r="92" spans="1:10" ht="14.25" customHeight="1" x14ac:dyDescent="0.3">
      <c r="A92" s="16"/>
      <c r="B92" s="16"/>
      <c r="C92" s="16"/>
      <c r="D92" s="16"/>
      <c r="E92" s="16"/>
      <c r="F92" s="16"/>
      <c r="G92" s="17"/>
      <c r="H92" s="16"/>
      <c r="I92" s="16"/>
      <c r="J92" s="16"/>
    </row>
    <row r="93" spans="1:10" ht="14.25" customHeight="1" x14ac:dyDescent="0.3">
      <c r="A93" s="16"/>
      <c r="B93" s="16"/>
      <c r="C93" s="16"/>
      <c r="D93" s="16"/>
      <c r="E93" s="16"/>
      <c r="F93" s="16"/>
      <c r="G93" s="17"/>
      <c r="H93" s="16"/>
      <c r="I93" s="16"/>
      <c r="J93" s="16"/>
    </row>
    <row r="94" spans="1:10" ht="14.25" customHeight="1" x14ac:dyDescent="0.3">
      <c r="A94" s="16"/>
      <c r="B94" s="16"/>
      <c r="C94" s="16"/>
      <c r="D94" s="16"/>
      <c r="E94" s="16"/>
      <c r="F94" s="16"/>
      <c r="G94" s="17"/>
      <c r="H94" s="16"/>
      <c r="I94" s="16"/>
      <c r="J94" s="16"/>
    </row>
    <row r="95" spans="1:10" ht="14.25" customHeight="1" x14ac:dyDescent="0.3">
      <c r="A95" s="16"/>
      <c r="B95" s="16"/>
      <c r="C95" s="16"/>
      <c r="D95" s="16"/>
      <c r="E95" s="16"/>
      <c r="F95" s="16"/>
      <c r="G95" s="17"/>
      <c r="H95" s="16"/>
      <c r="I95" s="16"/>
      <c r="J95" s="16"/>
    </row>
    <row r="96" spans="1:10" ht="14.25" customHeight="1" x14ac:dyDescent="0.3">
      <c r="A96" s="16"/>
      <c r="B96" s="16"/>
      <c r="C96" s="16"/>
      <c r="D96" s="16"/>
      <c r="E96" s="16"/>
      <c r="F96" s="16"/>
      <c r="G96" s="17"/>
      <c r="H96" s="16"/>
      <c r="I96" s="16"/>
      <c r="J96" s="16"/>
    </row>
    <row r="97" spans="1:10" ht="14.25" customHeight="1" x14ac:dyDescent="0.3">
      <c r="A97" s="16"/>
      <c r="B97" s="16"/>
      <c r="C97" s="16"/>
      <c r="D97" s="16"/>
      <c r="E97" s="16"/>
      <c r="F97" s="16"/>
      <c r="G97" s="17"/>
      <c r="H97" s="16"/>
      <c r="I97" s="16"/>
      <c r="J97" s="16"/>
    </row>
    <row r="98" spans="1:10" ht="14.25" customHeight="1" x14ac:dyDescent="0.3">
      <c r="A98" s="16"/>
      <c r="B98" s="16"/>
      <c r="C98" s="16"/>
      <c r="D98" s="16"/>
      <c r="E98" s="16"/>
      <c r="F98" s="16"/>
      <c r="G98" s="17"/>
      <c r="H98" s="16"/>
      <c r="I98" s="16"/>
      <c r="J98" s="16"/>
    </row>
    <row r="99" spans="1:10" ht="14.25" customHeight="1" x14ac:dyDescent="0.3">
      <c r="A99" s="16"/>
      <c r="B99" s="16"/>
      <c r="C99" s="16"/>
      <c r="D99" s="16"/>
      <c r="E99" s="16"/>
      <c r="F99" s="16"/>
      <c r="G99" s="17"/>
      <c r="H99" s="16"/>
      <c r="I99" s="16"/>
      <c r="J99" s="16"/>
    </row>
    <row r="100" spans="1:10" ht="14.25" customHeight="1" x14ac:dyDescent="0.3">
      <c r="A100" s="16"/>
      <c r="B100" s="16"/>
      <c r="C100" s="16"/>
      <c r="D100" s="16"/>
      <c r="E100" s="16"/>
      <c r="F100" s="16"/>
      <c r="G100" s="17"/>
      <c r="H100" s="16"/>
      <c r="I100" s="16"/>
      <c r="J100" s="16"/>
    </row>
    <row r="101" spans="1:10" ht="14.25" customHeight="1" x14ac:dyDescent="0.3">
      <c r="A101" s="16"/>
      <c r="B101" s="16"/>
      <c r="C101" s="16"/>
      <c r="D101" s="16"/>
      <c r="E101" s="16"/>
      <c r="F101" s="16"/>
      <c r="G101" s="17"/>
      <c r="H101" s="16"/>
      <c r="I101" s="16"/>
      <c r="J101" s="16"/>
    </row>
    <row r="102" spans="1:10" ht="14.25" customHeight="1" x14ac:dyDescent="0.3">
      <c r="A102" s="16"/>
      <c r="B102" s="16"/>
      <c r="C102" s="16"/>
      <c r="D102" s="16"/>
      <c r="E102" s="16"/>
      <c r="F102" s="16"/>
      <c r="G102" s="17"/>
      <c r="H102" s="16"/>
      <c r="I102" s="16"/>
      <c r="J102" s="16"/>
    </row>
    <row r="103" spans="1:10" ht="14.25" customHeight="1" x14ac:dyDescent="0.3">
      <c r="A103" s="16"/>
      <c r="B103" s="16"/>
      <c r="C103" s="16"/>
      <c r="D103" s="16"/>
      <c r="E103" s="16"/>
      <c r="F103" s="16"/>
      <c r="G103" s="17"/>
      <c r="H103" s="16"/>
      <c r="I103" s="16"/>
      <c r="J103" s="16"/>
    </row>
    <row r="104" spans="1:10" ht="14.25" customHeight="1" x14ac:dyDescent="0.3">
      <c r="A104" s="16"/>
      <c r="B104" s="16"/>
      <c r="C104" s="16"/>
      <c r="D104" s="16"/>
      <c r="E104" s="16"/>
      <c r="F104" s="16"/>
      <c r="G104" s="17"/>
      <c r="H104" s="16"/>
      <c r="I104" s="16"/>
      <c r="J104" s="16"/>
    </row>
    <row r="105" spans="1:10" ht="14.25" customHeight="1" x14ac:dyDescent="0.3">
      <c r="A105" s="16"/>
      <c r="B105" s="16"/>
      <c r="C105" s="16"/>
      <c r="D105" s="16"/>
      <c r="E105" s="16"/>
      <c r="F105" s="16"/>
      <c r="G105" s="17"/>
      <c r="H105" s="16"/>
      <c r="I105" s="16"/>
      <c r="J105" s="16"/>
    </row>
    <row r="106" spans="1:10" ht="14.25" customHeight="1" x14ac:dyDescent="0.3">
      <c r="A106" s="16"/>
      <c r="B106" s="16"/>
      <c r="C106" s="16"/>
      <c r="D106" s="16"/>
      <c r="E106" s="16"/>
      <c r="F106" s="16"/>
      <c r="G106" s="17"/>
      <c r="H106" s="16"/>
      <c r="I106" s="16"/>
      <c r="J106" s="16"/>
    </row>
    <row r="107" spans="1:10" ht="14.25" customHeight="1" x14ac:dyDescent="0.3">
      <c r="A107" s="16"/>
      <c r="B107" s="16"/>
      <c r="C107" s="16"/>
      <c r="D107" s="16"/>
      <c r="E107" s="16"/>
      <c r="F107" s="16"/>
      <c r="G107" s="17"/>
      <c r="H107" s="16"/>
      <c r="I107" s="16"/>
      <c r="J107" s="16"/>
    </row>
    <row r="108" spans="1:10" ht="14.25" customHeight="1" x14ac:dyDescent="0.3">
      <c r="A108" s="16"/>
      <c r="B108" s="16"/>
      <c r="C108" s="16"/>
      <c r="D108" s="16"/>
      <c r="E108" s="16"/>
      <c r="F108" s="16"/>
      <c r="G108" s="17"/>
      <c r="H108" s="16"/>
      <c r="I108" s="16"/>
      <c r="J108" s="16"/>
    </row>
    <row r="109" spans="1:10" ht="14.25" customHeight="1" x14ac:dyDescent="0.3">
      <c r="A109" s="16"/>
      <c r="B109" s="16"/>
      <c r="C109" s="16"/>
      <c r="D109" s="16"/>
      <c r="E109" s="16"/>
      <c r="F109" s="16"/>
      <c r="G109" s="17"/>
      <c r="H109" s="16"/>
      <c r="I109" s="16"/>
      <c r="J109" s="16"/>
    </row>
    <row r="110" spans="1:10" ht="14.25" customHeight="1" x14ac:dyDescent="0.3">
      <c r="A110" s="16"/>
      <c r="B110" s="16"/>
      <c r="C110" s="16"/>
      <c r="D110" s="16"/>
      <c r="E110" s="16"/>
      <c r="F110" s="16"/>
      <c r="G110" s="17"/>
      <c r="H110" s="16"/>
      <c r="I110" s="16"/>
      <c r="J110" s="16"/>
    </row>
    <row r="111" spans="1:10" ht="14.25" customHeight="1" x14ac:dyDescent="0.3">
      <c r="A111" s="16"/>
      <c r="B111" s="16"/>
      <c r="C111" s="16"/>
      <c r="D111" s="16"/>
      <c r="E111" s="16"/>
      <c r="F111" s="16"/>
      <c r="G111" s="17"/>
      <c r="H111" s="16"/>
      <c r="I111" s="16"/>
      <c r="J111" s="16"/>
    </row>
    <row r="112" spans="1:10" ht="14.25" customHeight="1" x14ac:dyDescent="0.3">
      <c r="A112" s="16"/>
      <c r="B112" s="16"/>
      <c r="C112" s="16"/>
      <c r="D112" s="16"/>
      <c r="E112" s="16"/>
      <c r="F112" s="16"/>
      <c r="G112" s="17"/>
      <c r="H112" s="16"/>
      <c r="I112" s="16"/>
      <c r="J112" s="16"/>
    </row>
    <row r="113" spans="1:10" ht="14.25" customHeight="1" x14ac:dyDescent="0.3">
      <c r="A113" s="16"/>
      <c r="B113" s="16"/>
      <c r="C113" s="16"/>
      <c r="D113" s="16"/>
      <c r="E113" s="16"/>
      <c r="F113" s="16"/>
      <c r="G113" s="17"/>
      <c r="H113" s="16"/>
      <c r="I113" s="16"/>
      <c r="J113" s="16"/>
    </row>
    <row r="114" spans="1:10" ht="14.25" customHeight="1" x14ac:dyDescent="0.3">
      <c r="A114" s="16"/>
      <c r="B114" s="16"/>
      <c r="C114" s="16"/>
      <c r="D114" s="16"/>
      <c r="E114" s="16"/>
      <c r="F114" s="16"/>
      <c r="G114" s="17"/>
      <c r="H114" s="16"/>
      <c r="I114" s="16"/>
      <c r="J114" s="16"/>
    </row>
    <row r="115" spans="1:10" ht="14.25" customHeight="1" x14ac:dyDescent="0.3">
      <c r="A115" s="16"/>
      <c r="B115" s="16"/>
      <c r="C115" s="16"/>
      <c r="D115" s="16"/>
      <c r="E115" s="16"/>
      <c r="F115" s="16"/>
      <c r="G115" s="17"/>
      <c r="H115" s="16"/>
      <c r="I115" s="16"/>
      <c r="J115" s="16"/>
    </row>
    <row r="116" spans="1:10" ht="14.25" customHeight="1" x14ac:dyDescent="0.3">
      <c r="A116" s="16"/>
      <c r="B116" s="16"/>
      <c r="C116" s="16"/>
      <c r="D116" s="16"/>
      <c r="E116" s="16"/>
      <c r="F116" s="16"/>
      <c r="G116" s="17"/>
      <c r="H116" s="16"/>
      <c r="I116" s="16"/>
      <c r="J116" s="16"/>
    </row>
    <row r="117" spans="1:10" ht="14.25" customHeight="1" x14ac:dyDescent="0.3">
      <c r="A117" s="16"/>
      <c r="B117" s="16"/>
      <c r="C117" s="16"/>
      <c r="D117" s="16"/>
      <c r="E117" s="16"/>
      <c r="F117" s="16"/>
      <c r="G117" s="17"/>
      <c r="H117" s="16"/>
      <c r="I117" s="16"/>
      <c r="J117" s="16"/>
    </row>
    <row r="118" spans="1:10" ht="14.25" customHeight="1" x14ac:dyDescent="0.3">
      <c r="A118" s="16"/>
      <c r="B118" s="16"/>
      <c r="C118" s="16"/>
      <c r="D118" s="16"/>
      <c r="E118" s="16"/>
      <c r="F118" s="16"/>
      <c r="G118" s="17"/>
      <c r="H118" s="16"/>
      <c r="I118" s="16"/>
      <c r="J118" s="16"/>
    </row>
    <row r="119" spans="1:10" ht="14.25" customHeight="1" x14ac:dyDescent="0.3">
      <c r="A119" s="16"/>
      <c r="B119" s="16"/>
      <c r="C119" s="16"/>
      <c r="D119" s="16"/>
      <c r="E119" s="16"/>
      <c r="F119" s="16"/>
      <c r="G119" s="17"/>
      <c r="H119" s="16"/>
      <c r="I119" s="16"/>
      <c r="J119" s="16"/>
    </row>
    <row r="120" spans="1:10" ht="14.25" customHeight="1" x14ac:dyDescent="0.3">
      <c r="A120" s="16"/>
      <c r="B120" s="16"/>
      <c r="C120" s="16"/>
      <c r="D120" s="16"/>
      <c r="E120" s="16"/>
      <c r="F120" s="16"/>
      <c r="G120" s="17"/>
      <c r="H120" s="16"/>
      <c r="I120" s="16"/>
      <c r="J120" s="16"/>
    </row>
    <row r="121" spans="1:10" ht="14.25" customHeight="1" x14ac:dyDescent="0.3">
      <c r="A121" s="16"/>
      <c r="B121" s="16"/>
      <c r="C121" s="16"/>
      <c r="D121" s="16"/>
      <c r="E121" s="16"/>
      <c r="F121" s="16"/>
      <c r="G121" s="17"/>
      <c r="H121" s="16"/>
      <c r="I121" s="16"/>
      <c r="J121" s="16"/>
    </row>
    <row r="122" spans="1:10" ht="14.25" customHeight="1" x14ac:dyDescent="0.3">
      <c r="A122" s="16"/>
      <c r="B122" s="16"/>
      <c r="C122" s="16"/>
      <c r="D122" s="16"/>
      <c r="E122" s="16"/>
      <c r="F122" s="16"/>
      <c r="G122" s="17"/>
      <c r="H122" s="16"/>
      <c r="I122" s="16"/>
      <c r="J122" s="16"/>
    </row>
    <row r="123" spans="1:10" ht="14.25" customHeight="1" x14ac:dyDescent="0.3">
      <c r="A123" s="16"/>
      <c r="B123" s="16"/>
      <c r="C123" s="16"/>
      <c r="D123" s="16"/>
      <c r="E123" s="16"/>
      <c r="F123" s="16"/>
      <c r="G123" s="17"/>
      <c r="H123" s="16"/>
      <c r="I123" s="16"/>
      <c r="J123" s="16"/>
    </row>
    <row r="124" spans="1:10" ht="14.25" customHeight="1" x14ac:dyDescent="0.3">
      <c r="A124" s="16"/>
      <c r="B124" s="16"/>
      <c r="C124" s="16"/>
      <c r="D124" s="16"/>
      <c r="E124" s="16"/>
      <c r="F124" s="16"/>
      <c r="G124" s="17"/>
      <c r="H124" s="16"/>
      <c r="I124" s="16"/>
      <c r="J124" s="16"/>
    </row>
    <row r="125" spans="1:10" ht="14.25" customHeight="1" x14ac:dyDescent="0.3">
      <c r="A125" s="16"/>
      <c r="B125" s="16"/>
      <c r="C125" s="16"/>
      <c r="D125" s="16"/>
      <c r="E125" s="16"/>
      <c r="F125" s="16"/>
      <c r="G125" s="17"/>
      <c r="H125" s="16"/>
      <c r="I125" s="16"/>
      <c r="J125" s="16"/>
    </row>
    <row r="126" spans="1:10" ht="14.25" customHeight="1" x14ac:dyDescent="0.3">
      <c r="A126" s="16"/>
      <c r="B126" s="16"/>
      <c r="C126" s="16"/>
      <c r="D126" s="16"/>
      <c r="E126" s="16"/>
      <c r="F126" s="16"/>
      <c r="G126" s="17"/>
      <c r="H126" s="16"/>
      <c r="I126" s="16"/>
      <c r="J126" s="16"/>
    </row>
    <row r="127" spans="1:10" ht="14.25" customHeight="1" x14ac:dyDescent="0.3">
      <c r="A127" s="16"/>
      <c r="B127" s="16"/>
      <c r="C127" s="16"/>
      <c r="D127" s="16"/>
      <c r="E127" s="16"/>
      <c r="F127" s="16"/>
      <c r="G127" s="17"/>
      <c r="H127" s="16"/>
      <c r="I127" s="16"/>
      <c r="J127" s="16"/>
    </row>
    <row r="128" spans="1:10" ht="14.25" customHeight="1" x14ac:dyDescent="0.3">
      <c r="A128" s="16"/>
      <c r="B128" s="16"/>
      <c r="C128" s="16"/>
      <c r="D128" s="16"/>
      <c r="E128" s="16"/>
      <c r="F128" s="16"/>
      <c r="G128" s="17"/>
      <c r="H128" s="16"/>
      <c r="I128" s="16"/>
      <c r="J128" s="16"/>
    </row>
    <row r="129" spans="1:10" ht="14.25" customHeight="1" x14ac:dyDescent="0.3">
      <c r="A129" s="16"/>
      <c r="B129" s="16"/>
      <c r="C129" s="16"/>
      <c r="D129" s="16"/>
      <c r="E129" s="16"/>
      <c r="F129" s="16"/>
      <c r="G129" s="17"/>
      <c r="H129" s="16"/>
      <c r="I129" s="16"/>
      <c r="J129" s="16"/>
    </row>
    <row r="130" spans="1:10" ht="14.25" customHeight="1" x14ac:dyDescent="0.3">
      <c r="A130" s="16"/>
      <c r="B130" s="16"/>
      <c r="C130" s="16"/>
      <c r="D130" s="16"/>
      <c r="E130" s="16"/>
      <c r="F130" s="16"/>
      <c r="G130" s="17"/>
      <c r="H130" s="16"/>
      <c r="I130" s="16"/>
      <c r="J130" s="16"/>
    </row>
    <row r="131" spans="1:10" ht="14.25" customHeight="1" x14ac:dyDescent="0.3">
      <c r="A131" s="16"/>
      <c r="B131" s="16"/>
      <c r="C131" s="16"/>
      <c r="D131" s="16"/>
      <c r="E131" s="16"/>
      <c r="F131" s="16"/>
      <c r="G131" s="17"/>
      <c r="H131" s="16"/>
      <c r="I131" s="16"/>
      <c r="J131" s="16"/>
    </row>
    <row r="132" spans="1:10" ht="14.25" customHeight="1" x14ac:dyDescent="0.3">
      <c r="A132" s="16"/>
      <c r="B132" s="16"/>
      <c r="C132" s="16"/>
      <c r="D132" s="16"/>
      <c r="E132" s="16"/>
      <c r="F132" s="16"/>
      <c r="G132" s="17"/>
      <c r="H132" s="16"/>
      <c r="I132" s="16"/>
      <c r="J132" s="16"/>
    </row>
    <row r="133" spans="1:10" ht="14.25" customHeight="1" x14ac:dyDescent="0.3">
      <c r="A133" s="16"/>
      <c r="B133" s="16"/>
      <c r="C133" s="16"/>
      <c r="D133" s="16"/>
      <c r="E133" s="16"/>
      <c r="F133" s="16"/>
      <c r="G133" s="17"/>
      <c r="H133" s="16"/>
      <c r="I133" s="16"/>
      <c r="J133" s="16"/>
    </row>
    <row r="134" spans="1:10" ht="14.25" customHeight="1" x14ac:dyDescent="0.3">
      <c r="A134" s="16"/>
      <c r="B134" s="16"/>
      <c r="C134" s="16"/>
      <c r="D134" s="16"/>
      <c r="E134" s="16"/>
      <c r="F134" s="16"/>
      <c r="G134" s="17"/>
      <c r="H134" s="16"/>
      <c r="I134" s="16"/>
      <c r="J134" s="16"/>
    </row>
    <row r="135" spans="1:10" ht="14.25" customHeight="1" x14ac:dyDescent="0.3">
      <c r="A135" s="16"/>
      <c r="B135" s="16"/>
      <c r="C135" s="16"/>
      <c r="D135" s="16"/>
      <c r="E135" s="16"/>
      <c r="F135" s="16"/>
      <c r="G135" s="17"/>
      <c r="H135" s="16"/>
      <c r="I135" s="16"/>
      <c r="J135" s="16"/>
    </row>
    <row r="136" spans="1:10" ht="14.25" customHeight="1" x14ac:dyDescent="0.3">
      <c r="A136" s="16"/>
      <c r="B136" s="16"/>
      <c r="C136" s="16"/>
      <c r="D136" s="16"/>
      <c r="E136" s="16"/>
      <c r="F136" s="16"/>
      <c r="G136" s="17"/>
      <c r="H136" s="16"/>
      <c r="I136" s="16"/>
      <c r="J136" s="16"/>
    </row>
    <row r="137" spans="1:10" ht="14.25" customHeight="1" x14ac:dyDescent="0.3">
      <c r="A137" s="16"/>
      <c r="B137" s="16"/>
      <c r="C137" s="16"/>
      <c r="D137" s="16"/>
      <c r="E137" s="16"/>
      <c r="F137" s="16"/>
      <c r="G137" s="17"/>
      <c r="H137" s="16"/>
      <c r="I137" s="16"/>
      <c r="J137" s="16"/>
    </row>
    <row r="138" spans="1:10" ht="14.25" customHeight="1" x14ac:dyDescent="0.3">
      <c r="A138" s="16"/>
      <c r="B138" s="16"/>
      <c r="C138" s="16"/>
      <c r="D138" s="16"/>
      <c r="E138" s="16"/>
      <c r="F138" s="16"/>
      <c r="G138" s="17"/>
      <c r="H138" s="16"/>
      <c r="I138" s="16"/>
      <c r="J138" s="16"/>
    </row>
    <row r="139" spans="1:10" ht="14.25" customHeight="1" x14ac:dyDescent="0.3">
      <c r="A139" s="16"/>
      <c r="B139" s="16"/>
      <c r="C139" s="16"/>
      <c r="D139" s="16"/>
      <c r="E139" s="16"/>
      <c r="F139" s="16"/>
      <c r="G139" s="17"/>
      <c r="H139" s="16"/>
      <c r="I139" s="16"/>
      <c r="J139" s="16"/>
    </row>
    <row r="140" spans="1:10" ht="14.25" customHeight="1" x14ac:dyDescent="0.3">
      <c r="A140" s="16"/>
      <c r="B140" s="16"/>
      <c r="C140" s="16"/>
      <c r="D140" s="16"/>
      <c r="E140" s="16"/>
      <c r="F140" s="16"/>
      <c r="G140" s="17"/>
      <c r="H140" s="16"/>
      <c r="I140" s="16"/>
      <c r="J140" s="16"/>
    </row>
    <row r="141" spans="1:10" ht="14.25" customHeight="1" x14ac:dyDescent="0.3">
      <c r="A141" s="16"/>
      <c r="B141" s="16"/>
      <c r="C141" s="16"/>
      <c r="D141" s="16"/>
      <c r="E141" s="16"/>
      <c r="F141" s="16"/>
      <c r="G141" s="17"/>
      <c r="H141" s="16"/>
      <c r="I141" s="16"/>
      <c r="J141" s="16"/>
    </row>
    <row r="142" spans="1:10" ht="14.25" customHeight="1" x14ac:dyDescent="0.3">
      <c r="A142" s="16"/>
      <c r="B142" s="16"/>
      <c r="C142" s="16"/>
      <c r="D142" s="16"/>
      <c r="E142" s="16"/>
      <c r="F142" s="16"/>
      <c r="G142" s="17"/>
      <c r="H142" s="16"/>
      <c r="I142" s="16"/>
      <c r="J142" s="16"/>
    </row>
    <row r="143" spans="1:10" ht="14.25" customHeight="1" x14ac:dyDescent="0.3">
      <c r="A143" s="16"/>
      <c r="B143" s="16"/>
      <c r="C143" s="16"/>
      <c r="D143" s="16"/>
      <c r="E143" s="16"/>
      <c r="F143" s="16"/>
      <c r="G143" s="17"/>
      <c r="H143" s="16"/>
      <c r="I143" s="16"/>
      <c r="J143" s="16"/>
    </row>
    <row r="144" spans="1:10" ht="14.25" customHeight="1" x14ac:dyDescent="0.3">
      <c r="A144" s="16"/>
      <c r="B144" s="16"/>
      <c r="C144" s="16"/>
      <c r="D144" s="16"/>
      <c r="E144" s="16"/>
      <c r="F144" s="16"/>
      <c r="G144" s="17"/>
      <c r="H144" s="16"/>
      <c r="I144" s="16"/>
      <c r="J144" s="16"/>
    </row>
    <row r="145" spans="1:10" ht="14.25" customHeight="1" x14ac:dyDescent="0.3">
      <c r="A145" s="16"/>
      <c r="B145" s="16"/>
      <c r="C145" s="16"/>
      <c r="D145" s="16"/>
      <c r="E145" s="16"/>
      <c r="F145" s="16"/>
      <c r="G145" s="17"/>
      <c r="H145" s="16"/>
      <c r="I145" s="16"/>
      <c r="J145" s="16"/>
    </row>
    <row r="146" spans="1:10" ht="14.25" customHeight="1" x14ac:dyDescent="0.3">
      <c r="A146" s="16"/>
      <c r="B146" s="16"/>
      <c r="C146" s="16"/>
      <c r="D146" s="16"/>
      <c r="E146" s="16"/>
      <c r="F146" s="16"/>
      <c r="G146" s="17"/>
      <c r="H146" s="16"/>
      <c r="I146" s="16"/>
      <c r="J146" s="16"/>
    </row>
    <row r="147" spans="1:10" ht="14.25" customHeight="1" x14ac:dyDescent="0.3">
      <c r="A147" s="16"/>
      <c r="B147" s="16"/>
      <c r="C147" s="16"/>
      <c r="D147" s="16"/>
      <c r="E147" s="16"/>
      <c r="F147" s="16"/>
      <c r="G147" s="17"/>
      <c r="H147" s="16"/>
      <c r="I147" s="16"/>
      <c r="J147" s="16"/>
    </row>
    <row r="148" spans="1:10" ht="14.25" customHeight="1" x14ac:dyDescent="0.3">
      <c r="A148" s="16"/>
      <c r="B148" s="16"/>
      <c r="C148" s="16"/>
      <c r="D148" s="16"/>
      <c r="E148" s="16"/>
      <c r="F148" s="16"/>
      <c r="G148" s="17"/>
      <c r="H148" s="16"/>
      <c r="I148" s="16"/>
      <c r="J148" s="16"/>
    </row>
    <row r="149" spans="1:10" ht="14.25" customHeight="1" x14ac:dyDescent="0.3">
      <c r="A149" s="16"/>
      <c r="B149" s="16"/>
      <c r="C149" s="16"/>
      <c r="D149" s="16"/>
      <c r="E149" s="16"/>
      <c r="F149" s="16"/>
      <c r="G149" s="17"/>
      <c r="H149" s="16"/>
      <c r="I149" s="16"/>
      <c r="J149" s="16"/>
    </row>
    <row r="150" spans="1:10" ht="14.25" customHeight="1" x14ac:dyDescent="0.3">
      <c r="A150" s="16"/>
      <c r="B150" s="16"/>
      <c r="C150" s="16"/>
      <c r="D150" s="16"/>
      <c r="E150" s="16"/>
      <c r="F150" s="16"/>
      <c r="G150" s="17"/>
      <c r="H150" s="16"/>
      <c r="I150" s="16"/>
      <c r="J150" s="16"/>
    </row>
    <row r="151" spans="1:10" ht="14.25" customHeight="1" x14ac:dyDescent="0.3">
      <c r="A151" s="16"/>
      <c r="B151" s="16"/>
      <c r="C151" s="16"/>
      <c r="D151" s="16"/>
      <c r="E151" s="16"/>
      <c r="F151" s="16"/>
      <c r="G151" s="17"/>
      <c r="H151" s="16"/>
      <c r="I151" s="16"/>
      <c r="J151" s="16"/>
    </row>
    <row r="152" spans="1:10" ht="14.25" customHeight="1" x14ac:dyDescent="0.3">
      <c r="A152" s="16"/>
      <c r="B152" s="16"/>
      <c r="C152" s="16"/>
      <c r="D152" s="16"/>
      <c r="E152" s="16"/>
      <c r="F152" s="16"/>
      <c r="G152" s="17"/>
      <c r="H152" s="16"/>
      <c r="I152" s="16"/>
      <c r="J152" s="16"/>
    </row>
    <row r="153" spans="1:10" ht="14.25" customHeight="1" x14ac:dyDescent="0.3">
      <c r="A153" s="16"/>
      <c r="B153" s="16"/>
      <c r="C153" s="16"/>
      <c r="D153" s="16"/>
      <c r="E153" s="16"/>
      <c r="F153" s="16"/>
      <c r="G153" s="17"/>
      <c r="H153" s="16"/>
      <c r="I153" s="16"/>
      <c r="J153" s="16"/>
    </row>
    <row r="154" spans="1:10" ht="14.25" customHeight="1" x14ac:dyDescent="0.3">
      <c r="A154" s="16"/>
      <c r="B154" s="16"/>
      <c r="C154" s="16"/>
      <c r="D154" s="16"/>
      <c r="E154" s="16"/>
      <c r="F154" s="16"/>
      <c r="G154" s="17"/>
      <c r="H154" s="16"/>
      <c r="I154" s="16"/>
      <c r="J154" s="16"/>
    </row>
    <row r="155" spans="1:10" ht="14.25" customHeight="1" x14ac:dyDescent="0.3">
      <c r="A155" s="16"/>
      <c r="B155" s="16"/>
      <c r="C155" s="16"/>
      <c r="D155" s="16"/>
      <c r="E155" s="16"/>
      <c r="F155" s="16"/>
      <c r="G155" s="17"/>
      <c r="H155" s="16"/>
      <c r="I155" s="16"/>
      <c r="J155" s="16"/>
    </row>
    <row r="156" spans="1:10" ht="14.25" customHeight="1" x14ac:dyDescent="0.3">
      <c r="A156" s="16"/>
      <c r="B156" s="16"/>
      <c r="C156" s="16"/>
      <c r="D156" s="16"/>
      <c r="E156" s="16"/>
      <c r="F156" s="16"/>
      <c r="G156" s="17"/>
      <c r="H156" s="16"/>
      <c r="I156" s="16"/>
      <c r="J156" s="16"/>
    </row>
    <row r="157" spans="1:10" ht="14.25" customHeight="1" x14ac:dyDescent="0.3">
      <c r="A157" s="16"/>
      <c r="B157" s="16"/>
      <c r="C157" s="16"/>
      <c r="D157" s="16"/>
      <c r="E157" s="16"/>
      <c r="F157" s="16"/>
      <c r="G157" s="17"/>
      <c r="H157" s="16"/>
      <c r="I157" s="16"/>
      <c r="J157" s="16"/>
    </row>
    <row r="158" spans="1:10" ht="14.25" customHeight="1" x14ac:dyDescent="0.3">
      <c r="A158" s="16"/>
      <c r="B158" s="16"/>
      <c r="C158" s="16"/>
      <c r="D158" s="16"/>
      <c r="E158" s="16"/>
      <c r="F158" s="16"/>
      <c r="G158" s="17"/>
      <c r="H158" s="16"/>
      <c r="I158" s="16"/>
      <c r="J158" s="16"/>
    </row>
    <row r="159" spans="1:10" ht="14.25" customHeight="1" x14ac:dyDescent="0.3">
      <c r="A159" s="16"/>
      <c r="B159" s="16"/>
      <c r="C159" s="16"/>
      <c r="D159" s="16"/>
      <c r="E159" s="16"/>
      <c r="F159" s="16"/>
      <c r="G159" s="17"/>
      <c r="H159" s="16"/>
      <c r="I159" s="16"/>
      <c r="J159" s="16"/>
    </row>
    <row r="160" spans="1:10" ht="14.25" customHeight="1" x14ac:dyDescent="0.3">
      <c r="A160" s="16"/>
      <c r="B160" s="16"/>
      <c r="C160" s="16"/>
      <c r="D160" s="16"/>
      <c r="E160" s="16"/>
      <c r="F160" s="16"/>
      <c r="G160" s="17"/>
      <c r="H160" s="16"/>
      <c r="I160" s="16"/>
      <c r="J160" s="16"/>
    </row>
    <row r="161" spans="1:10" ht="14.25" customHeight="1" x14ac:dyDescent="0.3">
      <c r="A161" s="16"/>
      <c r="B161" s="16"/>
      <c r="C161" s="16"/>
      <c r="D161" s="16"/>
      <c r="E161" s="16"/>
      <c r="F161" s="16"/>
      <c r="G161" s="17"/>
      <c r="H161" s="16"/>
      <c r="I161" s="16"/>
      <c r="J161" s="16"/>
    </row>
    <row r="162" spans="1:10" ht="14.25" customHeight="1" x14ac:dyDescent="0.3">
      <c r="A162" s="16"/>
      <c r="B162" s="16"/>
      <c r="C162" s="16"/>
      <c r="D162" s="16"/>
      <c r="E162" s="16"/>
      <c r="F162" s="16"/>
      <c r="G162" s="17"/>
      <c r="H162" s="16"/>
      <c r="I162" s="16"/>
      <c r="J162" s="16"/>
    </row>
    <row r="163" spans="1:10" ht="14.25" customHeight="1" x14ac:dyDescent="0.3">
      <c r="A163" s="16"/>
      <c r="B163" s="16"/>
      <c r="C163" s="16"/>
      <c r="D163" s="16"/>
      <c r="E163" s="16"/>
      <c r="F163" s="16"/>
      <c r="G163" s="17"/>
      <c r="H163" s="16"/>
      <c r="I163" s="16"/>
      <c r="J163" s="16"/>
    </row>
    <row r="164" spans="1:10" ht="14.25" customHeight="1" x14ac:dyDescent="0.3">
      <c r="A164" s="16"/>
      <c r="B164" s="16"/>
      <c r="C164" s="16"/>
      <c r="D164" s="16"/>
      <c r="E164" s="16"/>
      <c r="F164" s="16"/>
      <c r="G164" s="17"/>
      <c r="H164" s="16"/>
      <c r="I164" s="16"/>
      <c r="J164" s="16"/>
    </row>
    <row r="165" spans="1:10" ht="14.25" customHeight="1" x14ac:dyDescent="0.3">
      <c r="A165" s="16"/>
      <c r="B165" s="16"/>
      <c r="C165" s="16"/>
      <c r="D165" s="16"/>
      <c r="E165" s="16"/>
      <c r="F165" s="16"/>
      <c r="G165" s="17"/>
      <c r="H165" s="16"/>
      <c r="I165" s="16"/>
      <c r="J165" s="16"/>
    </row>
    <row r="166" spans="1:10" ht="14.25" customHeight="1" x14ac:dyDescent="0.3">
      <c r="A166" s="16"/>
      <c r="B166" s="16"/>
      <c r="C166" s="16"/>
      <c r="D166" s="16"/>
      <c r="E166" s="16"/>
      <c r="F166" s="16"/>
      <c r="G166" s="17"/>
      <c r="H166" s="16"/>
      <c r="I166" s="16"/>
      <c r="J166" s="16"/>
    </row>
    <row r="167" spans="1:10" ht="14.25" customHeight="1" x14ac:dyDescent="0.3">
      <c r="A167" s="16"/>
      <c r="B167" s="16"/>
      <c r="C167" s="16"/>
      <c r="D167" s="16"/>
      <c r="E167" s="16"/>
      <c r="F167" s="16"/>
      <c r="G167" s="17"/>
      <c r="H167" s="16"/>
      <c r="I167" s="16"/>
      <c r="J167" s="16"/>
    </row>
    <row r="168" spans="1:10" ht="14.25" customHeight="1" x14ac:dyDescent="0.3">
      <c r="A168" s="16"/>
      <c r="B168" s="16"/>
      <c r="C168" s="16"/>
      <c r="D168" s="16"/>
      <c r="E168" s="16"/>
      <c r="F168" s="16"/>
      <c r="G168" s="17"/>
      <c r="H168" s="16"/>
      <c r="I168" s="16"/>
      <c r="J168" s="16"/>
    </row>
    <row r="169" spans="1:10" ht="14.25" customHeight="1" x14ac:dyDescent="0.3">
      <c r="A169" s="16"/>
      <c r="B169" s="16"/>
      <c r="C169" s="16"/>
      <c r="D169" s="16"/>
      <c r="E169" s="16"/>
      <c r="F169" s="16"/>
      <c r="G169" s="17"/>
      <c r="H169" s="16"/>
      <c r="I169" s="16"/>
      <c r="J169" s="16"/>
    </row>
    <row r="170" spans="1:10" ht="14.25" customHeight="1" x14ac:dyDescent="0.3">
      <c r="A170" s="16"/>
      <c r="B170" s="16"/>
      <c r="C170" s="16"/>
      <c r="D170" s="16"/>
      <c r="E170" s="16"/>
      <c r="F170" s="16"/>
      <c r="G170" s="17"/>
      <c r="H170" s="16"/>
      <c r="I170" s="16"/>
      <c r="J170" s="16"/>
    </row>
    <row r="171" spans="1:10" ht="14.25" customHeight="1" x14ac:dyDescent="0.3">
      <c r="A171" s="16"/>
      <c r="B171" s="16"/>
      <c r="C171" s="16"/>
      <c r="D171" s="16"/>
      <c r="E171" s="16"/>
      <c r="F171" s="16"/>
      <c r="G171" s="17"/>
      <c r="H171" s="16"/>
      <c r="I171" s="16"/>
      <c r="J171" s="16"/>
    </row>
    <row r="172" spans="1:10" ht="14.25" customHeight="1" x14ac:dyDescent="0.3">
      <c r="A172" s="16"/>
      <c r="B172" s="16"/>
      <c r="C172" s="16"/>
      <c r="D172" s="16"/>
      <c r="E172" s="16"/>
      <c r="F172" s="16"/>
      <c r="G172" s="17"/>
      <c r="H172" s="16"/>
      <c r="I172" s="16"/>
      <c r="J172" s="16"/>
    </row>
    <row r="173" spans="1:10" ht="14.25" customHeight="1" x14ac:dyDescent="0.3">
      <c r="A173" s="16"/>
      <c r="B173" s="16"/>
      <c r="C173" s="16"/>
      <c r="D173" s="16"/>
      <c r="E173" s="16"/>
      <c r="F173" s="16"/>
      <c r="G173" s="17"/>
      <c r="H173" s="16"/>
      <c r="I173" s="16"/>
      <c r="J173" s="16"/>
    </row>
    <row r="174" spans="1:10" ht="14.25" customHeight="1" x14ac:dyDescent="0.3">
      <c r="A174" s="16"/>
      <c r="B174" s="16"/>
      <c r="C174" s="16"/>
      <c r="D174" s="16"/>
      <c r="E174" s="16"/>
      <c r="F174" s="16"/>
      <c r="G174" s="17"/>
      <c r="H174" s="16"/>
      <c r="I174" s="16"/>
      <c r="J174" s="16"/>
    </row>
    <row r="175" spans="1:10" ht="14.25" customHeight="1" x14ac:dyDescent="0.3">
      <c r="A175" s="16"/>
      <c r="B175" s="16"/>
      <c r="C175" s="16"/>
      <c r="D175" s="16"/>
      <c r="E175" s="16"/>
      <c r="F175" s="16"/>
      <c r="G175" s="17"/>
      <c r="H175" s="16"/>
      <c r="I175" s="16"/>
      <c r="J175" s="16"/>
    </row>
    <row r="176" spans="1:10" ht="14.25" customHeight="1" x14ac:dyDescent="0.3">
      <c r="A176" s="16"/>
      <c r="B176" s="16"/>
      <c r="C176" s="16"/>
      <c r="D176" s="16"/>
      <c r="E176" s="16"/>
      <c r="F176" s="16"/>
      <c r="G176" s="17"/>
      <c r="H176" s="16"/>
      <c r="I176" s="16"/>
      <c r="J176" s="16"/>
    </row>
    <row r="177" spans="1:10" ht="14.25" customHeight="1" x14ac:dyDescent="0.3">
      <c r="A177" s="16"/>
      <c r="B177" s="16"/>
      <c r="C177" s="16"/>
      <c r="D177" s="16"/>
      <c r="E177" s="16"/>
      <c r="F177" s="16"/>
      <c r="G177" s="17"/>
      <c r="H177" s="16"/>
      <c r="I177" s="16"/>
      <c r="J177" s="16"/>
    </row>
    <row r="178" spans="1:10" ht="14.25" customHeight="1" x14ac:dyDescent="0.3">
      <c r="A178" s="16"/>
      <c r="B178" s="16"/>
      <c r="C178" s="16"/>
      <c r="D178" s="16"/>
      <c r="E178" s="16"/>
      <c r="F178" s="16"/>
      <c r="G178" s="17"/>
      <c r="H178" s="16"/>
      <c r="I178" s="16"/>
      <c r="J178" s="16"/>
    </row>
    <row r="179" spans="1:10" ht="14.25" customHeight="1" x14ac:dyDescent="0.3">
      <c r="A179" s="16"/>
      <c r="B179" s="16"/>
      <c r="C179" s="16"/>
      <c r="D179" s="16"/>
      <c r="E179" s="16"/>
      <c r="F179" s="16"/>
      <c r="G179" s="17"/>
      <c r="H179" s="16"/>
      <c r="I179" s="16"/>
      <c r="J179" s="16"/>
    </row>
    <row r="180" spans="1:10" ht="14.25" customHeight="1" x14ac:dyDescent="0.3">
      <c r="A180" s="16"/>
      <c r="B180" s="16"/>
      <c r="C180" s="16"/>
      <c r="D180" s="16"/>
      <c r="E180" s="16"/>
      <c r="F180" s="16"/>
      <c r="G180" s="17"/>
      <c r="H180" s="16"/>
      <c r="I180" s="16"/>
      <c r="J180" s="16"/>
    </row>
    <row r="181" spans="1:10" ht="14.25" customHeight="1" x14ac:dyDescent="0.3">
      <c r="A181" s="16"/>
      <c r="B181" s="16"/>
      <c r="C181" s="16"/>
      <c r="D181" s="16"/>
      <c r="E181" s="16"/>
      <c r="F181" s="16"/>
      <c r="G181" s="17"/>
      <c r="H181" s="16"/>
      <c r="I181" s="16"/>
      <c r="J181" s="16"/>
    </row>
    <row r="182" spans="1:10" ht="14.25" customHeight="1" x14ac:dyDescent="0.3">
      <c r="A182" s="16"/>
      <c r="B182" s="16"/>
      <c r="C182" s="16"/>
      <c r="D182" s="16"/>
      <c r="E182" s="16"/>
      <c r="F182" s="16"/>
      <c r="G182" s="17"/>
      <c r="H182" s="16"/>
      <c r="I182" s="16"/>
      <c r="J182" s="16"/>
    </row>
    <row r="183" spans="1:10" ht="14.25" customHeight="1" x14ac:dyDescent="0.3">
      <c r="A183" s="16"/>
      <c r="B183" s="16"/>
      <c r="C183" s="16"/>
      <c r="D183" s="16"/>
      <c r="E183" s="16"/>
      <c r="F183" s="16"/>
      <c r="G183" s="17"/>
      <c r="H183" s="16"/>
      <c r="I183" s="16"/>
      <c r="J183" s="16"/>
    </row>
    <row r="184" spans="1:10" ht="14.25" customHeight="1" x14ac:dyDescent="0.3">
      <c r="A184" s="16"/>
      <c r="B184" s="16"/>
      <c r="C184" s="16"/>
      <c r="D184" s="16"/>
      <c r="E184" s="16"/>
      <c r="F184" s="16"/>
      <c r="G184" s="17"/>
      <c r="H184" s="16"/>
      <c r="I184" s="16"/>
      <c r="J184" s="16"/>
    </row>
    <row r="185" spans="1:10" ht="14.25" customHeight="1" x14ac:dyDescent="0.3">
      <c r="A185" s="16"/>
      <c r="B185" s="16"/>
      <c r="C185" s="16"/>
      <c r="D185" s="16"/>
      <c r="E185" s="16"/>
      <c r="F185" s="16"/>
      <c r="G185" s="17"/>
      <c r="H185" s="16"/>
      <c r="I185" s="16"/>
      <c r="J185" s="16"/>
    </row>
    <row r="186" spans="1:10" ht="14.25" customHeight="1" x14ac:dyDescent="0.3">
      <c r="A186" s="16"/>
      <c r="B186" s="16"/>
      <c r="C186" s="16"/>
      <c r="D186" s="16"/>
      <c r="E186" s="16"/>
      <c r="F186" s="16"/>
      <c r="G186" s="17"/>
      <c r="H186" s="16"/>
      <c r="I186" s="16"/>
      <c r="J186" s="16"/>
    </row>
    <row r="187" spans="1:10" ht="14.25" customHeight="1" x14ac:dyDescent="0.3">
      <c r="A187" s="16"/>
      <c r="B187" s="16"/>
      <c r="C187" s="16"/>
      <c r="D187" s="16"/>
      <c r="E187" s="16"/>
      <c r="F187" s="16"/>
      <c r="G187" s="17"/>
      <c r="H187" s="16"/>
      <c r="I187" s="16"/>
      <c r="J187" s="16"/>
    </row>
    <row r="188" spans="1:10" ht="14.25" customHeight="1" x14ac:dyDescent="0.3">
      <c r="A188" s="16"/>
      <c r="B188" s="16"/>
      <c r="C188" s="16"/>
      <c r="D188" s="16"/>
      <c r="E188" s="16"/>
      <c r="F188" s="16"/>
      <c r="G188" s="17"/>
      <c r="H188" s="16"/>
      <c r="I188" s="16"/>
      <c r="J188" s="16"/>
    </row>
    <row r="189" spans="1:10" ht="14.25" customHeight="1" x14ac:dyDescent="0.3">
      <c r="A189" s="16"/>
      <c r="B189" s="16"/>
      <c r="C189" s="16"/>
      <c r="D189" s="16"/>
      <c r="E189" s="16"/>
      <c r="F189" s="16"/>
      <c r="G189" s="17"/>
      <c r="H189" s="16"/>
      <c r="I189" s="16"/>
      <c r="J189" s="16"/>
    </row>
    <row r="190" spans="1:10" ht="14.25" customHeight="1" x14ac:dyDescent="0.3">
      <c r="A190" s="16"/>
      <c r="B190" s="16"/>
      <c r="C190" s="16"/>
      <c r="D190" s="16"/>
      <c r="E190" s="16"/>
      <c r="F190" s="16"/>
      <c r="G190" s="17"/>
      <c r="H190" s="16"/>
      <c r="I190" s="16"/>
      <c r="J190" s="16"/>
    </row>
    <row r="191" spans="1:10" ht="14.25" customHeight="1" x14ac:dyDescent="0.3">
      <c r="A191" s="16"/>
      <c r="B191" s="16"/>
      <c r="C191" s="16"/>
      <c r="D191" s="16"/>
      <c r="E191" s="16"/>
      <c r="F191" s="16"/>
      <c r="G191" s="17"/>
      <c r="H191" s="16"/>
      <c r="I191" s="16"/>
      <c r="J191" s="16"/>
    </row>
    <row r="192" spans="1:10" ht="14.25" customHeight="1" x14ac:dyDescent="0.3">
      <c r="A192" s="16"/>
      <c r="B192" s="16"/>
      <c r="C192" s="16"/>
      <c r="D192" s="16"/>
      <c r="E192" s="16"/>
      <c r="F192" s="16"/>
      <c r="G192" s="17"/>
      <c r="H192" s="16"/>
      <c r="I192" s="16"/>
      <c r="J192" s="16"/>
    </row>
    <row r="193" spans="1:10" ht="14.25" customHeight="1" x14ac:dyDescent="0.3">
      <c r="A193" s="16"/>
      <c r="B193" s="16"/>
      <c r="C193" s="16"/>
      <c r="D193" s="16"/>
      <c r="E193" s="16"/>
      <c r="F193" s="16"/>
      <c r="G193" s="17"/>
      <c r="H193" s="16"/>
      <c r="I193" s="16"/>
      <c r="J193" s="16"/>
    </row>
    <row r="194" spans="1:10" ht="14.25" customHeight="1" x14ac:dyDescent="0.3">
      <c r="A194" s="16"/>
      <c r="B194" s="16"/>
      <c r="C194" s="16"/>
      <c r="D194" s="16"/>
      <c r="E194" s="16"/>
      <c r="F194" s="16"/>
      <c r="G194" s="17"/>
      <c r="H194" s="16"/>
      <c r="I194" s="16"/>
      <c r="J194" s="16"/>
    </row>
    <row r="195" spans="1:10" ht="14.25" customHeight="1" x14ac:dyDescent="0.3">
      <c r="A195" s="16"/>
      <c r="B195" s="16"/>
      <c r="C195" s="16"/>
      <c r="D195" s="16"/>
      <c r="E195" s="16"/>
      <c r="F195" s="16"/>
      <c r="G195" s="17"/>
      <c r="H195" s="16"/>
      <c r="I195" s="16"/>
      <c r="J195" s="16"/>
    </row>
    <row r="196" spans="1:10" ht="14.25" customHeight="1" x14ac:dyDescent="0.3">
      <c r="A196" s="16"/>
      <c r="B196" s="16"/>
      <c r="C196" s="16"/>
      <c r="D196" s="16"/>
      <c r="E196" s="16"/>
      <c r="F196" s="16"/>
      <c r="G196" s="17"/>
      <c r="H196" s="16"/>
      <c r="I196" s="16"/>
      <c r="J196" s="16"/>
    </row>
    <row r="197" spans="1:10" ht="14.25" customHeight="1" x14ac:dyDescent="0.3">
      <c r="A197" s="16"/>
      <c r="B197" s="16"/>
      <c r="C197" s="16"/>
      <c r="D197" s="16"/>
      <c r="E197" s="16"/>
      <c r="F197" s="16"/>
      <c r="G197" s="17"/>
      <c r="H197" s="16"/>
      <c r="I197" s="16"/>
      <c r="J197" s="16"/>
    </row>
    <row r="198" spans="1:10" ht="14.25" customHeight="1" x14ac:dyDescent="0.3">
      <c r="A198" s="16"/>
      <c r="B198" s="16"/>
      <c r="C198" s="16"/>
      <c r="D198" s="16"/>
      <c r="E198" s="16"/>
      <c r="F198" s="16"/>
      <c r="G198" s="17"/>
      <c r="H198" s="16"/>
      <c r="I198" s="16"/>
      <c r="J198" s="16"/>
    </row>
    <row r="199" spans="1:10" ht="14.25" customHeight="1" x14ac:dyDescent="0.3">
      <c r="A199" s="16"/>
      <c r="B199" s="16"/>
      <c r="C199" s="16"/>
      <c r="D199" s="16"/>
      <c r="E199" s="16"/>
      <c r="F199" s="16"/>
      <c r="G199" s="17"/>
      <c r="H199" s="16"/>
      <c r="I199" s="16"/>
      <c r="J199" s="16"/>
    </row>
    <row r="200" spans="1:10" ht="14.25" customHeight="1" x14ac:dyDescent="0.3">
      <c r="A200" s="16"/>
      <c r="B200" s="16"/>
      <c r="C200" s="16"/>
      <c r="D200" s="16"/>
      <c r="E200" s="16"/>
      <c r="F200" s="16"/>
      <c r="G200" s="17"/>
      <c r="H200" s="16"/>
      <c r="I200" s="16"/>
      <c r="J200" s="16"/>
    </row>
    <row r="201" spans="1:10" ht="14.25" customHeight="1" x14ac:dyDescent="0.3">
      <c r="A201" s="16"/>
      <c r="B201" s="16"/>
      <c r="C201" s="16"/>
      <c r="D201" s="16"/>
      <c r="E201" s="16"/>
      <c r="F201" s="16"/>
      <c r="G201" s="17"/>
      <c r="H201" s="16"/>
      <c r="I201" s="16"/>
      <c r="J201" s="16"/>
    </row>
    <row r="202" spans="1:10" ht="14.25" customHeight="1" x14ac:dyDescent="0.3">
      <c r="A202" s="16"/>
      <c r="B202" s="16"/>
      <c r="C202" s="16"/>
      <c r="D202" s="16"/>
      <c r="E202" s="16"/>
      <c r="F202" s="16"/>
      <c r="G202" s="17"/>
      <c r="H202" s="16"/>
      <c r="I202" s="16"/>
      <c r="J202" s="16"/>
    </row>
    <row r="203" spans="1:10" ht="14.25" customHeight="1" x14ac:dyDescent="0.3">
      <c r="A203" s="16"/>
      <c r="B203" s="16"/>
      <c r="C203" s="16"/>
      <c r="D203" s="16"/>
      <c r="E203" s="16"/>
      <c r="F203" s="16"/>
      <c r="G203" s="17"/>
      <c r="H203" s="16"/>
      <c r="I203" s="16"/>
      <c r="J203" s="16"/>
    </row>
    <row r="204" spans="1:10" ht="14.25" customHeight="1" x14ac:dyDescent="0.3">
      <c r="A204" s="16"/>
      <c r="B204" s="16"/>
      <c r="C204" s="16"/>
      <c r="D204" s="16"/>
      <c r="E204" s="16"/>
      <c r="F204" s="16"/>
      <c r="G204" s="17"/>
      <c r="H204" s="16"/>
      <c r="I204" s="16"/>
      <c r="J204" s="16"/>
    </row>
    <row r="205" spans="1:10" ht="14.25" customHeight="1" x14ac:dyDescent="0.3">
      <c r="A205" s="16"/>
      <c r="B205" s="16"/>
      <c r="C205" s="16"/>
      <c r="D205" s="16"/>
      <c r="E205" s="16"/>
      <c r="F205" s="16"/>
      <c r="G205" s="17"/>
      <c r="H205" s="16"/>
      <c r="I205" s="16"/>
      <c r="J205" s="16"/>
    </row>
    <row r="206" spans="1:10" ht="14.25" customHeight="1" x14ac:dyDescent="0.3">
      <c r="A206" s="16"/>
      <c r="B206" s="16"/>
      <c r="C206" s="16"/>
      <c r="D206" s="16"/>
      <c r="E206" s="16"/>
      <c r="F206" s="16"/>
      <c r="G206" s="17"/>
      <c r="H206" s="16"/>
      <c r="I206" s="16"/>
      <c r="J206" s="16"/>
    </row>
    <row r="207" spans="1:10" ht="14.25" customHeight="1" x14ac:dyDescent="0.3">
      <c r="A207" s="16"/>
      <c r="B207" s="16"/>
      <c r="C207" s="16"/>
      <c r="D207" s="16"/>
      <c r="E207" s="16"/>
      <c r="F207" s="16"/>
      <c r="G207" s="17"/>
      <c r="H207" s="16"/>
      <c r="I207" s="16"/>
      <c r="J207" s="16"/>
    </row>
    <row r="208" spans="1:10" ht="14.25" customHeight="1" x14ac:dyDescent="0.3">
      <c r="A208" s="16"/>
      <c r="B208" s="16"/>
      <c r="C208" s="16"/>
      <c r="D208" s="16"/>
      <c r="E208" s="16"/>
      <c r="F208" s="16"/>
      <c r="G208" s="17"/>
      <c r="H208" s="16"/>
      <c r="I208" s="16"/>
      <c r="J208" s="16"/>
    </row>
    <row r="209" spans="1:10" ht="14.25" customHeight="1" x14ac:dyDescent="0.3">
      <c r="A209" s="16"/>
      <c r="B209" s="16"/>
      <c r="C209" s="16"/>
      <c r="D209" s="16"/>
      <c r="E209" s="16"/>
      <c r="F209" s="16"/>
      <c r="G209" s="17"/>
      <c r="H209" s="16"/>
      <c r="I209" s="16"/>
      <c r="J209" s="16"/>
    </row>
    <row r="210" spans="1:10" ht="14.25" customHeight="1" x14ac:dyDescent="0.3">
      <c r="A210" s="16"/>
      <c r="B210" s="16"/>
      <c r="C210" s="16"/>
      <c r="D210" s="16"/>
      <c r="E210" s="16"/>
      <c r="F210" s="16"/>
      <c r="G210" s="17"/>
      <c r="H210" s="16"/>
      <c r="I210" s="16"/>
      <c r="J210" s="16"/>
    </row>
    <row r="211" spans="1:10" ht="14.25" customHeight="1" x14ac:dyDescent="0.3">
      <c r="A211" s="16"/>
      <c r="B211" s="16"/>
      <c r="C211" s="16"/>
      <c r="D211" s="16"/>
      <c r="E211" s="16"/>
      <c r="F211" s="16"/>
      <c r="G211" s="17"/>
      <c r="H211" s="16"/>
      <c r="I211" s="16"/>
      <c r="J211" s="16"/>
    </row>
    <row r="212" spans="1:10" ht="14.25" customHeight="1" x14ac:dyDescent="0.3">
      <c r="A212" s="16"/>
      <c r="B212" s="16"/>
      <c r="C212" s="16"/>
      <c r="D212" s="16"/>
      <c r="E212" s="16"/>
      <c r="F212" s="16"/>
      <c r="G212" s="17"/>
      <c r="H212" s="16"/>
      <c r="I212" s="16"/>
      <c r="J212" s="16"/>
    </row>
    <row r="213" spans="1:10" ht="14.25" customHeight="1" x14ac:dyDescent="0.3">
      <c r="A213" s="16"/>
      <c r="B213" s="16"/>
      <c r="C213" s="16"/>
      <c r="D213" s="16"/>
      <c r="E213" s="16"/>
      <c r="F213" s="16"/>
      <c r="G213" s="17"/>
      <c r="H213" s="16"/>
      <c r="I213" s="16"/>
      <c r="J213" s="16"/>
    </row>
    <row r="214" spans="1:10" ht="14.25" customHeight="1" x14ac:dyDescent="0.3">
      <c r="A214" s="16"/>
      <c r="B214" s="16"/>
      <c r="C214" s="16"/>
      <c r="D214" s="16"/>
      <c r="E214" s="16"/>
      <c r="F214" s="16"/>
      <c r="G214" s="17"/>
      <c r="H214" s="16"/>
      <c r="I214" s="16"/>
      <c r="J214" s="16"/>
    </row>
    <row r="215" spans="1:10" ht="14.25" customHeight="1" x14ac:dyDescent="0.3">
      <c r="A215" s="16"/>
      <c r="B215" s="16"/>
      <c r="C215" s="16"/>
      <c r="D215" s="16"/>
      <c r="E215" s="16"/>
      <c r="F215" s="16"/>
      <c r="G215" s="17"/>
      <c r="H215" s="16"/>
      <c r="I215" s="16"/>
      <c r="J215" s="16"/>
    </row>
    <row r="216" spans="1:10" ht="14.25" customHeight="1" x14ac:dyDescent="0.3">
      <c r="A216" s="16"/>
      <c r="B216" s="16"/>
      <c r="C216" s="16"/>
      <c r="D216" s="16"/>
      <c r="E216" s="16"/>
      <c r="F216" s="16"/>
      <c r="G216" s="17"/>
      <c r="H216" s="16"/>
      <c r="I216" s="16"/>
      <c r="J216" s="16"/>
    </row>
    <row r="217" spans="1:10" ht="14.25" customHeight="1" x14ac:dyDescent="0.3">
      <c r="A217" s="16"/>
      <c r="B217" s="16"/>
      <c r="C217" s="16"/>
      <c r="D217" s="16"/>
      <c r="E217" s="16"/>
      <c r="F217" s="16"/>
      <c r="G217" s="17"/>
      <c r="H217" s="16"/>
      <c r="I217" s="16"/>
      <c r="J217" s="16"/>
    </row>
    <row r="218" spans="1:10" ht="14.25" customHeight="1" x14ac:dyDescent="0.3">
      <c r="A218" s="16"/>
      <c r="B218" s="16"/>
      <c r="C218" s="16"/>
      <c r="D218" s="16"/>
      <c r="E218" s="16"/>
      <c r="F218" s="16"/>
      <c r="G218" s="17"/>
      <c r="H218" s="16"/>
      <c r="I218" s="16"/>
      <c r="J218" s="16"/>
    </row>
    <row r="219" spans="1:10" ht="14.25" customHeight="1" x14ac:dyDescent="0.3">
      <c r="A219" s="16"/>
      <c r="B219" s="16"/>
      <c r="C219" s="16"/>
      <c r="D219" s="16"/>
      <c r="E219" s="16"/>
      <c r="F219" s="16"/>
      <c r="G219" s="17"/>
      <c r="H219" s="16"/>
      <c r="I219" s="16"/>
      <c r="J219" s="16"/>
    </row>
    <row r="220" spans="1:10" ht="14.25" customHeight="1" x14ac:dyDescent="0.3">
      <c r="A220" s="16"/>
      <c r="B220" s="16"/>
      <c r="C220" s="16"/>
      <c r="D220" s="16"/>
      <c r="E220" s="16"/>
      <c r="F220" s="16"/>
      <c r="G220" s="17"/>
      <c r="H220" s="16"/>
      <c r="I220" s="16"/>
      <c r="J220" s="16"/>
    </row>
    <row r="221" spans="1:10" ht="14.25" customHeight="1" x14ac:dyDescent="0.3">
      <c r="A221" s="16"/>
      <c r="B221" s="16"/>
      <c r="C221" s="16"/>
      <c r="D221" s="16"/>
      <c r="E221" s="16"/>
      <c r="F221" s="16"/>
      <c r="G221" s="17"/>
      <c r="H221" s="16"/>
      <c r="I221" s="16"/>
      <c r="J221" s="16"/>
    </row>
    <row r="222" spans="1:10" ht="14.25" customHeight="1" x14ac:dyDescent="0.3">
      <c r="A222" s="16"/>
      <c r="B222" s="16"/>
      <c r="C222" s="16"/>
      <c r="D222" s="16"/>
      <c r="E222" s="16"/>
      <c r="F222" s="16"/>
      <c r="G222" s="17"/>
      <c r="H222" s="16"/>
      <c r="I222" s="16"/>
      <c r="J222" s="16"/>
    </row>
    <row r="223" spans="1:10" ht="14.25" customHeight="1" x14ac:dyDescent="0.3">
      <c r="A223" s="16"/>
      <c r="B223" s="16"/>
      <c r="C223" s="16"/>
      <c r="D223" s="16"/>
      <c r="E223" s="16"/>
      <c r="F223" s="16"/>
      <c r="G223" s="17"/>
      <c r="H223" s="16"/>
      <c r="I223" s="16"/>
      <c r="J223" s="16"/>
    </row>
    <row r="224" spans="1:10" ht="14.25" customHeight="1" x14ac:dyDescent="0.3">
      <c r="A224" s="16"/>
      <c r="B224" s="16"/>
      <c r="C224" s="16"/>
      <c r="D224" s="16"/>
      <c r="E224" s="16"/>
      <c r="F224" s="16"/>
      <c r="G224" s="17"/>
      <c r="H224" s="16"/>
      <c r="I224" s="16"/>
      <c r="J224" s="16"/>
    </row>
    <row r="225" spans="1:10" ht="14.25" customHeight="1" x14ac:dyDescent="0.3">
      <c r="A225" s="16"/>
      <c r="B225" s="16"/>
      <c r="C225" s="16"/>
      <c r="D225" s="16"/>
      <c r="E225" s="16"/>
      <c r="F225" s="16"/>
      <c r="G225" s="17"/>
      <c r="H225" s="16"/>
      <c r="I225" s="16"/>
      <c r="J225" s="16"/>
    </row>
    <row r="226" spans="1:10" ht="14.25" customHeight="1" x14ac:dyDescent="0.3">
      <c r="A226" s="16"/>
      <c r="B226" s="16"/>
      <c r="C226" s="16"/>
      <c r="D226" s="16"/>
      <c r="E226" s="16"/>
      <c r="F226" s="16"/>
      <c r="G226" s="17"/>
      <c r="H226" s="16"/>
      <c r="I226" s="16"/>
      <c r="J226" s="16"/>
    </row>
    <row r="227" spans="1:10" ht="14.25" customHeight="1" x14ac:dyDescent="0.3">
      <c r="A227" s="16"/>
      <c r="B227" s="16"/>
      <c r="C227" s="16"/>
      <c r="D227" s="16"/>
      <c r="E227" s="16"/>
      <c r="F227" s="16"/>
      <c r="G227" s="17"/>
      <c r="H227" s="16"/>
      <c r="I227" s="16"/>
      <c r="J227" s="16"/>
    </row>
    <row r="228" spans="1:10" ht="14.25" customHeight="1" x14ac:dyDescent="0.3">
      <c r="A228" s="16"/>
      <c r="B228" s="16"/>
      <c r="C228" s="16"/>
      <c r="D228" s="16"/>
      <c r="E228" s="16"/>
      <c r="F228" s="16"/>
      <c r="G228" s="17"/>
      <c r="H228" s="16"/>
      <c r="I228" s="16"/>
      <c r="J228" s="16"/>
    </row>
    <row r="229" spans="1:10" ht="14.25" customHeight="1" x14ac:dyDescent="0.3">
      <c r="A229" s="16"/>
      <c r="B229" s="16"/>
      <c r="C229" s="16"/>
      <c r="D229" s="16"/>
      <c r="E229" s="16"/>
      <c r="F229" s="16"/>
      <c r="G229" s="17"/>
      <c r="H229" s="16"/>
      <c r="I229" s="16"/>
      <c r="J229" s="16"/>
    </row>
    <row r="230" spans="1:10" ht="14.25" customHeight="1" x14ac:dyDescent="0.3">
      <c r="A230" s="16"/>
      <c r="B230" s="16"/>
      <c r="C230" s="16"/>
      <c r="D230" s="16"/>
      <c r="E230" s="16"/>
      <c r="F230" s="16"/>
      <c r="G230" s="17"/>
      <c r="H230" s="16"/>
      <c r="I230" s="16"/>
      <c r="J230" s="16"/>
    </row>
    <row r="231" spans="1:10" ht="14.25" customHeight="1" x14ac:dyDescent="0.3">
      <c r="A231" s="16"/>
      <c r="B231" s="16"/>
      <c r="C231" s="16"/>
      <c r="D231" s="16"/>
      <c r="E231" s="16"/>
      <c r="F231" s="16"/>
      <c r="G231" s="17"/>
      <c r="H231" s="16"/>
      <c r="I231" s="16"/>
      <c r="J231" s="16"/>
    </row>
    <row r="232" spans="1:10" ht="14.25" customHeight="1" x14ac:dyDescent="0.3">
      <c r="A232" s="16"/>
      <c r="B232" s="16"/>
      <c r="C232" s="16"/>
      <c r="D232" s="16"/>
      <c r="E232" s="16"/>
      <c r="F232" s="16"/>
      <c r="G232" s="17"/>
      <c r="H232" s="16"/>
      <c r="I232" s="16"/>
      <c r="J232" s="16"/>
    </row>
    <row r="233" spans="1:10" ht="14.25" customHeight="1" x14ac:dyDescent="0.3">
      <c r="A233" s="16"/>
      <c r="B233" s="16"/>
      <c r="C233" s="16"/>
      <c r="D233" s="16"/>
      <c r="E233" s="16"/>
      <c r="F233" s="16"/>
      <c r="G233" s="17"/>
      <c r="H233" s="16"/>
      <c r="I233" s="16"/>
      <c r="J233" s="16"/>
    </row>
    <row r="234" spans="1:10" ht="14.25" customHeight="1" x14ac:dyDescent="0.3">
      <c r="A234" s="16"/>
      <c r="B234" s="16"/>
      <c r="C234" s="16"/>
      <c r="D234" s="16"/>
      <c r="E234" s="16"/>
      <c r="F234" s="16"/>
      <c r="G234" s="17"/>
      <c r="H234" s="16"/>
      <c r="I234" s="16"/>
      <c r="J234" s="16"/>
    </row>
    <row r="235" spans="1:10" ht="14.25" customHeight="1" x14ac:dyDescent="0.3">
      <c r="A235" s="16"/>
      <c r="B235" s="16"/>
      <c r="C235" s="16"/>
      <c r="D235" s="16"/>
      <c r="E235" s="16"/>
      <c r="F235" s="16"/>
      <c r="G235" s="17"/>
      <c r="H235" s="16"/>
      <c r="I235" s="16"/>
      <c r="J235" s="16"/>
    </row>
    <row r="236" spans="1:10" ht="14.25" customHeight="1" x14ac:dyDescent="0.3">
      <c r="A236" s="16"/>
      <c r="B236" s="16"/>
      <c r="C236" s="16"/>
      <c r="D236" s="16"/>
      <c r="E236" s="16"/>
      <c r="F236" s="16"/>
      <c r="G236" s="17"/>
      <c r="H236" s="16"/>
      <c r="I236" s="16"/>
      <c r="J236" s="16"/>
    </row>
    <row r="237" spans="1:10" ht="14.25" customHeight="1" x14ac:dyDescent="0.3">
      <c r="A237" s="16"/>
      <c r="B237" s="16"/>
      <c r="C237" s="16"/>
      <c r="D237" s="16"/>
      <c r="E237" s="16"/>
      <c r="F237" s="16"/>
      <c r="G237" s="17"/>
      <c r="H237" s="16"/>
      <c r="I237" s="16"/>
      <c r="J237" s="16"/>
    </row>
    <row r="238" spans="1:10" ht="14.25" customHeight="1" x14ac:dyDescent="0.3">
      <c r="A238" s="16"/>
      <c r="B238" s="16"/>
      <c r="C238" s="16"/>
      <c r="D238" s="16"/>
      <c r="E238" s="16"/>
      <c r="F238" s="16"/>
      <c r="G238" s="17"/>
      <c r="H238" s="16"/>
      <c r="I238" s="16"/>
      <c r="J238" s="16"/>
    </row>
    <row r="239" spans="1:10" ht="14.25" customHeight="1" x14ac:dyDescent="0.3">
      <c r="A239" s="16"/>
      <c r="B239" s="16"/>
      <c r="C239" s="16"/>
      <c r="D239" s="16"/>
      <c r="E239" s="16"/>
      <c r="F239" s="16"/>
      <c r="G239" s="17"/>
      <c r="H239" s="16"/>
      <c r="I239" s="16"/>
      <c r="J239" s="16"/>
    </row>
    <row r="240" spans="1:10" ht="14.25" customHeight="1" x14ac:dyDescent="0.3">
      <c r="A240" s="16"/>
      <c r="B240" s="16"/>
      <c r="C240" s="16"/>
      <c r="D240" s="16"/>
      <c r="E240" s="16"/>
      <c r="F240" s="16"/>
      <c r="G240" s="17"/>
      <c r="H240" s="16"/>
      <c r="I240" s="16"/>
      <c r="J240" s="16"/>
    </row>
    <row r="241" spans="1:10" ht="14.25" customHeight="1" x14ac:dyDescent="0.3">
      <c r="A241" s="16"/>
      <c r="B241" s="16"/>
      <c r="C241" s="16"/>
      <c r="D241" s="16"/>
      <c r="E241" s="16"/>
      <c r="F241" s="16"/>
      <c r="G241" s="17"/>
      <c r="H241" s="16"/>
      <c r="I241" s="16"/>
      <c r="J241" s="16"/>
    </row>
    <row r="242" spans="1:10" ht="14.25" customHeight="1" x14ac:dyDescent="0.3">
      <c r="A242" s="16"/>
      <c r="B242" s="16"/>
      <c r="C242" s="16"/>
      <c r="D242" s="16"/>
      <c r="E242" s="16"/>
      <c r="F242" s="16"/>
      <c r="G242" s="17"/>
      <c r="H242" s="16"/>
      <c r="I242" s="16"/>
      <c r="J242" s="16"/>
    </row>
    <row r="243" spans="1:10" ht="14.25" customHeight="1" x14ac:dyDescent="0.3">
      <c r="A243" s="16"/>
      <c r="B243" s="16"/>
      <c r="C243" s="16"/>
      <c r="D243" s="16"/>
      <c r="E243" s="16"/>
      <c r="F243" s="16"/>
      <c r="G243" s="17"/>
      <c r="H243" s="16"/>
      <c r="I243" s="16"/>
      <c r="J243" s="16"/>
    </row>
    <row r="244" spans="1:10" ht="14.25" customHeight="1" x14ac:dyDescent="0.3">
      <c r="A244" s="16"/>
      <c r="B244" s="16"/>
      <c r="C244" s="16"/>
      <c r="D244" s="16"/>
      <c r="E244" s="16"/>
      <c r="F244" s="16"/>
      <c r="G244" s="17"/>
      <c r="H244" s="16"/>
      <c r="I244" s="16"/>
      <c r="J244" s="16"/>
    </row>
    <row r="245" spans="1:10" ht="14.25" customHeight="1" x14ac:dyDescent="0.3">
      <c r="A245" s="16"/>
      <c r="B245" s="16"/>
      <c r="C245" s="16"/>
      <c r="D245" s="16"/>
      <c r="E245" s="16"/>
      <c r="F245" s="16"/>
      <c r="G245" s="17"/>
      <c r="H245" s="16"/>
      <c r="I245" s="16"/>
      <c r="J245" s="16"/>
    </row>
    <row r="246" spans="1:10" ht="14.25" customHeight="1" x14ac:dyDescent="0.3">
      <c r="A246" s="16"/>
      <c r="B246" s="16"/>
      <c r="C246" s="16"/>
      <c r="D246" s="16"/>
      <c r="E246" s="16"/>
      <c r="F246" s="16"/>
      <c r="G246" s="17"/>
      <c r="H246" s="16"/>
      <c r="I246" s="16"/>
      <c r="J246" s="16"/>
    </row>
    <row r="247" spans="1:10" ht="14.25" customHeight="1" x14ac:dyDescent="0.3">
      <c r="A247" s="16"/>
      <c r="B247" s="16"/>
      <c r="C247" s="16"/>
      <c r="D247" s="16"/>
      <c r="E247" s="16"/>
      <c r="F247" s="16"/>
      <c r="G247" s="17"/>
      <c r="H247" s="16"/>
      <c r="I247" s="16"/>
      <c r="J247" s="16"/>
    </row>
    <row r="248" spans="1:10" ht="14.25" customHeight="1" x14ac:dyDescent="0.3">
      <c r="A248" s="16"/>
      <c r="B248" s="16"/>
      <c r="C248" s="16"/>
      <c r="D248" s="16"/>
      <c r="E248" s="16"/>
      <c r="F248" s="16"/>
      <c r="G248" s="17"/>
      <c r="H248" s="16"/>
      <c r="I248" s="16"/>
      <c r="J248" s="16"/>
    </row>
    <row r="249" spans="1:10" ht="14.25" customHeight="1" x14ac:dyDescent="0.3">
      <c r="A249" s="16"/>
      <c r="B249" s="16"/>
      <c r="C249" s="16"/>
      <c r="D249" s="16"/>
      <c r="E249" s="16"/>
      <c r="F249" s="16"/>
      <c r="G249" s="17"/>
      <c r="H249" s="16"/>
      <c r="I249" s="16"/>
      <c r="J249" s="16"/>
    </row>
    <row r="250" spans="1:10" ht="14.25" customHeight="1" x14ac:dyDescent="0.3">
      <c r="A250" s="16"/>
      <c r="B250" s="16"/>
      <c r="C250" s="16"/>
      <c r="D250" s="16"/>
      <c r="E250" s="16"/>
      <c r="F250" s="16"/>
      <c r="G250" s="17"/>
      <c r="H250" s="16"/>
      <c r="I250" s="16"/>
      <c r="J250" s="16"/>
    </row>
    <row r="251" spans="1:10" ht="14.25" customHeight="1" x14ac:dyDescent="0.3">
      <c r="A251" s="16"/>
      <c r="B251" s="16"/>
      <c r="C251" s="16"/>
      <c r="D251" s="16"/>
      <c r="E251" s="16"/>
      <c r="F251" s="16"/>
      <c r="G251" s="17"/>
      <c r="H251" s="16"/>
      <c r="I251" s="16"/>
      <c r="J251" s="16"/>
    </row>
    <row r="252" spans="1:10" ht="14.25" customHeight="1" x14ac:dyDescent="0.3">
      <c r="A252" s="16"/>
      <c r="B252" s="16"/>
      <c r="C252" s="16"/>
      <c r="D252" s="16"/>
      <c r="E252" s="16"/>
      <c r="F252" s="16"/>
      <c r="G252" s="17"/>
      <c r="H252" s="16"/>
      <c r="I252" s="16"/>
      <c r="J252" s="16"/>
    </row>
    <row r="253" spans="1:10" ht="14.25" customHeight="1" x14ac:dyDescent="0.3">
      <c r="A253" s="16"/>
      <c r="B253" s="16"/>
      <c r="C253" s="16"/>
      <c r="D253" s="16"/>
      <c r="E253" s="16"/>
      <c r="F253" s="16"/>
      <c r="G253" s="17"/>
      <c r="H253" s="16"/>
      <c r="I253" s="16"/>
      <c r="J253" s="16"/>
    </row>
    <row r="254" spans="1:10" ht="14.25" customHeight="1" x14ac:dyDescent="0.3">
      <c r="A254" s="16"/>
      <c r="B254" s="16"/>
      <c r="C254" s="16"/>
      <c r="D254" s="16"/>
      <c r="E254" s="16"/>
      <c r="F254" s="16"/>
      <c r="G254" s="17"/>
      <c r="H254" s="16"/>
      <c r="I254" s="16"/>
      <c r="J254" s="16"/>
    </row>
    <row r="255" spans="1:10" ht="14.25" customHeight="1" x14ac:dyDescent="0.3">
      <c r="A255" s="16"/>
      <c r="B255" s="16"/>
      <c r="C255" s="16"/>
      <c r="D255" s="16"/>
      <c r="E255" s="16"/>
      <c r="F255" s="16"/>
      <c r="G255" s="17"/>
      <c r="H255" s="16"/>
      <c r="I255" s="16"/>
      <c r="J255" s="16"/>
    </row>
    <row r="256" spans="1:10" ht="14.25" customHeight="1" x14ac:dyDescent="0.3">
      <c r="A256" s="16"/>
      <c r="B256" s="16"/>
      <c r="C256" s="16"/>
      <c r="D256" s="16"/>
      <c r="E256" s="16"/>
      <c r="F256" s="16"/>
      <c r="G256" s="17"/>
      <c r="H256" s="16"/>
      <c r="I256" s="16"/>
      <c r="J256" s="16"/>
    </row>
    <row r="257" spans="1:10" ht="14.25" customHeight="1" x14ac:dyDescent="0.3">
      <c r="A257" s="16"/>
      <c r="B257" s="16"/>
      <c r="C257" s="16"/>
      <c r="D257" s="16"/>
      <c r="E257" s="16"/>
      <c r="F257" s="16"/>
      <c r="G257" s="17"/>
      <c r="H257" s="16"/>
      <c r="I257" s="16"/>
      <c r="J257" s="16"/>
    </row>
    <row r="258" spans="1:10" ht="14.25" customHeight="1" x14ac:dyDescent="0.3">
      <c r="A258" s="16"/>
      <c r="B258" s="16"/>
      <c r="C258" s="16"/>
      <c r="D258" s="16"/>
      <c r="E258" s="16"/>
      <c r="F258" s="16"/>
      <c r="G258" s="17"/>
      <c r="H258" s="16"/>
      <c r="I258" s="16"/>
      <c r="J258" s="16"/>
    </row>
    <row r="259" spans="1:10" ht="14.25" customHeight="1" x14ac:dyDescent="0.3">
      <c r="A259" s="16"/>
      <c r="B259" s="16"/>
      <c r="C259" s="16"/>
      <c r="D259" s="16"/>
      <c r="E259" s="16"/>
      <c r="F259" s="16"/>
      <c r="G259" s="17"/>
      <c r="H259" s="16"/>
      <c r="I259" s="16"/>
      <c r="J259" s="16"/>
    </row>
    <row r="260" spans="1:10" ht="14.25" customHeight="1" x14ac:dyDescent="0.3">
      <c r="A260" s="16"/>
      <c r="B260" s="16"/>
      <c r="C260" s="16"/>
      <c r="D260" s="16"/>
      <c r="E260" s="16"/>
      <c r="F260" s="16"/>
      <c r="G260" s="17"/>
      <c r="H260" s="16"/>
      <c r="I260" s="16"/>
      <c r="J260" s="16"/>
    </row>
    <row r="261" spans="1:10" ht="14.25" customHeight="1" x14ac:dyDescent="0.3">
      <c r="A261" s="16"/>
      <c r="B261" s="16"/>
      <c r="C261" s="16"/>
      <c r="D261" s="16"/>
      <c r="E261" s="16"/>
      <c r="F261" s="16"/>
      <c r="G261" s="17"/>
      <c r="H261" s="16"/>
      <c r="I261" s="16"/>
      <c r="J261" s="16"/>
    </row>
    <row r="262" spans="1:10" ht="14.25" customHeight="1" x14ac:dyDescent="0.3">
      <c r="A262" s="16"/>
      <c r="B262" s="16"/>
      <c r="C262" s="16"/>
      <c r="D262" s="16"/>
      <c r="E262" s="16"/>
      <c r="F262" s="16"/>
      <c r="G262" s="17"/>
      <c r="H262" s="16"/>
      <c r="I262" s="16"/>
      <c r="J262" s="16"/>
    </row>
    <row r="263" spans="1:10" ht="14.25" customHeight="1" x14ac:dyDescent="0.3">
      <c r="A263" s="16"/>
      <c r="B263" s="16"/>
      <c r="C263" s="16"/>
      <c r="D263" s="16"/>
      <c r="E263" s="16"/>
      <c r="F263" s="16"/>
      <c r="G263" s="17"/>
      <c r="H263" s="16"/>
      <c r="I263" s="16"/>
      <c r="J263" s="16"/>
    </row>
    <row r="264" spans="1:10" ht="14.25" customHeight="1" x14ac:dyDescent="0.3">
      <c r="A264" s="16"/>
      <c r="B264" s="16"/>
      <c r="C264" s="16"/>
      <c r="D264" s="16"/>
      <c r="E264" s="16"/>
      <c r="F264" s="16"/>
      <c r="G264" s="17"/>
      <c r="H264" s="16"/>
      <c r="I264" s="16"/>
      <c r="J264" s="16"/>
    </row>
    <row r="265" spans="1:10" ht="14.25" customHeight="1" x14ac:dyDescent="0.3">
      <c r="A265" s="16"/>
      <c r="B265" s="16"/>
      <c r="C265" s="16"/>
      <c r="D265" s="16"/>
      <c r="E265" s="16"/>
      <c r="F265" s="16"/>
      <c r="G265" s="17"/>
      <c r="H265" s="16"/>
      <c r="I265" s="16"/>
      <c r="J265" s="16"/>
    </row>
    <row r="266" spans="1:10" ht="14.25" customHeight="1" x14ac:dyDescent="0.3">
      <c r="A266" s="16"/>
      <c r="B266" s="16"/>
      <c r="C266" s="16"/>
      <c r="D266" s="16"/>
      <c r="E266" s="16"/>
      <c r="F266" s="16"/>
      <c r="G266" s="17"/>
      <c r="H266" s="16"/>
      <c r="I266" s="16"/>
      <c r="J266" s="16"/>
    </row>
    <row r="267" spans="1:10" ht="14.25" customHeight="1" x14ac:dyDescent="0.3">
      <c r="A267" s="16"/>
      <c r="B267" s="16"/>
      <c r="C267" s="16"/>
      <c r="D267" s="16"/>
      <c r="E267" s="16"/>
      <c r="F267" s="16"/>
      <c r="G267" s="17"/>
      <c r="H267" s="16"/>
      <c r="I267" s="16"/>
      <c r="J267" s="16"/>
    </row>
    <row r="268" spans="1:10" ht="14.25" customHeight="1" x14ac:dyDescent="0.3">
      <c r="A268" s="16"/>
      <c r="B268" s="16"/>
      <c r="C268" s="16"/>
      <c r="D268" s="16"/>
      <c r="E268" s="16"/>
      <c r="F268" s="16"/>
      <c r="G268" s="17"/>
      <c r="H268" s="16"/>
      <c r="I268" s="16"/>
      <c r="J268" s="16"/>
    </row>
    <row r="269" spans="1:10" ht="14.25" customHeight="1" x14ac:dyDescent="0.3">
      <c r="A269" s="16"/>
      <c r="B269" s="16"/>
      <c r="C269" s="16"/>
      <c r="D269" s="16"/>
      <c r="E269" s="16"/>
      <c r="F269" s="16"/>
      <c r="G269" s="17"/>
      <c r="H269" s="16"/>
      <c r="I269" s="16"/>
      <c r="J269" s="16"/>
    </row>
    <row r="270" spans="1:10" ht="14.25" customHeight="1" x14ac:dyDescent="0.3">
      <c r="A270" s="16"/>
      <c r="B270" s="16"/>
      <c r="C270" s="16"/>
      <c r="D270" s="16"/>
      <c r="E270" s="16"/>
      <c r="F270" s="16"/>
      <c r="G270" s="17"/>
      <c r="H270" s="16"/>
      <c r="I270" s="16"/>
      <c r="J270" s="16"/>
    </row>
    <row r="271" spans="1:10" ht="14.25" customHeight="1" x14ac:dyDescent="0.3">
      <c r="A271" s="16"/>
      <c r="B271" s="16"/>
      <c r="C271" s="16"/>
      <c r="D271" s="16"/>
      <c r="E271" s="16"/>
      <c r="F271" s="16"/>
      <c r="G271" s="17"/>
      <c r="H271" s="16"/>
      <c r="I271" s="16"/>
      <c r="J271" s="16"/>
    </row>
    <row r="272" spans="1:10" ht="14.25" customHeight="1" x14ac:dyDescent="0.3">
      <c r="A272" s="16"/>
      <c r="B272" s="16"/>
      <c r="C272" s="16"/>
      <c r="D272" s="16"/>
      <c r="E272" s="16"/>
      <c r="F272" s="16"/>
      <c r="G272" s="17"/>
      <c r="H272" s="16"/>
      <c r="I272" s="16"/>
      <c r="J272" s="16"/>
    </row>
    <row r="273" spans="1:10" ht="14.25" customHeight="1" x14ac:dyDescent="0.3">
      <c r="A273" s="16"/>
      <c r="B273" s="16"/>
      <c r="C273" s="16"/>
      <c r="D273" s="16"/>
      <c r="E273" s="16"/>
      <c r="F273" s="16"/>
      <c r="G273" s="17"/>
      <c r="H273" s="16"/>
      <c r="I273" s="16"/>
      <c r="J273" s="16"/>
    </row>
    <row r="274" spans="1:10" ht="14.25" customHeight="1" x14ac:dyDescent="0.3">
      <c r="A274" s="16"/>
      <c r="B274" s="16"/>
      <c r="C274" s="16"/>
      <c r="D274" s="16"/>
      <c r="E274" s="16"/>
      <c r="F274" s="16"/>
      <c r="G274" s="17"/>
      <c r="H274" s="16"/>
      <c r="I274" s="16"/>
      <c r="J274" s="16"/>
    </row>
    <row r="275" spans="1:10" ht="14.25" customHeight="1" x14ac:dyDescent="0.3">
      <c r="A275" s="16"/>
      <c r="B275" s="16"/>
      <c r="C275" s="16"/>
      <c r="D275" s="16"/>
      <c r="E275" s="16"/>
      <c r="F275" s="16"/>
      <c r="G275" s="17"/>
      <c r="H275" s="16"/>
      <c r="I275" s="16"/>
      <c r="J275" s="16"/>
    </row>
    <row r="276" spans="1:10" ht="14.25" customHeight="1" x14ac:dyDescent="0.3">
      <c r="A276" s="16"/>
      <c r="B276" s="16"/>
      <c r="C276" s="16"/>
      <c r="D276" s="16"/>
      <c r="E276" s="16"/>
      <c r="F276" s="16"/>
      <c r="G276" s="17"/>
      <c r="H276" s="16"/>
      <c r="I276" s="16"/>
      <c r="J276" s="16"/>
    </row>
    <row r="277" spans="1:10" ht="14.25" customHeight="1" x14ac:dyDescent="0.3">
      <c r="A277" s="16"/>
      <c r="B277" s="16"/>
      <c r="C277" s="16"/>
      <c r="D277" s="16"/>
      <c r="E277" s="16"/>
      <c r="F277" s="16"/>
      <c r="G277" s="17"/>
      <c r="H277" s="16"/>
      <c r="I277" s="16"/>
      <c r="J277" s="16"/>
    </row>
    <row r="278" spans="1:10" ht="14.25" customHeight="1" x14ac:dyDescent="0.3">
      <c r="A278" s="16"/>
      <c r="B278" s="16"/>
      <c r="C278" s="16"/>
      <c r="D278" s="16"/>
      <c r="E278" s="16"/>
      <c r="F278" s="16"/>
      <c r="G278" s="17"/>
      <c r="H278" s="16"/>
      <c r="I278" s="16"/>
      <c r="J278" s="16"/>
    </row>
    <row r="279" spans="1:10" ht="14.25" customHeight="1" x14ac:dyDescent="0.3">
      <c r="A279" s="16"/>
      <c r="B279" s="16"/>
      <c r="C279" s="16"/>
      <c r="D279" s="16"/>
      <c r="E279" s="16"/>
      <c r="F279" s="16"/>
      <c r="G279" s="17"/>
      <c r="H279" s="16"/>
      <c r="I279" s="16"/>
      <c r="J279" s="16"/>
    </row>
    <row r="280" spans="1:10" ht="14.25" customHeight="1" x14ac:dyDescent="0.3">
      <c r="A280" s="16"/>
      <c r="B280" s="16"/>
      <c r="C280" s="16"/>
      <c r="D280" s="16"/>
      <c r="E280" s="16"/>
      <c r="F280" s="16"/>
      <c r="G280" s="17"/>
      <c r="H280" s="16"/>
      <c r="I280" s="16"/>
      <c r="J280" s="16"/>
    </row>
    <row r="281" spans="1:10" ht="14.25" customHeight="1" x14ac:dyDescent="0.3">
      <c r="A281" s="16"/>
      <c r="B281" s="16"/>
      <c r="C281" s="16"/>
      <c r="D281" s="16"/>
      <c r="E281" s="16"/>
      <c r="F281" s="16"/>
      <c r="G281" s="17"/>
      <c r="H281" s="16"/>
      <c r="I281" s="16"/>
      <c r="J281" s="16"/>
    </row>
    <row r="282" spans="1:10" ht="14.25" customHeight="1" x14ac:dyDescent="0.3">
      <c r="A282" s="16"/>
      <c r="B282" s="16"/>
      <c r="C282" s="16"/>
      <c r="D282" s="16"/>
      <c r="E282" s="16"/>
      <c r="F282" s="16"/>
      <c r="G282" s="17"/>
      <c r="H282" s="16"/>
      <c r="I282" s="16"/>
      <c r="J282" s="16"/>
    </row>
    <row r="283" spans="1:10" ht="14.25" customHeight="1" x14ac:dyDescent="0.3">
      <c r="A283" s="16"/>
      <c r="B283" s="16"/>
      <c r="C283" s="16"/>
      <c r="D283" s="16"/>
      <c r="E283" s="16"/>
      <c r="F283" s="16"/>
      <c r="G283" s="17"/>
      <c r="H283" s="16"/>
      <c r="I283" s="16"/>
      <c r="J283" s="16"/>
    </row>
    <row r="284" spans="1:10" ht="14.25" customHeight="1" x14ac:dyDescent="0.3">
      <c r="A284" s="16"/>
      <c r="B284" s="16"/>
      <c r="C284" s="16"/>
      <c r="D284" s="16"/>
      <c r="E284" s="16"/>
      <c r="F284" s="16"/>
      <c r="G284" s="17"/>
      <c r="H284" s="16"/>
      <c r="I284" s="16"/>
      <c r="J284" s="16"/>
    </row>
    <row r="285" spans="1:10" ht="14.25" customHeight="1" x14ac:dyDescent="0.3">
      <c r="A285" s="16"/>
      <c r="B285" s="16"/>
      <c r="C285" s="16"/>
      <c r="D285" s="16"/>
      <c r="E285" s="16"/>
      <c r="F285" s="16"/>
      <c r="G285" s="17"/>
      <c r="H285" s="16"/>
      <c r="I285" s="16"/>
      <c r="J285" s="16"/>
    </row>
    <row r="286" spans="1:10" ht="14.25" customHeight="1" x14ac:dyDescent="0.3">
      <c r="A286" s="16"/>
      <c r="B286" s="16"/>
      <c r="C286" s="16"/>
      <c r="D286" s="16"/>
      <c r="E286" s="16"/>
      <c r="F286" s="16"/>
      <c r="G286" s="17"/>
      <c r="H286" s="16"/>
      <c r="I286" s="16"/>
      <c r="J286" s="16"/>
    </row>
    <row r="287" spans="1:10" ht="14.25" customHeight="1" x14ac:dyDescent="0.3">
      <c r="A287" s="16"/>
      <c r="B287" s="16"/>
      <c r="C287" s="16"/>
      <c r="D287" s="16"/>
      <c r="E287" s="16"/>
      <c r="F287" s="16"/>
      <c r="G287" s="17"/>
      <c r="H287" s="16"/>
      <c r="I287" s="16"/>
      <c r="J287" s="16"/>
    </row>
    <row r="288" spans="1:10" ht="14.25" customHeight="1" x14ac:dyDescent="0.3">
      <c r="A288" s="16"/>
      <c r="B288" s="16"/>
      <c r="C288" s="16"/>
      <c r="D288" s="16"/>
      <c r="E288" s="16"/>
      <c r="F288" s="16"/>
      <c r="G288" s="17"/>
      <c r="H288" s="16"/>
      <c r="I288" s="16"/>
      <c r="J288" s="16"/>
    </row>
    <row r="289" spans="1:10" ht="14.25" customHeight="1" x14ac:dyDescent="0.3">
      <c r="A289" s="16"/>
      <c r="B289" s="16"/>
      <c r="C289" s="16"/>
      <c r="D289" s="16"/>
      <c r="E289" s="16"/>
      <c r="F289" s="16"/>
      <c r="G289" s="17"/>
      <c r="H289" s="16"/>
      <c r="I289" s="16"/>
      <c r="J289" s="16"/>
    </row>
    <row r="290" spans="1:10" ht="14.25" customHeight="1" x14ac:dyDescent="0.3">
      <c r="A290" s="16"/>
      <c r="B290" s="16"/>
      <c r="C290" s="16"/>
      <c r="D290" s="16"/>
      <c r="E290" s="16"/>
      <c r="F290" s="16"/>
      <c r="G290" s="17"/>
      <c r="H290" s="16"/>
      <c r="I290" s="16"/>
      <c r="J290" s="16"/>
    </row>
    <row r="291" spans="1:10" ht="14.25" customHeight="1" x14ac:dyDescent="0.3">
      <c r="A291" s="16"/>
      <c r="B291" s="16"/>
      <c r="C291" s="16"/>
      <c r="D291" s="16"/>
      <c r="E291" s="16"/>
      <c r="F291" s="16"/>
      <c r="G291" s="17"/>
      <c r="H291" s="16"/>
      <c r="I291" s="16"/>
      <c r="J291" s="16"/>
    </row>
    <row r="292" spans="1:10" ht="14.25" customHeight="1" x14ac:dyDescent="0.3">
      <c r="A292" s="16"/>
      <c r="B292" s="16"/>
      <c r="C292" s="16"/>
      <c r="D292" s="16"/>
      <c r="E292" s="16"/>
      <c r="F292" s="16"/>
      <c r="G292" s="17"/>
      <c r="H292" s="16"/>
      <c r="I292" s="16"/>
      <c r="J292" s="16"/>
    </row>
    <row r="293" spans="1:10" ht="14.25" customHeight="1" x14ac:dyDescent="0.3">
      <c r="A293" s="16"/>
      <c r="B293" s="16"/>
      <c r="C293" s="16"/>
      <c r="D293" s="16"/>
      <c r="E293" s="16"/>
      <c r="F293" s="16"/>
      <c r="G293" s="17"/>
      <c r="H293" s="16"/>
      <c r="I293" s="16"/>
      <c r="J293" s="16"/>
    </row>
    <row r="294" spans="1:10" ht="14.25" customHeight="1" x14ac:dyDescent="0.3">
      <c r="A294" s="16"/>
      <c r="B294" s="16"/>
      <c r="C294" s="16"/>
      <c r="D294" s="16"/>
      <c r="E294" s="16"/>
      <c r="F294" s="16"/>
      <c r="G294" s="17"/>
      <c r="H294" s="16"/>
      <c r="I294" s="16"/>
      <c r="J294" s="16"/>
    </row>
    <row r="295" spans="1:10" ht="14.25" customHeight="1" x14ac:dyDescent="0.3">
      <c r="A295" s="16"/>
      <c r="B295" s="16"/>
      <c r="C295" s="16"/>
      <c r="D295" s="16"/>
      <c r="E295" s="16"/>
      <c r="F295" s="16"/>
      <c r="G295" s="17"/>
      <c r="H295" s="16"/>
      <c r="I295" s="16"/>
      <c r="J295" s="16"/>
    </row>
    <row r="296" spans="1:10" ht="14.25" customHeight="1" x14ac:dyDescent="0.3">
      <c r="A296" s="16"/>
      <c r="B296" s="16"/>
      <c r="C296" s="16"/>
      <c r="D296" s="16"/>
      <c r="E296" s="16"/>
      <c r="F296" s="16"/>
      <c r="G296" s="17"/>
      <c r="H296" s="16"/>
      <c r="I296" s="16"/>
      <c r="J296" s="16"/>
    </row>
    <row r="297" spans="1:10" ht="14.25" customHeight="1" x14ac:dyDescent="0.3">
      <c r="A297" s="16"/>
      <c r="B297" s="16"/>
      <c r="C297" s="16"/>
      <c r="D297" s="16"/>
      <c r="E297" s="16"/>
      <c r="F297" s="16"/>
      <c r="G297" s="17"/>
      <c r="H297" s="16"/>
      <c r="I297" s="16"/>
      <c r="J297" s="16"/>
    </row>
    <row r="298" spans="1:10" ht="14.25" customHeight="1" x14ac:dyDescent="0.3">
      <c r="A298" s="16"/>
      <c r="B298" s="16"/>
      <c r="C298" s="16"/>
      <c r="D298" s="16"/>
      <c r="E298" s="16"/>
      <c r="F298" s="16"/>
      <c r="G298" s="17"/>
      <c r="H298" s="16"/>
      <c r="I298" s="16"/>
      <c r="J298" s="16"/>
    </row>
    <row r="299" spans="1:10" ht="14.25" customHeight="1" x14ac:dyDescent="0.3">
      <c r="A299" s="16"/>
      <c r="B299" s="16"/>
      <c r="C299" s="16"/>
      <c r="D299" s="16"/>
      <c r="E299" s="16"/>
      <c r="F299" s="16"/>
      <c r="G299" s="17"/>
      <c r="H299" s="16"/>
      <c r="I299" s="16"/>
      <c r="J299" s="16"/>
    </row>
    <row r="300" spans="1:10" ht="14.25" customHeight="1" x14ac:dyDescent="0.3">
      <c r="A300" s="16"/>
      <c r="B300" s="16"/>
      <c r="C300" s="16"/>
      <c r="D300" s="16"/>
      <c r="E300" s="16"/>
      <c r="F300" s="16"/>
      <c r="G300" s="17"/>
      <c r="H300" s="16"/>
      <c r="I300" s="16"/>
      <c r="J300" s="16"/>
    </row>
    <row r="301" spans="1:10" ht="14.25" customHeight="1" x14ac:dyDescent="0.3">
      <c r="A301" s="16"/>
      <c r="B301" s="16"/>
      <c r="C301" s="16"/>
      <c r="D301" s="16"/>
      <c r="E301" s="16"/>
      <c r="F301" s="16"/>
      <c r="G301" s="17"/>
      <c r="H301" s="16"/>
      <c r="I301" s="16"/>
      <c r="J301" s="16"/>
    </row>
    <row r="302" spans="1:10" ht="14.25" customHeight="1" x14ac:dyDescent="0.3">
      <c r="A302" s="16"/>
      <c r="B302" s="16"/>
      <c r="C302" s="16"/>
      <c r="D302" s="16"/>
      <c r="E302" s="16"/>
      <c r="F302" s="16"/>
      <c r="G302" s="17"/>
      <c r="H302" s="16"/>
      <c r="I302" s="16"/>
      <c r="J302" s="16"/>
    </row>
    <row r="303" spans="1:10" ht="14.25" customHeight="1" x14ac:dyDescent="0.3">
      <c r="A303" s="16"/>
      <c r="B303" s="16"/>
      <c r="C303" s="16"/>
      <c r="D303" s="16"/>
      <c r="E303" s="16"/>
      <c r="F303" s="16"/>
      <c r="G303" s="17"/>
      <c r="H303" s="16"/>
      <c r="I303" s="16"/>
      <c r="J303" s="16"/>
    </row>
    <row r="304" spans="1:10" ht="14.25" customHeight="1" x14ac:dyDescent="0.3">
      <c r="A304" s="16"/>
      <c r="B304" s="16"/>
      <c r="C304" s="16"/>
      <c r="D304" s="16"/>
      <c r="E304" s="16"/>
      <c r="F304" s="16"/>
      <c r="G304" s="17"/>
      <c r="H304" s="16"/>
      <c r="I304" s="16"/>
      <c r="J304" s="16"/>
    </row>
    <row r="305" spans="1:10" ht="14.25" customHeight="1" x14ac:dyDescent="0.3">
      <c r="A305" s="16"/>
      <c r="B305" s="16"/>
      <c r="C305" s="16"/>
      <c r="D305" s="16"/>
      <c r="E305" s="16"/>
      <c r="F305" s="16"/>
      <c r="G305" s="17"/>
      <c r="H305" s="16"/>
      <c r="I305" s="16"/>
      <c r="J305" s="16"/>
    </row>
    <row r="306" spans="1:10" ht="14.25" customHeight="1" x14ac:dyDescent="0.3">
      <c r="A306" s="16"/>
      <c r="B306" s="16"/>
      <c r="C306" s="16"/>
      <c r="D306" s="16"/>
      <c r="E306" s="16"/>
      <c r="F306" s="16"/>
      <c r="G306" s="17"/>
      <c r="H306" s="16"/>
      <c r="I306" s="16"/>
      <c r="J306" s="16"/>
    </row>
    <row r="307" spans="1:10" ht="14.25" customHeight="1" x14ac:dyDescent="0.3">
      <c r="A307" s="16"/>
      <c r="B307" s="16"/>
      <c r="C307" s="16"/>
      <c r="D307" s="16"/>
      <c r="E307" s="16"/>
      <c r="F307" s="16"/>
      <c r="G307" s="17"/>
      <c r="H307" s="16"/>
      <c r="I307" s="16"/>
      <c r="J307" s="16"/>
    </row>
    <row r="308" spans="1:10" ht="14.25" customHeight="1" x14ac:dyDescent="0.3">
      <c r="A308" s="16"/>
      <c r="B308" s="16"/>
      <c r="C308" s="16"/>
      <c r="D308" s="16"/>
      <c r="E308" s="16"/>
      <c r="F308" s="16"/>
      <c r="G308" s="17"/>
      <c r="H308" s="16"/>
      <c r="I308" s="16"/>
      <c r="J308" s="16"/>
    </row>
    <row r="309" spans="1:10" ht="14.25" customHeight="1" x14ac:dyDescent="0.3">
      <c r="A309" s="16"/>
      <c r="B309" s="16"/>
      <c r="C309" s="16"/>
      <c r="D309" s="16"/>
      <c r="E309" s="16"/>
      <c r="F309" s="16"/>
      <c r="G309" s="17"/>
      <c r="H309" s="16"/>
      <c r="I309" s="16"/>
      <c r="J309" s="16"/>
    </row>
    <row r="310" spans="1:10" ht="14.25" customHeight="1" x14ac:dyDescent="0.3">
      <c r="A310" s="16"/>
      <c r="B310" s="16"/>
      <c r="C310" s="16"/>
      <c r="D310" s="16"/>
      <c r="E310" s="16"/>
      <c r="F310" s="16"/>
      <c r="G310" s="17"/>
      <c r="H310" s="16"/>
      <c r="I310" s="16"/>
      <c r="J310" s="16"/>
    </row>
    <row r="311" spans="1:10" ht="14.25" customHeight="1" x14ac:dyDescent="0.3">
      <c r="A311" s="16"/>
      <c r="B311" s="16"/>
      <c r="C311" s="16"/>
      <c r="D311" s="16"/>
      <c r="E311" s="16"/>
      <c r="F311" s="16"/>
      <c r="G311" s="17"/>
      <c r="H311" s="16"/>
      <c r="I311" s="16"/>
      <c r="J311" s="16"/>
    </row>
    <row r="312" spans="1:10" ht="14.25" customHeight="1" x14ac:dyDescent="0.3">
      <c r="A312" s="16"/>
      <c r="B312" s="16"/>
      <c r="C312" s="16"/>
      <c r="D312" s="16"/>
      <c r="E312" s="16"/>
      <c r="F312" s="16"/>
      <c r="G312" s="17"/>
      <c r="H312" s="16"/>
      <c r="I312" s="16"/>
      <c r="J312" s="16"/>
    </row>
    <row r="313" spans="1:10" ht="14.25" customHeight="1" x14ac:dyDescent="0.3">
      <c r="A313" s="16"/>
      <c r="B313" s="16"/>
      <c r="C313" s="16"/>
      <c r="D313" s="16"/>
      <c r="E313" s="16"/>
      <c r="F313" s="16"/>
      <c r="G313" s="17"/>
      <c r="H313" s="16"/>
      <c r="I313" s="16"/>
      <c r="J313" s="16"/>
    </row>
    <row r="314" spans="1:10" ht="14.25" customHeight="1" x14ac:dyDescent="0.3">
      <c r="A314" s="16"/>
      <c r="B314" s="16"/>
      <c r="C314" s="16"/>
      <c r="D314" s="16"/>
      <c r="E314" s="16"/>
      <c r="F314" s="16"/>
      <c r="G314" s="17"/>
      <c r="H314" s="16"/>
      <c r="I314" s="16"/>
      <c r="J314" s="16"/>
    </row>
    <row r="315" spans="1:10" ht="14.25" customHeight="1" x14ac:dyDescent="0.3">
      <c r="A315" s="16"/>
      <c r="B315" s="16"/>
      <c r="C315" s="16"/>
      <c r="D315" s="16"/>
      <c r="E315" s="16"/>
      <c r="F315" s="16"/>
      <c r="G315" s="17"/>
      <c r="H315" s="16"/>
      <c r="I315" s="16"/>
      <c r="J315" s="16"/>
    </row>
    <row r="316" spans="1:10" ht="14.25" customHeight="1" x14ac:dyDescent="0.3">
      <c r="A316" s="16"/>
      <c r="B316" s="16"/>
      <c r="C316" s="16"/>
      <c r="D316" s="16"/>
      <c r="E316" s="16"/>
      <c r="F316" s="16"/>
      <c r="G316" s="17"/>
      <c r="H316" s="16"/>
      <c r="I316" s="16"/>
      <c r="J316" s="16"/>
    </row>
    <row r="317" spans="1:10" ht="14.25" customHeight="1" x14ac:dyDescent="0.3">
      <c r="A317" s="16"/>
      <c r="B317" s="16"/>
      <c r="C317" s="16"/>
      <c r="D317" s="16"/>
      <c r="E317" s="16"/>
      <c r="F317" s="16"/>
      <c r="G317" s="17"/>
      <c r="H317" s="16"/>
      <c r="I317" s="16"/>
      <c r="J317" s="16"/>
    </row>
    <row r="318" spans="1:10" ht="14.25" customHeight="1" x14ac:dyDescent="0.3">
      <c r="A318" s="16"/>
      <c r="B318" s="16"/>
      <c r="C318" s="16"/>
      <c r="D318" s="16"/>
      <c r="E318" s="16"/>
      <c r="F318" s="16"/>
      <c r="G318" s="17"/>
      <c r="H318" s="16"/>
      <c r="I318" s="16"/>
      <c r="J318" s="16"/>
    </row>
    <row r="319" spans="1:10" ht="14.25" customHeight="1" x14ac:dyDescent="0.3">
      <c r="A319" s="16"/>
      <c r="B319" s="16"/>
      <c r="C319" s="16"/>
      <c r="D319" s="16"/>
      <c r="E319" s="16"/>
      <c r="F319" s="16"/>
      <c r="G319" s="17"/>
      <c r="H319" s="16"/>
      <c r="I319" s="16"/>
      <c r="J319" s="16"/>
    </row>
    <row r="320" spans="1:10" ht="14.25" customHeight="1" x14ac:dyDescent="0.3">
      <c r="A320" s="16"/>
      <c r="B320" s="16"/>
      <c r="C320" s="16"/>
      <c r="D320" s="16"/>
      <c r="E320" s="16"/>
      <c r="F320" s="16"/>
      <c r="G320" s="17"/>
      <c r="H320" s="16"/>
      <c r="I320" s="16"/>
      <c r="J320" s="16"/>
    </row>
    <row r="321" spans="1:10" ht="14.25" customHeight="1" x14ac:dyDescent="0.3">
      <c r="A321" s="16"/>
      <c r="B321" s="16"/>
      <c r="C321" s="16"/>
      <c r="D321" s="16"/>
      <c r="E321" s="16"/>
      <c r="F321" s="16"/>
      <c r="G321" s="17"/>
      <c r="H321" s="16"/>
      <c r="I321" s="16"/>
      <c r="J321" s="16"/>
    </row>
    <row r="322" spans="1:10" ht="14.25" customHeight="1" x14ac:dyDescent="0.3">
      <c r="A322" s="16"/>
      <c r="B322" s="16"/>
      <c r="C322" s="16"/>
      <c r="D322" s="16"/>
      <c r="E322" s="16"/>
      <c r="F322" s="16"/>
      <c r="G322" s="17"/>
      <c r="H322" s="16"/>
      <c r="I322" s="16"/>
      <c r="J322" s="16"/>
    </row>
    <row r="323" spans="1:10" ht="14.25" customHeight="1" x14ac:dyDescent="0.3">
      <c r="A323" s="16"/>
      <c r="B323" s="16"/>
      <c r="C323" s="16"/>
      <c r="D323" s="16"/>
      <c r="E323" s="16"/>
      <c r="F323" s="16"/>
      <c r="G323" s="17"/>
      <c r="H323" s="16"/>
      <c r="I323" s="16"/>
      <c r="J323" s="16"/>
    </row>
    <row r="324" spans="1:10" ht="14.25" customHeight="1" x14ac:dyDescent="0.3">
      <c r="A324" s="16"/>
      <c r="B324" s="16"/>
      <c r="C324" s="16"/>
      <c r="D324" s="16"/>
      <c r="E324" s="16"/>
      <c r="F324" s="16"/>
      <c r="G324" s="17"/>
      <c r="H324" s="16"/>
      <c r="I324" s="16"/>
      <c r="J324" s="16"/>
    </row>
    <row r="325" spans="1:10" ht="14.25" customHeight="1" x14ac:dyDescent="0.3">
      <c r="A325" s="16"/>
      <c r="B325" s="16"/>
      <c r="C325" s="16"/>
      <c r="D325" s="16"/>
      <c r="E325" s="16"/>
      <c r="F325" s="16"/>
      <c r="G325" s="17"/>
      <c r="H325" s="16"/>
      <c r="I325" s="16"/>
      <c r="J325" s="16"/>
    </row>
    <row r="326" spans="1:10" ht="14.25" customHeight="1" x14ac:dyDescent="0.3">
      <c r="A326" s="16"/>
      <c r="B326" s="16"/>
      <c r="C326" s="16"/>
      <c r="D326" s="16"/>
      <c r="E326" s="16"/>
      <c r="F326" s="16"/>
      <c r="G326" s="17"/>
      <c r="H326" s="16"/>
      <c r="I326" s="16"/>
      <c r="J326" s="16"/>
    </row>
    <row r="327" spans="1:10" ht="14.25" customHeight="1" x14ac:dyDescent="0.3">
      <c r="A327" s="16"/>
      <c r="B327" s="16"/>
      <c r="C327" s="16"/>
      <c r="D327" s="16"/>
      <c r="E327" s="16"/>
      <c r="F327" s="16"/>
      <c r="G327" s="17"/>
      <c r="H327" s="16"/>
      <c r="I327" s="16"/>
      <c r="J327" s="16"/>
    </row>
    <row r="328" spans="1:10" ht="14.25" customHeight="1" x14ac:dyDescent="0.3">
      <c r="A328" s="16"/>
      <c r="B328" s="16"/>
      <c r="C328" s="16"/>
      <c r="D328" s="16"/>
      <c r="E328" s="16"/>
      <c r="F328" s="16"/>
      <c r="G328" s="17"/>
      <c r="H328" s="16"/>
      <c r="I328" s="16"/>
      <c r="J328" s="16"/>
    </row>
    <row r="329" spans="1:10" ht="14.25" customHeight="1" x14ac:dyDescent="0.3">
      <c r="A329" s="16"/>
      <c r="B329" s="16"/>
      <c r="C329" s="16"/>
      <c r="D329" s="16"/>
      <c r="E329" s="16"/>
      <c r="F329" s="16"/>
      <c r="G329" s="17"/>
      <c r="H329" s="16"/>
      <c r="I329" s="16"/>
      <c r="J329" s="16"/>
    </row>
    <row r="330" spans="1:10" ht="14.25" customHeight="1" x14ac:dyDescent="0.3">
      <c r="A330" s="16"/>
      <c r="B330" s="16"/>
      <c r="C330" s="16"/>
      <c r="D330" s="16"/>
      <c r="E330" s="16"/>
      <c r="F330" s="16"/>
      <c r="G330" s="17"/>
      <c r="H330" s="16"/>
      <c r="I330" s="16"/>
      <c r="J330" s="16"/>
    </row>
    <row r="331" spans="1:10" ht="14.25" customHeight="1" x14ac:dyDescent="0.3">
      <c r="A331" s="16"/>
      <c r="B331" s="16"/>
      <c r="C331" s="16"/>
      <c r="D331" s="16"/>
      <c r="E331" s="16"/>
      <c r="F331" s="16"/>
      <c r="G331" s="17"/>
      <c r="H331" s="16"/>
      <c r="I331" s="16"/>
      <c r="J331" s="16"/>
    </row>
    <row r="332" spans="1:10" ht="14.25" customHeight="1" x14ac:dyDescent="0.3">
      <c r="A332" s="16"/>
      <c r="B332" s="16"/>
      <c r="C332" s="16"/>
      <c r="D332" s="16"/>
      <c r="E332" s="16"/>
      <c r="F332" s="16"/>
      <c r="G332" s="17"/>
      <c r="H332" s="16"/>
      <c r="I332" s="16"/>
      <c r="J332" s="16"/>
    </row>
    <row r="333" spans="1:10" ht="14.25" customHeight="1" x14ac:dyDescent="0.3">
      <c r="A333" s="16"/>
      <c r="B333" s="16"/>
      <c r="C333" s="16"/>
      <c r="D333" s="16"/>
      <c r="E333" s="16"/>
      <c r="F333" s="16"/>
      <c r="G333" s="17"/>
      <c r="H333" s="16"/>
      <c r="I333" s="16"/>
      <c r="J333" s="16"/>
    </row>
    <row r="334" spans="1:10" ht="14.25" customHeight="1" x14ac:dyDescent="0.3">
      <c r="A334" s="16"/>
      <c r="B334" s="16"/>
      <c r="C334" s="16"/>
      <c r="D334" s="16"/>
      <c r="E334" s="16"/>
      <c r="F334" s="16"/>
      <c r="G334" s="17"/>
      <c r="H334" s="16"/>
      <c r="I334" s="16"/>
      <c r="J334" s="16"/>
    </row>
    <row r="335" spans="1:10" ht="14.25" customHeight="1" x14ac:dyDescent="0.3">
      <c r="A335" s="16"/>
      <c r="B335" s="16"/>
      <c r="C335" s="16"/>
      <c r="D335" s="16"/>
      <c r="E335" s="16"/>
      <c r="F335" s="16"/>
      <c r="G335" s="17"/>
      <c r="H335" s="16"/>
      <c r="I335" s="16"/>
      <c r="J335" s="16"/>
    </row>
    <row r="336" spans="1:10" ht="14.25" customHeight="1" x14ac:dyDescent="0.3">
      <c r="A336" s="16"/>
      <c r="B336" s="16"/>
      <c r="C336" s="16"/>
      <c r="D336" s="16"/>
      <c r="E336" s="16"/>
      <c r="F336" s="16"/>
      <c r="G336" s="17"/>
      <c r="H336" s="16"/>
      <c r="I336" s="16"/>
      <c r="J336" s="16"/>
    </row>
    <row r="337" spans="1:10" ht="14.25" customHeight="1" x14ac:dyDescent="0.3">
      <c r="A337" s="16"/>
      <c r="B337" s="16"/>
      <c r="C337" s="16"/>
      <c r="D337" s="16"/>
      <c r="E337" s="16"/>
      <c r="F337" s="16"/>
      <c r="G337" s="17"/>
      <c r="H337" s="16"/>
      <c r="I337" s="16"/>
      <c r="J337" s="16"/>
    </row>
    <row r="338" spans="1:10" ht="14.25" customHeight="1" x14ac:dyDescent="0.3">
      <c r="A338" s="16"/>
      <c r="B338" s="16"/>
      <c r="C338" s="16"/>
      <c r="D338" s="16"/>
      <c r="E338" s="16"/>
      <c r="F338" s="16"/>
      <c r="G338" s="17"/>
      <c r="H338" s="16"/>
      <c r="I338" s="16"/>
      <c r="J338" s="16"/>
    </row>
    <row r="339" spans="1:10" ht="14.25" customHeight="1" x14ac:dyDescent="0.3">
      <c r="A339" s="16"/>
      <c r="B339" s="16"/>
      <c r="C339" s="16"/>
      <c r="D339" s="16"/>
      <c r="E339" s="16"/>
      <c r="F339" s="16"/>
      <c r="G339" s="17"/>
      <c r="H339" s="16"/>
      <c r="I339" s="16"/>
      <c r="J339" s="16"/>
    </row>
    <row r="340" spans="1:10" ht="14.25" customHeight="1" x14ac:dyDescent="0.3">
      <c r="A340" s="16"/>
      <c r="B340" s="16"/>
      <c r="C340" s="16"/>
      <c r="D340" s="16"/>
      <c r="E340" s="16"/>
      <c r="F340" s="16"/>
      <c r="G340" s="17"/>
      <c r="H340" s="16"/>
      <c r="I340" s="16"/>
      <c r="J340" s="16"/>
    </row>
    <row r="341" spans="1:10" ht="14.25" customHeight="1" x14ac:dyDescent="0.3">
      <c r="A341" s="16"/>
      <c r="B341" s="16"/>
      <c r="C341" s="16"/>
      <c r="D341" s="16"/>
      <c r="E341" s="16"/>
      <c r="F341" s="16"/>
      <c r="G341" s="17"/>
      <c r="H341" s="16"/>
      <c r="I341" s="16"/>
      <c r="J341" s="16"/>
    </row>
    <row r="342" spans="1:10" ht="14.25" customHeight="1" x14ac:dyDescent="0.3">
      <c r="A342" s="16"/>
      <c r="B342" s="16"/>
      <c r="C342" s="16"/>
      <c r="D342" s="16"/>
      <c r="E342" s="16"/>
      <c r="F342" s="16"/>
      <c r="G342" s="17"/>
      <c r="H342" s="16"/>
      <c r="I342" s="16"/>
      <c r="J342" s="16"/>
    </row>
    <row r="343" spans="1:10" ht="14.25" customHeight="1" x14ac:dyDescent="0.3">
      <c r="A343" s="16"/>
      <c r="B343" s="16"/>
      <c r="C343" s="16"/>
      <c r="D343" s="16"/>
      <c r="E343" s="16"/>
      <c r="F343" s="16"/>
      <c r="G343" s="17"/>
      <c r="H343" s="16"/>
      <c r="I343" s="16"/>
      <c r="J343" s="16"/>
    </row>
    <row r="344" spans="1:10" ht="14.25" customHeight="1" x14ac:dyDescent="0.3">
      <c r="A344" s="16"/>
      <c r="B344" s="16"/>
      <c r="C344" s="16"/>
      <c r="D344" s="16"/>
      <c r="E344" s="16"/>
      <c r="F344" s="16"/>
      <c r="G344" s="17"/>
      <c r="H344" s="16"/>
      <c r="I344" s="16"/>
      <c r="J344" s="16"/>
    </row>
    <row r="345" spans="1:10" ht="14.25" customHeight="1" x14ac:dyDescent="0.3">
      <c r="A345" s="16"/>
      <c r="B345" s="16"/>
      <c r="C345" s="16"/>
      <c r="D345" s="16"/>
      <c r="E345" s="16"/>
      <c r="F345" s="16"/>
      <c r="G345" s="17"/>
      <c r="H345" s="16"/>
      <c r="I345" s="16"/>
      <c r="J345" s="16"/>
    </row>
    <row r="346" spans="1:10" ht="14.25" customHeight="1" x14ac:dyDescent="0.3">
      <c r="A346" s="16"/>
      <c r="B346" s="16"/>
      <c r="C346" s="16"/>
      <c r="D346" s="16"/>
      <c r="E346" s="16"/>
      <c r="F346" s="16"/>
      <c r="G346" s="17"/>
      <c r="H346" s="16"/>
      <c r="I346" s="16"/>
      <c r="J346" s="16"/>
    </row>
    <row r="347" spans="1:10" ht="14.25" customHeight="1" x14ac:dyDescent="0.3">
      <c r="A347" s="16"/>
      <c r="B347" s="16"/>
      <c r="C347" s="16"/>
      <c r="D347" s="16"/>
      <c r="E347" s="16"/>
      <c r="F347" s="16"/>
      <c r="G347" s="17"/>
      <c r="H347" s="16"/>
      <c r="I347" s="16"/>
      <c r="J347" s="16"/>
    </row>
    <row r="348" spans="1:10" ht="14.25" customHeight="1" x14ac:dyDescent="0.3">
      <c r="A348" s="16"/>
      <c r="B348" s="16"/>
      <c r="C348" s="16"/>
      <c r="D348" s="16"/>
      <c r="E348" s="16"/>
      <c r="F348" s="16"/>
      <c r="G348" s="17"/>
      <c r="H348" s="16"/>
      <c r="I348" s="16"/>
      <c r="J348" s="16"/>
    </row>
    <row r="349" spans="1:10" ht="14.25" customHeight="1" x14ac:dyDescent="0.3">
      <c r="A349" s="16"/>
      <c r="B349" s="16"/>
      <c r="C349" s="16"/>
      <c r="D349" s="16"/>
      <c r="E349" s="16"/>
      <c r="F349" s="16"/>
      <c r="G349" s="17"/>
      <c r="H349" s="16"/>
      <c r="I349" s="16"/>
      <c r="J349" s="16"/>
    </row>
    <row r="350" spans="1:10" ht="14.25" customHeight="1" x14ac:dyDescent="0.3">
      <c r="A350" s="16"/>
      <c r="B350" s="16"/>
      <c r="C350" s="16"/>
      <c r="D350" s="16"/>
      <c r="E350" s="16"/>
      <c r="F350" s="16"/>
      <c r="G350" s="17"/>
      <c r="H350" s="16"/>
      <c r="I350" s="16"/>
      <c r="J350" s="16"/>
    </row>
    <row r="351" spans="1:10" ht="14.25" customHeight="1" x14ac:dyDescent="0.3">
      <c r="A351" s="16"/>
      <c r="B351" s="16"/>
      <c r="C351" s="16"/>
      <c r="D351" s="16"/>
      <c r="E351" s="16"/>
      <c r="F351" s="16"/>
      <c r="G351" s="17"/>
      <c r="H351" s="16"/>
      <c r="I351" s="16"/>
      <c r="J351" s="16"/>
    </row>
    <row r="352" spans="1:10" ht="14.25" customHeight="1" x14ac:dyDescent="0.3">
      <c r="A352" s="16"/>
      <c r="B352" s="16"/>
      <c r="C352" s="16"/>
      <c r="D352" s="16"/>
      <c r="E352" s="16"/>
      <c r="F352" s="16"/>
      <c r="G352" s="17"/>
      <c r="H352" s="16"/>
      <c r="I352" s="16"/>
      <c r="J352" s="16"/>
    </row>
    <row r="353" spans="1:10" ht="14.25" customHeight="1" x14ac:dyDescent="0.3">
      <c r="A353" s="16"/>
      <c r="B353" s="16"/>
      <c r="C353" s="16"/>
      <c r="D353" s="16"/>
      <c r="E353" s="16"/>
      <c r="F353" s="16"/>
      <c r="G353" s="17"/>
      <c r="H353" s="16"/>
      <c r="I353" s="16"/>
      <c r="J353" s="16"/>
    </row>
    <row r="354" spans="1:10" ht="14.25" customHeight="1" x14ac:dyDescent="0.3">
      <c r="A354" s="16"/>
      <c r="B354" s="16"/>
      <c r="C354" s="16"/>
      <c r="D354" s="16"/>
      <c r="E354" s="16"/>
      <c r="F354" s="16"/>
      <c r="G354" s="17"/>
      <c r="H354" s="16"/>
      <c r="I354" s="16"/>
      <c r="J354" s="16"/>
    </row>
    <row r="355" spans="1:10" ht="14.25" customHeight="1" x14ac:dyDescent="0.3">
      <c r="A355" s="16"/>
      <c r="B355" s="16"/>
      <c r="C355" s="16"/>
      <c r="D355" s="16"/>
      <c r="E355" s="16"/>
      <c r="F355" s="16"/>
      <c r="G355" s="17"/>
      <c r="H355" s="16"/>
      <c r="I355" s="16"/>
      <c r="J355" s="16"/>
    </row>
    <row r="356" spans="1:10" ht="14.25" customHeight="1" x14ac:dyDescent="0.3">
      <c r="A356" s="16"/>
      <c r="B356" s="16"/>
      <c r="C356" s="16"/>
      <c r="D356" s="16"/>
      <c r="E356" s="16"/>
      <c r="F356" s="16"/>
      <c r="G356" s="17"/>
      <c r="H356" s="16"/>
      <c r="I356" s="16"/>
      <c r="J356" s="16"/>
    </row>
    <row r="357" spans="1:10" ht="14.25" customHeight="1" x14ac:dyDescent="0.3">
      <c r="A357" s="16"/>
      <c r="B357" s="16"/>
      <c r="C357" s="16"/>
      <c r="D357" s="16"/>
      <c r="E357" s="16"/>
      <c r="F357" s="16"/>
      <c r="G357" s="17"/>
      <c r="H357" s="16"/>
      <c r="I357" s="16"/>
      <c r="J357" s="16"/>
    </row>
    <row r="358" spans="1:10" ht="14.25" customHeight="1" x14ac:dyDescent="0.3">
      <c r="A358" s="16"/>
      <c r="B358" s="16"/>
      <c r="C358" s="16"/>
      <c r="D358" s="16"/>
      <c r="E358" s="16"/>
      <c r="F358" s="16"/>
      <c r="G358" s="17"/>
      <c r="H358" s="16"/>
      <c r="I358" s="16"/>
      <c r="J358" s="16"/>
    </row>
    <row r="359" spans="1:10" ht="14.25" customHeight="1" x14ac:dyDescent="0.3">
      <c r="A359" s="16"/>
      <c r="B359" s="16"/>
      <c r="C359" s="16"/>
      <c r="D359" s="16"/>
      <c r="E359" s="16"/>
      <c r="F359" s="16"/>
      <c r="G359" s="17"/>
      <c r="H359" s="16"/>
      <c r="I359" s="16"/>
      <c r="J359" s="16"/>
    </row>
    <row r="360" spans="1:10" ht="14.25" customHeight="1" x14ac:dyDescent="0.3">
      <c r="A360" s="16"/>
      <c r="B360" s="16"/>
      <c r="C360" s="16"/>
      <c r="D360" s="16"/>
      <c r="E360" s="16"/>
      <c r="F360" s="16"/>
      <c r="G360" s="17"/>
      <c r="H360" s="16"/>
      <c r="I360" s="16"/>
      <c r="J360" s="16"/>
    </row>
    <row r="361" spans="1:10" ht="14.25" customHeight="1" x14ac:dyDescent="0.3">
      <c r="A361" s="16"/>
      <c r="B361" s="16"/>
      <c r="C361" s="16"/>
      <c r="D361" s="16"/>
      <c r="E361" s="16"/>
      <c r="F361" s="16"/>
      <c r="G361" s="17"/>
      <c r="H361" s="16"/>
      <c r="I361" s="16"/>
      <c r="J361" s="16"/>
    </row>
    <row r="362" spans="1:10" ht="14.25" customHeight="1" x14ac:dyDescent="0.3">
      <c r="A362" s="16"/>
      <c r="B362" s="16"/>
      <c r="C362" s="16"/>
      <c r="D362" s="16"/>
      <c r="E362" s="16"/>
      <c r="F362" s="16"/>
      <c r="G362" s="17"/>
      <c r="H362" s="16"/>
      <c r="I362" s="16"/>
      <c r="J362" s="16"/>
    </row>
    <row r="363" spans="1:10" ht="14.25" customHeight="1" x14ac:dyDescent="0.3">
      <c r="A363" s="16"/>
      <c r="B363" s="16"/>
      <c r="C363" s="16"/>
      <c r="D363" s="16"/>
      <c r="E363" s="16"/>
      <c r="F363" s="16"/>
      <c r="G363" s="17"/>
      <c r="H363" s="16"/>
      <c r="I363" s="16"/>
      <c r="J363" s="16"/>
    </row>
    <row r="364" spans="1:10" ht="14.25" customHeight="1" x14ac:dyDescent="0.3">
      <c r="A364" s="16"/>
      <c r="B364" s="16"/>
      <c r="C364" s="16"/>
      <c r="D364" s="16"/>
      <c r="E364" s="16"/>
      <c r="F364" s="16"/>
      <c r="G364" s="17"/>
      <c r="H364" s="16"/>
      <c r="I364" s="16"/>
      <c r="J364" s="16"/>
    </row>
    <row r="365" spans="1:10" ht="14.25" customHeight="1" x14ac:dyDescent="0.3">
      <c r="A365" s="16"/>
      <c r="B365" s="16"/>
      <c r="C365" s="16"/>
      <c r="D365" s="16"/>
      <c r="E365" s="16"/>
      <c r="F365" s="16"/>
      <c r="G365" s="17"/>
      <c r="H365" s="16"/>
      <c r="I365" s="16"/>
      <c r="J365" s="16"/>
    </row>
    <row r="366" spans="1:10" ht="14.25" customHeight="1" x14ac:dyDescent="0.3">
      <c r="A366" s="16"/>
      <c r="B366" s="16"/>
      <c r="C366" s="16"/>
      <c r="D366" s="16"/>
      <c r="E366" s="16"/>
      <c r="F366" s="16"/>
      <c r="G366" s="17"/>
      <c r="H366" s="16"/>
      <c r="I366" s="16"/>
      <c r="J366" s="16"/>
    </row>
    <row r="367" spans="1:10" ht="14.25" customHeight="1" x14ac:dyDescent="0.3">
      <c r="A367" s="16"/>
      <c r="B367" s="16"/>
      <c r="C367" s="16"/>
      <c r="D367" s="16"/>
      <c r="E367" s="16"/>
      <c r="F367" s="16"/>
      <c r="G367" s="17"/>
      <c r="H367" s="16"/>
      <c r="I367" s="16"/>
      <c r="J367" s="16"/>
    </row>
    <row r="368" spans="1:10" ht="14.25" customHeight="1" x14ac:dyDescent="0.3">
      <c r="A368" s="16"/>
      <c r="B368" s="16"/>
      <c r="C368" s="16"/>
      <c r="D368" s="16"/>
      <c r="E368" s="16"/>
      <c r="F368" s="16"/>
      <c r="G368" s="17"/>
      <c r="H368" s="16"/>
      <c r="I368" s="16"/>
      <c r="J368" s="16"/>
    </row>
    <row r="369" spans="1:10" ht="14.25" customHeight="1" x14ac:dyDescent="0.3">
      <c r="A369" s="16"/>
      <c r="B369" s="16"/>
      <c r="C369" s="16"/>
      <c r="D369" s="16"/>
      <c r="E369" s="16"/>
      <c r="F369" s="16"/>
      <c r="G369" s="17"/>
      <c r="H369" s="16"/>
      <c r="I369" s="16"/>
      <c r="J369" s="16"/>
    </row>
    <row r="370" spans="1:10" ht="14.25" customHeight="1" x14ac:dyDescent="0.3">
      <c r="A370" s="16"/>
      <c r="B370" s="16"/>
      <c r="C370" s="16"/>
      <c r="D370" s="16"/>
      <c r="E370" s="16"/>
      <c r="F370" s="16"/>
      <c r="G370" s="17"/>
      <c r="H370" s="16"/>
      <c r="I370" s="16"/>
      <c r="J370" s="16"/>
    </row>
    <row r="371" spans="1:10" ht="14.25" customHeight="1" x14ac:dyDescent="0.3">
      <c r="A371" s="16"/>
      <c r="B371" s="16"/>
      <c r="C371" s="16"/>
      <c r="D371" s="16"/>
      <c r="E371" s="16"/>
      <c r="F371" s="16"/>
      <c r="G371" s="17"/>
      <c r="H371" s="16"/>
      <c r="I371" s="16"/>
      <c r="J371" s="16"/>
    </row>
    <row r="372" spans="1:10" ht="14.25" customHeight="1" x14ac:dyDescent="0.3">
      <c r="A372" s="16"/>
      <c r="B372" s="16"/>
      <c r="C372" s="16"/>
      <c r="D372" s="16"/>
      <c r="E372" s="16"/>
      <c r="F372" s="16"/>
      <c r="G372" s="17"/>
      <c r="H372" s="16"/>
      <c r="I372" s="16"/>
      <c r="J372" s="16"/>
    </row>
    <row r="373" spans="1:10" ht="14.25" customHeight="1" x14ac:dyDescent="0.3">
      <c r="A373" s="16"/>
      <c r="B373" s="16"/>
      <c r="C373" s="16"/>
      <c r="D373" s="16"/>
      <c r="E373" s="16"/>
      <c r="F373" s="16"/>
      <c r="G373" s="17"/>
      <c r="H373" s="16"/>
      <c r="I373" s="16"/>
      <c r="J373" s="16"/>
    </row>
    <row r="374" spans="1:10" ht="14.25" customHeight="1" x14ac:dyDescent="0.3">
      <c r="A374" s="16"/>
      <c r="B374" s="16"/>
      <c r="C374" s="16"/>
      <c r="D374" s="16"/>
      <c r="E374" s="16"/>
      <c r="F374" s="16"/>
      <c r="G374" s="17"/>
      <c r="H374" s="16"/>
      <c r="I374" s="16"/>
      <c r="J374" s="16"/>
    </row>
    <row r="375" spans="1:10" ht="14.25" customHeight="1" x14ac:dyDescent="0.3">
      <c r="A375" s="16"/>
      <c r="B375" s="16"/>
      <c r="C375" s="16"/>
      <c r="D375" s="16"/>
      <c r="E375" s="16"/>
      <c r="F375" s="16"/>
      <c r="G375" s="17"/>
      <c r="H375" s="16"/>
      <c r="I375" s="16"/>
      <c r="J375" s="16"/>
    </row>
    <row r="376" spans="1:10" ht="14.25" customHeight="1" x14ac:dyDescent="0.3">
      <c r="A376" s="16"/>
      <c r="B376" s="16"/>
      <c r="C376" s="16"/>
      <c r="D376" s="16"/>
      <c r="E376" s="16"/>
      <c r="F376" s="16"/>
      <c r="G376" s="17"/>
      <c r="H376" s="16"/>
      <c r="I376" s="16"/>
      <c r="J376" s="16"/>
    </row>
    <row r="377" spans="1:10" ht="14.25" customHeight="1" x14ac:dyDescent="0.3">
      <c r="A377" s="16"/>
      <c r="B377" s="16"/>
      <c r="C377" s="16"/>
      <c r="D377" s="16"/>
      <c r="E377" s="16"/>
      <c r="F377" s="16"/>
      <c r="G377" s="17"/>
      <c r="H377" s="16"/>
      <c r="I377" s="16"/>
      <c r="J377" s="16"/>
    </row>
    <row r="378" spans="1:10" ht="14.25" customHeight="1" x14ac:dyDescent="0.3">
      <c r="A378" s="16"/>
      <c r="B378" s="16"/>
      <c r="C378" s="16"/>
      <c r="D378" s="16"/>
      <c r="E378" s="16"/>
      <c r="F378" s="16"/>
      <c r="G378" s="17"/>
      <c r="H378" s="16"/>
      <c r="I378" s="16"/>
      <c r="J378" s="16"/>
    </row>
    <row r="379" spans="1:10" ht="14.25" customHeight="1" x14ac:dyDescent="0.3">
      <c r="A379" s="16"/>
      <c r="B379" s="16"/>
      <c r="C379" s="16"/>
      <c r="D379" s="16"/>
      <c r="E379" s="16"/>
      <c r="F379" s="16"/>
      <c r="G379" s="17"/>
      <c r="H379" s="16"/>
      <c r="I379" s="16"/>
      <c r="J379" s="16"/>
    </row>
    <row r="380" spans="1:10" ht="14.25" customHeight="1" x14ac:dyDescent="0.3">
      <c r="A380" s="16"/>
      <c r="B380" s="16"/>
      <c r="C380" s="16"/>
      <c r="D380" s="16"/>
      <c r="E380" s="16"/>
      <c r="F380" s="16"/>
      <c r="G380" s="17"/>
      <c r="H380" s="16"/>
      <c r="I380" s="16"/>
      <c r="J380" s="16"/>
    </row>
    <row r="381" spans="1:10" ht="14.25" customHeight="1" x14ac:dyDescent="0.3">
      <c r="A381" s="16"/>
      <c r="B381" s="16"/>
      <c r="C381" s="16"/>
      <c r="D381" s="16"/>
      <c r="E381" s="16"/>
      <c r="F381" s="16"/>
      <c r="G381" s="17"/>
      <c r="H381" s="16"/>
      <c r="I381" s="16"/>
      <c r="J381" s="16"/>
    </row>
    <row r="382" spans="1:10" ht="14.25" customHeight="1" x14ac:dyDescent="0.3">
      <c r="A382" s="16"/>
      <c r="B382" s="16"/>
      <c r="C382" s="16"/>
      <c r="D382" s="16"/>
      <c r="E382" s="16"/>
      <c r="F382" s="16"/>
      <c r="G382" s="17"/>
      <c r="H382" s="16"/>
      <c r="I382" s="16"/>
      <c r="J382" s="16"/>
    </row>
    <row r="383" spans="1:10" ht="14.25" customHeight="1" x14ac:dyDescent="0.3">
      <c r="A383" s="16"/>
      <c r="B383" s="16"/>
      <c r="C383" s="16"/>
      <c r="D383" s="16"/>
      <c r="E383" s="16"/>
      <c r="F383" s="16"/>
      <c r="G383" s="17"/>
      <c r="H383" s="16"/>
      <c r="I383" s="16"/>
      <c r="J383" s="16"/>
    </row>
    <row r="384" spans="1:10" ht="14.25" customHeight="1" x14ac:dyDescent="0.3">
      <c r="A384" s="16"/>
      <c r="B384" s="16"/>
      <c r="C384" s="16"/>
      <c r="D384" s="16"/>
      <c r="E384" s="16"/>
      <c r="F384" s="16"/>
      <c r="G384" s="17"/>
      <c r="H384" s="16"/>
      <c r="I384" s="16"/>
      <c r="J384" s="16"/>
    </row>
    <row r="385" spans="1:10" ht="14.25" customHeight="1" x14ac:dyDescent="0.3">
      <c r="A385" s="16"/>
      <c r="B385" s="16"/>
      <c r="C385" s="16"/>
      <c r="D385" s="16"/>
      <c r="E385" s="16"/>
      <c r="F385" s="16"/>
      <c r="G385" s="17"/>
      <c r="H385" s="16"/>
      <c r="I385" s="16"/>
      <c r="J385" s="16"/>
    </row>
    <row r="386" spans="1:10" ht="14.25" customHeight="1" x14ac:dyDescent="0.3">
      <c r="A386" s="16"/>
      <c r="B386" s="16"/>
      <c r="C386" s="16"/>
      <c r="D386" s="16"/>
      <c r="E386" s="16"/>
      <c r="F386" s="16"/>
      <c r="G386" s="17"/>
      <c r="H386" s="16"/>
      <c r="I386" s="16"/>
      <c r="J386" s="16"/>
    </row>
    <row r="387" spans="1:10" ht="14.25" customHeight="1" x14ac:dyDescent="0.3">
      <c r="A387" s="16"/>
      <c r="B387" s="16"/>
      <c r="C387" s="16"/>
      <c r="D387" s="16"/>
      <c r="E387" s="16"/>
      <c r="F387" s="16"/>
      <c r="G387" s="17"/>
      <c r="H387" s="16"/>
      <c r="I387" s="16"/>
      <c r="J387" s="16"/>
    </row>
    <row r="388" spans="1:10" ht="14.25" customHeight="1" x14ac:dyDescent="0.3">
      <c r="A388" s="16"/>
      <c r="B388" s="16"/>
      <c r="C388" s="16"/>
      <c r="D388" s="16"/>
      <c r="E388" s="16"/>
      <c r="F388" s="16"/>
      <c r="G388" s="17"/>
      <c r="H388" s="16"/>
      <c r="I388" s="16"/>
      <c r="J388" s="16"/>
    </row>
    <row r="389" spans="1:10" ht="14.25" customHeight="1" x14ac:dyDescent="0.3">
      <c r="A389" s="16"/>
      <c r="B389" s="16"/>
      <c r="C389" s="16"/>
      <c r="D389" s="16"/>
      <c r="E389" s="16"/>
      <c r="F389" s="16"/>
      <c r="G389" s="17"/>
      <c r="H389" s="16"/>
      <c r="I389" s="16"/>
      <c r="J389" s="16"/>
    </row>
    <row r="390" spans="1:10" ht="14.25" customHeight="1" x14ac:dyDescent="0.3">
      <c r="A390" s="16"/>
      <c r="B390" s="16"/>
      <c r="C390" s="16"/>
      <c r="D390" s="16"/>
      <c r="E390" s="16"/>
      <c r="F390" s="16"/>
      <c r="G390" s="17"/>
      <c r="H390" s="16"/>
      <c r="I390" s="16"/>
      <c r="J390" s="16"/>
    </row>
    <row r="391" spans="1:10" ht="14.25" customHeight="1" x14ac:dyDescent="0.3">
      <c r="A391" s="16"/>
      <c r="B391" s="16"/>
      <c r="C391" s="16"/>
      <c r="D391" s="16"/>
      <c r="E391" s="16"/>
      <c r="F391" s="16"/>
      <c r="G391" s="17"/>
      <c r="H391" s="16"/>
      <c r="I391" s="16"/>
      <c r="J391" s="16"/>
    </row>
    <row r="392" spans="1:10" ht="14.25" customHeight="1" x14ac:dyDescent="0.3">
      <c r="A392" s="16"/>
      <c r="B392" s="16"/>
      <c r="C392" s="16"/>
      <c r="D392" s="16"/>
      <c r="E392" s="16"/>
      <c r="F392" s="16"/>
      <c r="G392" s="17"/>
      <c r="H392" s="16"/>
      <c r="I392" s="16"/>
      <c r="J392" s="16"/>
    </row>
    <row r="393" spans="1:10" ht="14.25" customHeight="1" x14ac:dyDescent="0.3">
      <c r="A393" s="16"/>
      <c r="B393" s="16"/>
      <c r="C393" s="16"/>
      <c r="D393" s="16"/>
      <c r="E393" s="16"/>
      <c r="F393" s="16"/>
      <c r="G393" s="17"/>
      <c r="H393" s="16"/>
      <c r="I393" s="16"/>
      <c r="J393" s="16"/>
    </row>
    <row r="394" spans="1:10" ht="14.25" customHeight="1" x14ac:dyDescent="0.3">
      <c r="A394" s="16"/>
      <c r="B394" s="16"/>
      <c r="C394" s="16"/>
      <c r="D394" s="16"/>
      <c r="E394" s="16"/>
      <c r="F394" s="16"/>
      <c r="G394" s="17"/>
      <c r="H394" s="16"/>
      <c r="I394" s="16"/>
      <c r="J394" s="16"/>
    </row>
    <row r="395" spans="1:10" ht="14.25" customHeight="1" x14ac:dyDescent="0.3">
      <c r="A395" s="16"/>
      <c r="B395" s="16"/>
      <c r="C395" s="16"/>
      <c r="D395" s="16"/>
      <c r="E395" s="16"/>
      <c r="F395" s="16"/>
      <c r="G395" s="17"/>
      <c r="H395" s="16"/>
      <c r="I395" s="16"/>
      <c r="J395" s="16"/>
    </row>
    <row r="396" spans="1:10" ht="14.25" customHeight="1" x14ac:dyDescent="0.3">
      <c r="A396" s="16"/>
      <c r="B396" s="16"/>
      <c r="C396" s="16"/>
      <c r="D396" s="16"/>
      <c r="E396" s="16"/>
      <c r="F396" s="16"/>
      <c r="G396" s="17"/>
      <c r="H396" s="16"/>
      <c r="I396" s="16"/>
      <c r="J396" s="16"/>
    </row>
    <row r="397" spans="1:10" ht="14.25" customHeight="1" x14ac:dyDescent="0.3">
      <c r="A397" s="16"/>
      <c r="B397" s="16"/>
      <c r="C397" s="16"/>
      <c r="D397" s="16"/>
      <c r="E397" s="16"/>
      <c r="F397" s="16"/>
      <c r="G397" s="17"/>
      <c r="H397" s="16"/>
      <c r="I397" s="16"/>
      <c r="J397" s="16"/>
    </row>
    <row r="398" spans="1:10" ht="14.25" customHeight="1" x14ac:dyDescent="0.3">
      <c r="A398" s="16"/>
      <c r="B398" s="16"/>
      <c r="C398" s="16"/>
      <c r="D398" s="16"/>
      <c r="E398" s="16"/>
      <c r="F398" s="16"/>
      <c r="G398" s="17"/>
      <c r="H398" s="16"/>
      <c r="I398" s="16"/>
      <c r="J398" s="16"/>
    </row>
    <row r="399" spans="1:10" ht="14.25" customHeight="1" x14ac:dyDescent="0.3">
      <c r="A399" s="16"/>
      <c r="B399" s="16"/>
      <c r="C399" s="16"/>
      <c r="D399" s="16"/>
      <c r="E399" s="16"/>
      <c r="F399" s="16"/>
      <c r="G399" s="17"/>
      <c r="H399" s="16"/>
      <c r="I399" s="16"/>
      <c r="J399" s="16"/>
    </row>
    <row r="400" spans="1:10" ht="14.25" customHeight="1" x14ac:dyDescent="0.3">
      <c r="A400" s="16"/>
      <c r="B400" s="16"/>
      <c r="C400" s="16"/>
      <c r="D400" s="16"/>
      <c r="E400" s="16"/>
      <c r="F400" s="16"/>
      <c r="G400" s="17"/>
      <c r="H400" s="16"/>
      <c r="I400" s="16"/>
      <c r="J400" s="16"/>
    </row>
    <row r="401" spans="1:10" ht="14.25" customHeight="1" x14ac:dyDescent="0.3">
      <c r="A401" s="16"/>
      <c r="B401" s="16"/>
      <c r="C401" s="16"/>
      <c r="D401" s="16"/>
      <c r="E401" s="16"/>
      <c r="F401" s="16"/>
      <c r="G401" s="17"/>
      <c r="H401" s="16"/>
      <c r="I401" s="16"/>
      <c r="J401" s="16"/>
    </row>
    <row r="402" spans="1:10" ht="14.25" customHeight="1" x14ac:dyDescent="0.3">
      <c r="A402" s="16"/>
      <c r="B402" s="16"/>
      <c r="C402" s="16"/>
      <c r="D402" s="16"/>
      <c r="E402" s="16"/>
      <c r="F402" s="16"/>
      <c r="G402" s="17"/>
      <c r="H402" s="16"/>
      <c r="I402" s="16"/>
      <c r="J402" s="16"/>
    </row>
    <row r="403" spans="1:10" ht="14.25" customHeight="1" x14ac:dyDescent="0.3">
      <c r="A403" s="16"/>
      <c r="B403" s="16"/>
      <c r="C403" s="16"/>
      <c r="D403" s="16"/>
      <c r="E403" s="16"/>
      <c r="F403" s="16"/>
      <c r="G403" s="17"/>
      <c r="H403" s="16"/>
      <c r="I403" s="16"/>
      <c r="J403" s="16"/>
    </row>
    <row r="404" spans="1:10" ht="14.25" customHeight="1" x14ac:dyDescent="0.3">
      <c r="A404" s="16"/>
      <c r="B404" s="16"/>
      <c r="C404" s="16"/>
      <c r="D404" s="16"/>
      <c r="E404" s="16"/>
      <c r="F404" s="16"/>
      <c r="G404" s="17"/>
      <c r="H404" s="16"/>
      <c r="I404" s="16"/>
      <c r="J404" s="16"/>
    </row>
    <row r="405" spans="1:10" ht="14.25" customHeight="1" x14ac:dyDescent="0.3">
      <c r="A405" s="16"/>
      <c r="B405" s="16"/>
      <c r="C405" s="16"/>
      <c r="D405" s="16"/>
      <c r="E405" s="16"/>
      <c r="F405" s="16"/>
      <c r="G405" s="17"/>
      <c r="H405" s="16"/>
      <c r="I405" s="16"/>
      <c r="J405" s="16"/>
    </row>
    <row r="406" spans="1:10" ht="14.25" customHeight="1" x14ac:dyDescent="0.3">
      <c r="A406" s="16"/>
      <c r="B406" s="16"/>
      <c r="C406" s="16"/>
      <c r="D406" s="16"/>
      <c r="E406" s="16"/>
      <c r="F406" s="16"/>
      <c r="G406" s="17"/>
      <c r="H406" s="16"/>
      <c r="I406" s="16"/>
      <c r="J406" s="16"/>
    </row>
    <row r="407" spans="1:10" ht="14.25" customHeight="1" x14ac:dyDescent="0.3">
      <c r="A407" s="16"/>
      <c r="B407" s="16"/>
      <c r="C407" s="16"/>
      <c r="D407" s="16"/>
      <c r="E407" s="16"/>
      <c r="F407" s="16"/>
      <c r="G407" s="17"/>
      <c r="H407" s="16"/>
      <c r="I407" s="16"/>
      <c r="J407" s="16"/>
    </row>
    <row r="408" spans="1:10" ht="14.25" customHeight="1" x14ac:dyDescent="0.3">
      <c r="A408" s="16"/>
      <c r="B408" s="16"/>
      <c r="C408" s="16"/>
      <c r="D408" s="16"/>
      <c r="E408" s="16"/>
      <c r="F408" s="16"/>
      <c r="G408" s="17"/>
      <c r="H408" s="16"/>
      <c r="I408" s="16"/>
      <c r="J408" s="16"/>
    </row>
    <row r="409" spans="1:10" ht="14.25" customHeight="1" x14ac:dyDescent="0.3">
      <c r="A409" s="16"/>
      <c r="B409" s="16"/>
      <c r="C409" s="16"/>
      <c r="D409" s="16"/>
      <c r="E409" s="16"/>
      <c r="F409" s="16"/>
      <c r="G409" s="17"/>
      <c r="H409" s="16"/>
      <c r="I409" s="16"/>
      <c r="J409" s="16"/>
    </row>
    <row r="410" spans="1:10" ht="14.25" customHeight="1" x14ac:dyDescent="0.3">
      <c r="A410" s="16"/>
      <c r="B410" s="16"/>
      <c r="C410" s="16"/>
      <c r="D410" s="16"/>
      <c r="E410" s="16"/>
      <c r="F410" s="16"/>
      <c r="G410" s="17"/>
      <c r="H410" s="16"/>
      <c r="I410" s="16"/>
      <c r="J410" s="16"/>
    </row>
    <row r="411" spans="1:10" ht="14.25" customHeight="1" x14ac:dyDescent="0.3">
      <c r="A411" s="16"/>
      <c r="B411" s="16"/>
      <c r="C411" s="16"/>
      <c r="D411" s="16"/>
      <c r="E411" s="16"/>
      <c r="F411" s="16"/>
      <c r="G411" s="17"/>
      <c r="H411" s="16"/>
      <c r="I411" s="16"/>
      <c r="J411" s="16"/>
    </row>
    <row r="412" spans="1:10" ht="14.25" customHeight="1" x14ac:dyDescent="0.3">
      <c r="A412" s="16"/>
      <c r="B412" s="16"/>
      <c r="C412" s="16"/>
      <c r="D412" s="16"/>
      <c r="E412" s="16"/>
      <c r="F412" s="16"/>
      <c r="G412" s="17"/>
      <c r="H412" s="16"/>
      <c r="I412" s="16"/>
      <c r="J412" s="16"/>
    </row>
    <row r="413" spans="1:10" ht="14.25" customHeight="1" x14ac:dyDescent="0.3">
      <c r="A413" s="16"/>
      <c r="B413" s="16"/>
      <c r="C413" s="16"/>
      <c r="D413" s="16"/>
      <c r="E413" s="16"/>
      <c r="F413" s="16"/>
      <c r="G413" s="17"/>
      <c r="H413" s="16"/>
      <c r="I413" s="16"/>
      <c r="J413" s="16"/>
    </row>
    <row r="414" spans="1:10" ht="14.25" customHeight="1" x14ac:dyDescent="0.3">
      <c r="A414" s="16"/>
      <c r="B414" s="16"/>
      <c r="C414" s="16"/>
      <c r="D414" s="16"/>
      <c r="E414" s="16"/>
      <c r="F414" s="16"/>
      <c r="G414" s="17"/>
      <c r="H414" s="16"/>
      <c r="I414" s="16"/>
      <c r="J414" s="16"/>
    </row>
    <row r="415" spans="1:10" ht="14.25" customHeight="1" x14ac:dyDescent="0.3">
      <c r="A415" s="16"/>
      <c r="B415" s="16"/>
      <c r="C415" s="16"/>
      <c r="D415" s="16"/>
      <c r="E415" s="16"/>
      <c r="F415" s="16"/>
      <c r="G415" s="17"/>
      <c r="H415" s="16"/>
      <c r="I415" s="16"/>
      <c r="J415" s="16"/>
    </row>
    <row r="416" spans="1:10" ht="14.25" customHeight="1" x14ac:dyDescent="0.3">
      <c r="A416" s="16"/>
      <c r="B416" s="16"/>
      <c r="C416" s="16"/>
      <c r="D416" s="16"/>
      <c r="E416" s="16"/>
      <c r="F416" s="16"/>
      <c r="G416" s="17"/>
      <c r="H416" s="16"/>
      <c r="I416" s="16"/>
      <c r="J416" s="16"/>
    </row>
    <row r="417" spans="1:10" ht="14.25" customHeight="1" x14ac:dyDescent="0.3">
      <c r="A417" s="16"/>
      <c r="B417" s="16"/>
      <c r="C417" s="16"/>
      <c r="D417" s="16"/>
      <c r="E417" s="16"/>
      <c r="F417" s="16"/>
      <c r="G417" s="17"/>
      <c r="H417" s="16"/>
      <c r="I417" s="16"/>
      <c r="J417" s="16"/>
    </row>
    <row r="418" spans="1:10" ht="14.25" customHeight="1" x14ac:dyDescent="0.3">
      <c r="A418" s="16"/>
      <c r="B418" s="16"/>
      <c r="C418" s="16"/>
      <c r="D418" s="16"/>
      <c r="E418" s="16"/>
      <c r="F418" s="16"/>
      <c r="G418" s="17"/>
      <c r="H418" s="16"/>
      <c r="I418" s="16"/>
      <c r="J418" s="16"/>
    </row>
    <row r="419" spans="1:10" ht="14.25" customHeight="1" x14ac:dyDescent="0.3">
      <c r="A419" s="16"/>
      <c r="B419" s="16"/>
      <c r="C419" s="16"/>
      <c r="D419" s="16"/>
      <c r="E419" s="16"/>
      <c r="F419" s="16"/>
      <c r="G419" s="17"/>
      <c r="H419" s="16"/>
      <c r="I419" s="16"/>
      <c r="J419" s="16"/>
    </row>
    <row r="420" spans="1:10" ht="14.25" customHeight="1" x14ac:dyDescent="0.3">
      <c r="A420" s="16"/>
      <c r="B420" s="16"/>
      <c r="C420" s="16"/>
      <c r="D420" s="16"/>
      <c r="E420" s="16"/>
      <c r="F420" s="16"/>
      <c r="G420" s="17"/>
      <c r="H420" s="16"/>
      <c r="I420" s="16"/>
      <c r="J420" s="16"/>
    </row>
    <row r="421" spans="1:10" ht="14.25" customHeight="1" x14ac:dyDescent="0.3">
      <c r="A421" s="16"/>
      <c r="B421" s="16"/>
      <c r="C421" s="16"/>
      <c r="D421" s="16"/>
      <c r="E421" s="16"/>
      <c r="F421" s="16"/>
      <c r="G421" s="17"/>
      <c r="H421" s="16"/>
      <c r="I421" s="16"/>
      <c r="J421" s="16"/>
    </row>
    <row r="422" spans="1:10" ht="14.25" customHeight="1" x14ac:dyDescent="0.3">
      <c r="A422" s="16"/>
      <c r="B422" s="16"/>
      <c r="C422" s="16"/>
      <c r="D422" s="16"/>
      <c r="E422" s="16"/>
      <c r="F422" s="16"/>
      <c r="G422" s="17"/>
      <c r="H422" s="16"/>
      <c r="I422" s="16"/>
      <c r="J422" s="16"/>
    </row>
    <row r="423" spans="1:10" ht="14.25" customHeight="1" x14ac:dyDescent="0.3">
      <c r="A423" s="16"/>
      <c r="B423" s="16"/>
      <c r="C423" s="16"/>
      <c r="D423" s="16"/>
      <c r="E423" s="16"/>
      <c r="F423" s="16"/>
      <c r="G423" s="17"/>
      <c r="H423" s="16"/>
      <c r="I423" s="16"/>
      <c r="J423" s="16"/>
    </row>
    <row r="424" spans="1:10" ht="14.25" customHeight="1" x14ac:dyDescent="0.3">
      <c r="A424" s="16"/>
      <c r="B424" s="16"/>
      <c r="C424" s="16"/>
      <c r="D424" s="16"/>
      <c r="E424" s="16"/>
      <c r="F424" s="16"/>
      <c r="G424" s="17"/>
      <c r="H424" s="16"/>
      <c r="I424" s="16"/>
      <c r="J424" s="16"/>
    </row>
    <row r="425" spans="1:10" ht="14.25" customHeight="1" x14ac:dyDescent="0.3">
      <c r="A425" s="16"/>
      <c r="B425" s="16"/>
      <c r="C425" s="16"/>
      <c r="D425" s="16"/>
      <c r="E425" s="16"/>
      <c r="F425" s="16"/>
      <c r="G425" s="17"/>
      <c r="H425" s="16"/>
      <c r="I425" s="16"/>
      <c r="J425" s="16"/>
    </row>
    <row r="426" spans="1:10" ht="14.25" customHeight="1" x14ac:dyDescent="0.3">
      <c r="A426" s="16"/>
      <c r="B426" s="16"/>
      <c r="C426" s="16"/>
      <c r="D426" s="16"/>
      <c r="E426" s="16"/>
      <c r="F426" s="16"/>
      <c r="G426" s="17"/>
      <c r="H426" s="16"/>
      <c r="I426" s="16"/>
      <c r="J426" s="16"/>
    </row>
    <row r="427" spans="1:10" ht="14.25" customHeight="1" x14ac:dyDescent="0.3">
      <c r="A427" s="16"/>
      <c r="B427" s="16"/>
      <c r="C427" s="16"/>
      <c r="D427" s="16"/>
      <c r="E427" s="16"/>
      <c r="F427" s="16"/>
      <c r="G427" s="17"/>
      <c r="H427" s="16"/>
      <c r="I427" s="16"/>
      <c r="J427" s="16"/>
    </row>
    <row r="428" spans="1:10" ht="14.25" customHeight="1" x14ac:dyDescent="0.3">
      <c r="A428" s="16"/>
      <c r="B428" s="16"/>
      <c r="C428" s="16"/>
      <c r="D428" s="16"/>
      <c r="E428" s="16"/>
      <c r="F428" s="16"/>
      <c r="G428" s="17"/>
      <c r="H428" s="16"/>
      <c r="I428" s="16"/>
      <c r="J428" s="16"/>
    </row>
    <row r="429" spans="1:10" ht="14.25" customHeight="1" x14ac:dyDescent="0.3">
      <c r="A429" s="16"/>
      <c r="B429" s="16"/>
      <c r="C429" s="16"/>
      <c r="D429" s="16"/>
      <c r="E429" s="16"/>
      <c r="F429" s="16"/>
      <c r="G429" s="17"/>
      <c r="H429" s="16"/>
      <c r="I429" s="16"/>
      <c r="J429" s="16"/>
    </row>
    <row r="430" spans="1:10" ht="14.25" customHeight="1" x14ac:dyDescent="0.3">
      <c r="A430" s="16"/>
      <c r="B430" s="16"/>
      <c r="C430" s="16"/>
      <c r="D430" s="16"/>
      <c r="E430" s="16"/>
      <c r="F430" s="16"/>
      <c r="G430" s="17"/>
      <c r="H430" s="16"/>
      <c r="I430" s="16"/>
      <c r="J430" s="16"/>
    </row>
    <row r="431" spans="1:10" ht="14.25" customHeight="1" x14ac:dyDescent="0.3">
      <c r="A431" s="16"/>
      <c r="B431" s="16"/>
      <c r="C431" s="16"/>
      <c r="D431" s="16"/>
      <c r="E431" s="16"/>
      <c r="F431" s="16"/>
      <c r="G431" s="17"/>
      <c r="H431" s="16"/>
      <c r="I431" s="16"/>
      <c r="J431" s="16"/>
    </row>
    <row r="432" spans="1:10" ht="14.25" customHeight="1" x14ac:dyDescent="0.3">
      <c r="A432" s="16"/>
      <c r="B432" s="16"/>
      <c r="C432" s="16"/>
      <c r="D432" s="16"/>
      <c r="E432" s="16"/>
      <c r="F432" s="16"/>
      <c r="G432" s="17"/>
      <c r="H432" s="16"/>
      <c r="I432" s="16"/>
      <c r="J432" s="16"/>
    </row>
    <row r="433" spans="1:10" ht="14.25" customHeight="1" x14ac:dyDescent="0.3">
      <c r="A433" s="16"/>
      <c r="B433" s="16"/>
      <c r="C433" s="16"/>
      <c r="D433" s="16"/>
      <c r="E433" s="16"/>
      <c r="F433" s="16"/>
      <c r="G433" s="17"/>
      <c r="H433" s="16"/>
      <c r="I433" s="16"/>
      <c r="J433" s="16"/>
    </row>
    <row r="434" spans="1:10" ht="14.25" customHeight="1" x14ac:dyDescent="0.3">
      <c r="A434" s="16"/>
      <c r="B434" s="16"/>
      <c r="C434" s="16"/>
      <c r="D434" s="16"/>
      <c r="E434" s="16"/>
      <c r="F434" s="16"/>
      <c r="G434" s="17"/>
      <c r="H434" s="16"/>
      <c r="I434" s="16"/>
      <c r="J434" s="16"/>
    </row>
    <row r="435" spans="1:10" ht="14.25" customHeight="1" x14ac:dyDescent="0.3">
      <c r="A435" s="16"/>
      <c r="B435" s="16"/>
      <c r="C435" s="16"/>
      <c r="D435" s="16"/>
      <c r="E435" s="16"/>
      <c r="F435" s="16"/>
      <c r="G435" s="17"/>
      <c r="H435" s="16"/>
      <c r="I435" s="16"/>
      <c r="J435" s="16"/>
    </row>
    <row r="436" spans="1:10" ht="14.25" customHeight="1" x14ac:dyDescent="0.3">
      <c r="A436" s="16"/>
      <c r="B436" s="16"/>
      <c r="C436" s="16"/>
      <c r="D436" s="16"/>
      <c r="E436" s="16"/>
      <c r="F436" s="16"/>
      <c r="G436" s="17"/>
      <c r="H436" s="16"/>
      <c r="I436" s="16"/>
      <c r="J436" s="16"/>
    </row>
    <row r="437" spans="1:10" ht="14.25" customHeight="1" x14ac:dyDescent="0.3">
      <c r="A437" s="16"/>
      <c r="B437" s="16"/>
      <c r="C437" s="16"/>
      <c r="D437" s="16"/>
      <c r="E437" s="16"/>
      <c r="F437" s="16"/>
      <c r="G437" s="17"/>
      <c r="H437" s="16"/>
      <c r="I437" s="16"/>
      <c r="J437" s="16"/>
    </row>
    <row r="438" spans="1:10" ht="14.25" customHeight="1" x14ac:dyDescent="0.3">
      <c r="A438" s="16"/>
      <c r="B438" s="16"/>
      <c r="C438" s="16"/>
      <c r="D438" s="16"/>
      <c r="E438" s="16"/>
      <c r="F438" s="16"/>
      <c r="G438" s="17"/>
      <c r="H438" s="16"/>
      <c r="I438" s="16"/>
      <c r="J438" s="16"/>
    </row>
    <row r="439" spans="1:10" ht="14.25" customHeight="1" x14ac:dyDescent="0.3">
      <c r="A439" s="16"/>
      <c r="B439" s="16"/>
      <c r="C439" s="16"/>
      <c r="D439" s="16"/>
      <c r="E439" s="16"/>
      <c r="F439" s="16"/>
      <c r="G439" s="17"/>
      <c r="H439" s="16"/>
      <c r="I439" s="16"/>
      <c r="J439" s="16"/>
    </row>
    <row r="440" spans="1:10" ht="14.25" customHeight="1" x14ac:dyDescent="0.3">
      <c r="A440" s="16"/>
      <c r="B440" s="16"/>
      <c r="C440" s="16"/>
      <c r="D440" s="16"/>
      <c r="E440" s="16"/>
      <c r="F440" s="16"/>
      <c r="G440" s="17"/>
      <c r="H440" s="16"/>
      <c r="I440" s="16"/>
      <c r="J440" s="16"/>
    </row>
    <row r="441" spans="1:10" ht="14.25" customHeight="1" x14ac:dyDescent="0.3">
      <c r="A441" s="16"/>
      <c r="B441" s="16"/>
      <c r="C441" s="16"/>
      <c r="D441" s="16"/>
      <c r="E441" s="16"/>
      <c r="F441" s="16"/>
      <c r="G441" s="17"/>
      <c r="H441" s="16"/>
      <c r="I441" s="16"/>
      <c r="J441" s="16"/>
    </row>
    <row r="442" spans="1:10" ht="14.25" customHeight="1" x14ac:dyDescent="0.3">
      <c r="A442" s="16"/>
      <c r="B442" s="16"/>
      <c r="C442" s="16"/>
      <c r="D442" s="16"/>
      <c r="E442" s="16"/>
      <c r="F442" s="16"/>
      <c r="G442" s="17"/>
      <c r="H442" s="16"/>
      <c r="I442" s="16"/>
      <c r="J442" s="16"/>
    </row>
    <row r="443" spans="1:10" ht="14.25" customHeight="1" x14ac:dyDescent="0.3">
      <c r="A443" s="16"/>
      <c r="B443" s="16"/>
      <c r="C443" s="16"/>
      <c r="D443" s="16"/>
      <c r="E443" s="16"/>
      <c r="F443" s="16"/>
      <c r="G443" s="17"/>
      <c r="H443" s="16"/>
      <c r="I443" s="16"/>
      <c r="J443" s="16"/>
    </row>
    <row r="444" spans="1:10" ht="14.25" customHeight="1" x14ac:dyDescent="0.3">
      <c r="A444" s="16"/>
      <c r="B444" s="16"/>
      <c r="C444" s="16"/>
      <c r="D444" s="16"/>
      <c r="E444" s="16"/>
      <c r="F444" s="16"/>
      <c r="G444" s="17"/>
      <c r="H444" s="16"/>
      <c r="I444" s="16"/>
      <c r="J444" s="16"/>
    </row>
    <row r="445" spans="1:10" ht="14.25" customHeight="1" x14ac:dyDescent="0.3">
      <c r="A445" s="16"/>
      <c r="B445" s="16"/>
      <c r="C445" s="16"/>
      <c r="D445" s="16"/>
      <c r="E445" s="16"/>
      <c r="F445" s="16"/>
      <c r="G445" s="17"/>
      <c r="H445" s="16"/>
      <c r="I445" s="16"/>
      <c r="J445" s="16"/>
    </row>
    <row r="446" spans="1:10" ht="14.25" customHeight="1" x14ac:dyDescent="0.3">
      <c r="A446" s="16"/>
      <c r="B446" s="16"/>
      <c r="C446" s="16"/>
      <c r="D446" s="16"/>
      <c r="E446" s="16"/>
      <c r="F446" s="16"/>
      <c r="G446" s="17"/>
      <c r="H446" s="16"/>
      <c r="I446" s="16"/>
      <c r="J446" s="16"/>
    </row>
    <row r="447" spans="1:10" ht="14.25" customHeight="1" x14ac:dyDescent="0.3">
      <c r="A447" s="16"/>
      <c r="B447" s="16"/>
      <c r="C447" s="16"/>
      <c r="D447" s="16"/>
      <c r="E447" s="16"/>
      <c r="F447" s="16"/>
      <c r="G447" s="17"/>
      <c r="H447" s="16"/>
      <c r="I447" s="16"/>
      <c r="J447" s="16"/>
    </row>
    <row r="448" spans="1:10" ht="14.25" customHeight="1" x14ac:dyDescent="0.3">
      <c r="A448" s="16"/>
      <c r="B448" s="16"/>
      <c r="C448" s="16"/>
      <c r="D448" s="16"/>
      <c r="E448" s="16"/>
      <c r="F448" s="16"/>
      <c r="G448" s="17"/>
      <c r="H448" s="16"/>
      <c r="I448" s="16"/>
      <c r="J448" s="16"/>
    </row>
    <row r="449" spans="1:10" ht="14.25" customHeight="1" x14ac:dyDescent="0.3">
      <c r="A449" s="16"/>
      <c r="B449" s="16"/>
      <c r="C449" s="16"/>
      <c r="D449" s="16"/>
      <c r="E449" s="16"/>
      <c r="F449" s="16"/>
      <c r="G449" s="17"/>
      <c r="H449" s="16"/>
      <c r="I449" s="16"/>
      <c r="J449" s="16"/>
    </row>
    <row r="450" spans="1:10" ht="14.25" customHeight="1" x14ac:dyDescent="0.3">
      <c r="A450" s="16"/>
      <c r="B450" s="16"/>
      <c r="C450" s="16"/>
      <c r="D450" s="16"/>
      <c r="E450" s="16"/>
      <c r="F450" s="16"/>
      <c r="G450" s="17"/>
      <c r="H450" s="16"/>
      <c r="I450" s="16"/>
      <c r="J450" s="16"/>
    </row>
    <row r="451" spans="1:10" ht="14.25" customHeight="1" x14ac:dyDescent="0.3">
      <c r="A451" s="16"/>
      <c r="B451" s="16"/>
      <c r="C451" s="16"/>
      <c r="D451" s="16"/>
      <c r="E451" s="16"/>
      <c r="F451" s="16"/>
      <c r="G451" s="17"/>
      <c r="H451" s="16"/>
      <c r="I451" s="16"/>
      <c r="J451" s="16"/>
    </row>
    <row r="452" spans="1:10" ht="14.25" customHeight="1" x14ac:dyDescent="0.3">
      <c r="A452" s="16"/>
      <c r="B452" s="16"/>
      <c r="C452" s="16"/>
      <c r="D452" s="16"/>
      <c r="E452" s="16"/>
      <c r="F452" s="16"/>
      <c r="G452" s="17"/>
      <c r="H452" s="16"/>
      <c r="I452" s="16"/>
      <c r="J452" s="16"/>
    </row>
    <row r="453" spans="1:10" ht="14.25" customHeight="1" x14ac:dyDescent="0.3">
      <c r="A453" s="16"/>
      <c r="B453" s="16"/>
      <c r="C453" s="16"/>
      <c r="D453" s="16"/>
      <c r="E453" s="16"/>
      <c r="F453" s="16"/>
      <c r="G453" s="17"/>
      <c r="H453" s="16"/>
      <c r="I453" s="16"/>
      <c r="J453" s="16"/>
    </row>
    <row r="454" spans="1:10" ht="14.25" customHeight="1" x14ac:dyDescent="0.3">
      <c r="A454" s="16"/>
      <c r="B454" s="16"/>
      <c r="C454" s="16"/>
      <c r="D454" s="16"/>
      <c r="E454" s="16"/>
      <c r="F454" s="16"/>
      <c r="G454" s="17"/>
      <c r="H454" s="16"/>
      <c r="I454" s="16"/>
      <c r="J454" s="16"/>
    </row>
    <row r="455" spans="1:10" ht="14.25" customHeight="1" x14ac:dyDescent="0.3">
      <c r="A455" s="16"/>
      <c r="B455" s="16"/>
      <c r="C455" s="16"/>
      <c r="D455" s="16"/>
      <c r="E455" s="16"/>
      <c r="F455" s="16"/>
      <c r="G455" s="17"/>
      <c r="H455" s="16"/>
      <c r="I455" s="16"/>
      <c r="J455" s="16"/>
    </row>
    <row r="456" spans="1:10" ht="14.25" customHeight="1" x14ac:dyDescent="0.3">
      <c r="A456" s="16"/>
      <c r="B456" s="16"/>
      <c r="C456" s="16"/>
      <c r="D456" s="16"/>
      <c r="E456" s="16"/>
      <c r="F456" s="16"/>
      <c r="G456" s="17"/>
      <c r="H456" s="16"/>
      <c r="I456" s="16"/>
      <c r="J456" s="16"/>
    </row>
    <row r="457" spans="1:10" ht="14.25" customHeight="1" x14ac:dyDescent="0.3">
      <c r="A457" s="16"/>
      <c r="B457" s="16"/>
      <c r="C457" s="16"/>
      <c r="D457" s="16"/>
      <c r="E457" s="16"/>
      <c r="F457" s="16"/>
      <c r="G457" s="17"/>
      <c r="H457" s="16"/>
      <c r="I457" s="16"/>
      <c r="J457" s="16"/>
    </row>
    <row r="458" spans="1:10" ht="14.25" customHeight="1" x14ac:dyDescent="0.3">
      <c r="A458" s="16"/>
      <c r="B458" s="16"/>
      <c r="C458" s="16"/>
      <c r="D458" s="16"/>
      <c r="E458" s="16"/>
      <c r="F458" s="16"/>
      <c r="G458" s="17"/>
      <c r="H458" s="16"/>
      <c r="I458" s="16"/>
      <c r="J458" s="16"/>
    </row>
    <row r="459" spans="1:10" ht="14.25" customHeight="1" x14ac:dyDescent="0.3">
      <c r="A459" s="16"/>
      <c r="B459" s="16"/>
      <c r="C459" s="16"/>
      <c r="D459" s="16"/>
      <c r="E459" s="16"/>
      <c r="F459" s="16"/>
      <c r="G459" s="17"/>
      <c r="H459" s="16"/>
      <c r="I459" s="16"/>
      <c r="J459" s="16"/>
    </row>
    <row r="460" spans="1:10" ht="14.25" customHeight="1" x14ac:dyDescent="0.3">
      <c r="A460" s="16"/>
      <c r="B460" s="16"/>
      <c r="C460" s="16"/>
      <c r="D460" s="16"/>
      <c r="E460" s="16"/>
      <c r="F460" s="16"/>
      <c r="G460" s="17"/>
      <c r="H460" s="16"/>
      <c r="I460" s="16"/>
      <c r="J460" s="16"/>
    </row>
    <row r="461" spans="1:10" ht="14.25" customHeight="1" x14ac:dyDescent="0.3">
      <c r="A461" s="16"/>
      <c r="B461" s="16"/>
      <c r="C461" s="16"/>
      <c r="D461" s="16"/>
      <c r="E461" s="16"/>
      <c r="F461" s="16"/>
      <c r="G461" s="17"/>
      <c r="H461" s="16"/>
      <c r="I461" s="16"/>
      <c r="J461" s="16"/>
    </row>
    <row r="462" spans="1:10" ht="14.25" customHeight="1" x14ac:dyDescent="0.3">
      <c r="A462" s="16"/>
      <c r="B462" s="16"/>
      <c r="C462" s="16"/>
      <c r="D462" s="16"/>
      <c r="E462" s="16"/>
      <c r="F462" s="16"/>
      <c r="G462" s="17"/>
      <c r="H462" s="16"/>
      <c r="I462" s="16"/>
      <c r="J462" s="16"/>
    </row>
    <row r="463" spans="1:10" ht="14.25" customHeight="1" x14ac:dyDescent="0.3">
      <c r="A463" s="16"/>
      <c r="B463" s="16"/>
      <c r="C463" s="16"/>
      <c r="D463" s="16"/>
      <c r="E463" s="16"/>
      <c r="F463" s="16"/>
      <c r="G463" s="17"/>
      <c r="H463" s="16"/>
      <c r="I463" s="16"/>
      <c r="J463" s="16"/>
    </row>
    <row r="464" spans="1:10" ht="14.25" customHeight="1" x14ac:dyDescent="0.3">
      <c r="A464" s="16"/>
      <c r="B464" s="16"/>
      <c r="C464" s="16"/>
      <c r="D464" s="16"/>
      <c r="E464" s="16"/>
      <c r="F464" s="16"/>
      <c r="G464" s="17"/>
      <c r="H464" s="16"/>
      <c r="I464" s="16"/>
      <c r="J464" s="16"/>
    </row>
    <row r="465" spans="1:10" ht="14.25" customHeight="1" x14ac:dyDescent="0.3">
      <c r="A465" s="16"/>
      <c r="B465" s="16"/>
      <c r="C465" s="16"/>
      <c r="D465" s="16"/>
      <c r="E465" s="16"/>
      <c r="F465" s="16"/>
      <c r="G465" s="17"/>
      <c r="H465" s="16"/>
      <c r="I465" s="16"/>
      <c r="J465" s="16"/>
    </row>
    <row r="466" spans="1:10" ht="14.25" customHeight="1" x14ac:dyDescent="0.3">
      <c r="A466" s="16"/>
      <c r="B466" s="16"/>
      <c r="C466" s="16"/>
      <c r="D466" s="16"/>
      <c r="E466" s="16"/>
      <c r="F466" s="16"/>
      <c r="G466" s="17"/>
      <c r="H466" s="16"/>
      <c r="I466" s="16"/>
      <c r="J466" s="16"/>
    </row>
    <row r="467" spans="1:10" ht="14.25" customHeight="1" x14ac:dyDescent="0.3">
      <c r="A467" s="16"/>
      <c r="B467" s="16"/>
      <c r="C467" s="16"/>
      <c r="D467" s="16"/>
      <c r="E467" s="16"/>
      <c r="F467" s="16"/>
      <c r="G467" s="17"/>
      <c r="H467" s="16"/>
      <c r="I467" s="16"/>
      <c r="J467" s="16"/>
    </row>
    <row r="468" spans="1:10" ht="14.25" customHeight="1" x14ac:dyDescent="0.3">
      <c r="A468" s="16"/>
      <c r="B468" s="16"/>
      <c r="C468" s="16"/>
      <c r="D468" s="16"/>
      <c r="E468" s="16"/>
      <c r="F468" s="16"/>
      <c r="G468" s="17"/>
      <c r="H468" s="16"/>
      <c r="I468" s="16"/>
      <c r="J468" s="16"/>
    </row>
    <row r="469" spans="1:10" ht="14.25" customHeight="1" x14ac:dyDescent="0.3">
      <c r="A469" s="16"/>
      <c r="B469" s="16"/>
      <c r="C469" s="16"/>
      <c r="D469" s="16"/>
      <c r="E469" s="16"/>
      <c r="F469" s="16"/>
      <c r="G469" s="17"/>
      <c r="H469" s="16"/>
      <c r="I469" s="16"/>
      <c r="J469" s="16"/>
    </row>
    <row r="470" spans="1:10" ht="14.25" customHeight="1" x14ac:dyDescent="0.3">
      <c r="A470" s="16"/>
      <c r="B470" s="16"/>
      <c r="C470" s="16"/>
      <c r="D470" s="16"/>
      <c r="E470" s="16"/>
      <c r="F470" s="16"/>
      <c r="G470" s="17"/>
      <c r="H470" s="16"/>
      <c r="I470" s="16"/>
      <c r="J470" s="16"/>
    </row>
    <row r="471" spans="1:10" ht="14.25" customHeight="1" x14ac:dyDescent="0.3">
      <c r="A471" s="16"/>
      <c r="B471" s="16"/>
      <c r="C471" s="16"/>
      <c r="D471" s="16"/>
      <c r="E471" s="16"/>
      <c r="F471" s="16"/>
      <c r="G471" s="17"/>
      <c r="H471" s="16"/>
      <c r="I471" s="16"/>
      <c r="J471" s="16"/>
    </row>
    <row r="472" spans="1:10" ht="14.25" customHeight="1" x14ac:dyDescent="0.3">
      <c r="A472" s="16"/>
      <c r="B472" s="16"/>
      <c r="C472" s="16"/>
      <c r="D472" s="16"/>
      <c r="E472" s="16"/>
      <c r="F472" s="16"/>
      <c r="G472" s="17"/>
      <c r="H472" s="16"/>
      <c r="I472" s="16"/>
      <c r="J472" s="16"/>
    </row>
    <row r="473" spans="1:10" ht="14.25" customHeight="1" x14ac:dyDescent="0.3">
      <c r="A473" s="16"/>
      <c r="B473" s="16"/>
      <c r="C473" s="16"/>
      <c r="D473" s="16"/>
      <c r="E473" s="16"/>
      <c r="F473" s="16"/>
      <c r="G473" s="17"/>
      <c r="H473" s="16"/>
      <c r="I473" s="16"/>
      <c r="J473" s="16"/>
    </row>
    <row r="474" spans="1:10" ht="14.25" customHeight="1" x14ac:dyDescent="0.3">
      <c r="A474" s="16"/>
      <c r="B474" s="16"/>
      <c r="C474" s="16"/>
      <c r="D474" s="16"/>
      <c r="E474" s="16"/>
      <c r="F474" s="16"/>
      <c r="G474" s="17"/>
      <c r="H474" s="16"/>
      <c r="I474" s="16"/>
      <c r="J474" s="16"/>
    </row>
    <row r="475" spans="1:10" ht="14.25" customHeight="1" x14ac:dyDescent="0.3">
      <c r="A475" s="16"/>
      <c r="B475" s="16"/>
      <c r="C475" s="16"/>
      <c r="D475" s="16"/>
      <c r="E475" s="16"/>
      <c r="F475" s="16"/>
      <c r="G475" s="17"/>
      <c r="H475" s="16"/>
      <c r="I475" s="16"/>
      <c r="J475" s="16"/>
    </row>
    <row r="476" spans="1:10" ht="14.25" customHeight="1" x14ac:dyDescent="0.3">
      <c r="A476" s="16"/>
      <c r="B476" s="16"/>
      <c r="C476" s="16"/>
      <c r="D476" s="16"/>
      <c r="E476" s="16"/>
      <c r="F476" s="16"/>
      <c r="G476" s="17"/>
      <c r="H476" s="16"/>
      <c r="I476" s="16"/>
      <c r="J476" s="16"/>
    </row>
    <row r="477" spans="1:10" ht="14.25" customHeight="1" x14ac:dyDescent="0.3">
      <c r="A477" s="16"/>
      <c r="B477" s="16"/>
      <c r="C477" s="16"/>
      <c r="D477" s="16"/>
      <c r="E477" s="16"/>
      <c r="F477" s="16"/>
      <c r="G477" s="17"/>
      <c r="H477" s="16"/>
      <c r="I477" s="16"/>
      <c r="J477" s="16"/>
    </row>
    <row r="478" spans="1:10" ht="14.25" customHeight="1" x14ac:dyDescent="0.3">
      <c r="A478" s="16"/>
      <c r="B478" s="16"/>
      <c r="C478" s="16"/>
      <c r="D478" s="16"/>
      <c r="E478" s="16"/>
      <c r="F478" s="16"/>
      <c r="G478" s="17"/>
      <c r="H478" s="16"/>
      <c r="I478" s="16"/>
      <c r="J478" s="16"/>
    </row>
    <row r="479" spans="1:10" ht="14.25" customHeight="1" x14ac:dyDescent="0.3">
      <c r="A479" s="16"/>
      <c r="B479" s="16"/>
      <c r="C479" s="16"/>
      <c r="D479" s="16"/>
      <c r="E479" s="16"/>
      <c r="F479" s="16"/>
      <c r="G479" s="17"/>
      <c r="H479" s="16"/>
      <c r="I479" s="16"/>
      <c r="J479" s="16"/>
    </row>
    <row r="480" spans="1:10" ht="14.25" customHeight="1" x14ac:dyDescent="0.3">
      <c r="A480" s="16"/>
      <c r="B480" s="16"/>
      <c r="C480" s="16"/>
      <c r="D480" s="16"/>
      <c r="E480" s="16"/>
      <c r="F480" s="16"/>
      <c r="G480" s="17"/>
      <c r="H480" s="16"/>
      <c r="I480" s="16"/>
      <c r="J480" s="16"/>
    </row>
    <row r="481" spans="1:10" ht="14.25" customHeight="1" x14ac:dyDescent="0.3">
      <c r="A481" s="16"/>
      <c r="B481" s="16"/>
      <c r="C481" s="16"/>
      <c r="D481" s="16"/>
      <c r="E481" s="16"/>
      <c r="F481" s="16"/>
      <c r="G481" s="17"/>
      <c r="H481" s="16"/>
      <c r="I481" s="16"/>
      <c r="J481" s="16"/>
    </row>
    <row r="482" spans="1:10" ht="14.25" customHeight="1" x14ac:dyDescent="0.3">
      <c r="A482" s="16"/>
      <c r="B482" s="16"/>
      <c r="C482" s="16"/>
      <c r="D482" s="16"/>
      <c r="E482" s="16"/>
      <c r="F482" s="16"/>
      <c r="G482" s="17"/>
      <c r="H482" s="16"/>
      <c r="I482" s="16"/>
      <c r="J482" s="16"/>
    </row>
    <row r="483" spans="1:10" ht="14.25" customHeight="1" x14ac:dyDescent="0.3">
      <c r="A483" s="16"/>
      <c r="B483" s="16"/>
      <c r="C483" s="16"/>
      <c r="D483" s="16"/>
      <c r="E483" s="16"/>
      <c r="F483" s="16"/>
      <c r="G483" s="17"/>
      <c r="H483" s="16"/>
      <c r="I483" s="16"/>
      <c r="J483" s="16"/>
    </row>
    <row r="484" spans="1:10" ht="14.25" customHeight="1" x14ac:dyDescent="0.3">
      <c r="A484" s="16"/>
      <c r="B484" s="16"/>
      <c r="C484" s="16"/>
      <c r="D484" s="16"/>
      <c r="E484" s="16"/>
      <c r="F484" s="16"/>
      <c r="G484" s="17"/>
      <c r="H484" s="16"/>
      <c r="I484" s="16"/>
      <c r="J484" s="16"/>
    </row>
    <row r="485" spans="1:10" ht="14.25" customHeight="1" x14ac:dyDescent="0.3">
      <c r="A485" s="16"/>
      <c r="B485" s="16"/>
      <c r="C485" s="16"/>
      <c r="D485" s="16"/>
      <c r="E485" s="16"/>
      <c r="F485" s="16"/>
      <c r="G485" s="17"/>
      <c r="H485" s="16"/>
      <c r="I485" s="16"/>
      <c r="J485" s="16"/>
    </row>
    <row r="486" spans="1:10" ht="14.25" customHeight="1" x14ac:dyDescent="0.3">
      <c r="A486" s="16"/>
      <c r="B486" s="16"/>
      <c r="C486" s="16"/>
      <c r="D486" s="16"/>
      <c r="E486" s="16"/>
      <c r="F486" s="16"/>
      <c r="G486" s="17"/>
      <c r="H486" s="16"/>
      <c r="I486" s="16"/>
      <c r="J486" s="16"/>
    </row>
    <row r="487" spans="1:10" ht="14.25" customHeight="1" x14ac:dyDescent="0.3">
      <c r="A487" s="16"/>
      <c r="B487" s="16"/>
      <c r="C487" s="16"/>
      <c r="D487" s="16"/>
      <c r="E487" s="16"/>
      <c r="F487" s="16"/>
      <c r="G487" s="17"/>
      <c r="H487" s="16"/>
      <c r="I487" s="16"/>
      <c r="J487" s="16"/>
    </row>
    <row r="488" spans="1:10" ht="14.25" customHeight="1" x14ac:dyDescent="0.3">
      <c r="A488" s="16"/>
      <c r="B488" s="16"/>
      <c r="C488" s="16"/>
      <c r="D488" s="16"/>
      <c r="E488" s="16"/>
      <c r="F488" s="16"/>
      <c r="G488" s="17"/>
      <c r="H488" s="16"/>
      <c r="I488" s="16"/>
      <c r="J488" s="16"/>
    </row>
    <row r="489" spans="1:10" ht="14.25" customHeight="1" x14ac:dyDescent="0.3">
      <c r="A489" s="16"/>
      <c r="B489" s="16"/>
      <c r="C489" s="16"/>
      <c r="D489" s="16"/>
      <c r="E489" s="16"/>
      <c r="F489" s="16"/>
      <c r="G489" s="17"/>
      <c r="H489" s="16"/>
      <c r="I489" s="16"/>
      <c r="J489" s="16"/>
    </row>
    <row r="490" spans="1:10" ht="14.25" customHeight="1" x14ac:dyDescent="0.3">
      <c r="A490" s="16"/>
      <c r="B490" s="16"/>
      <c r="C490" s="16"/>
      <c r="D490" s="16"/>
      <c r="E490" s="16"/>
      <c r="F490" s="16"/>
      <c r="G490" s="17"/>
      <c r="H490" s="16"/>
      <c r="I490" s="16"/>
      <c r="J490" s="16"/>
    </row>
    <row r="491" spans="1:10" ht="14.25" customHeight="1" x14ac:dyDescent="0.3">
      <c r="A491" s="16"/>
      <c r="B491" s="16"/>
      <c r="C491" s="16"/>
      <c r="D491" s="16"/>
      <c r="E491" s="16"/>
      <c r="F491" s="16"/>
      <c r="G491" s="17"/>
      <c r="H491" s="16"/>
      <c r="I491" s="16"/>
      <c r="J491" s="16"/>
    </row>
    <row r="492" spans="1:10" ht="14.25" customHeight="1" x14ac:dyDescent="0.3">
      <c r="A492" s="16"/>
      <c r="B492" s="16"/>
      <c r="C492" s="16"/>
      <c r="D492" s="16"/>
      <c r="E492" s="16"/>
      <c r="F492" s="16"/>
      <c r="G492" s="17"/>
      <c r="H492" s="16"/>
      <c r="I492" s="16"/>
      <c r="J492" s="16"/>
    </row>
    <row r="493" spans="1:10" ht="14.25" customHeight="1" x14ac:dyDescent="0.3">
      <c r="A493" s="16"/>
      <c r="B493" s="16"/>
      <c r="C493" s="16"/>
      <c r="D493" s="16"/>
      <c r="E493" s="16"/>
      <c r="F493" s="16"/>
      <c r="G493" s="17"/>
      <c r="H493" s="16"/>
      <c r="I493" s="16"/>
      <c r="J493" s="16"/>
    </row>
    <row r="494" spans="1:10" ht="14.25" customHeight="1" x14ac:dyDescent="0.3">
      <c r="A494" s="16"/>
      <c r="B494" s="16"/>
      <c r="C494" s="16"/>
      <c r="D494" s="16"/>
      <c r="E494" s="16"/>
      <c r="F494" s="16"/>
      <c r="G494" s="17"/>
      <c r="H494" s="16"/>
      <c r="I494" s="16"/>
      <c r="J494" s="16"/>
    </row>
    <row r="495" spans="1:10" ht="14.25" customHeight="1" x14ac:dyDescent="0.3">
      <c r="A495" s="16"/>
      <c r="B495" s="16"/>
      <c r="C495" s="16"/>
      <c r="D495" s="16"/>
      <c r="E495" s="16"/>
      <c r="F495" s="16"/>
      <c r="G495" s="17"/>
      <c r="H495" s="16"/>
      <c r="I495" s="16"/>
      <c r="J495" s="16"/>
    </row>
    <row r="496" spans="1:10" ht="14.25" customHeight="1" x14ac:dyDescent="0.3">
      <c r="A496" s="16"/>
      <c r="B496" s="16"/>
      <c r="C496" s="16"/>
      <c r="D496" s="16"/>
      <c r="E496" s="16"/>
      <c r="F496" s="16"/>
      <c r="G496" s="17"/>
      <c r="H496" s="16"/>
      <c r="I496" s="16"/>
      <c r="J496" s="16"/>
    </row>
    <row r="497" spans="1:10" ht="14.25" customHeight="1" x14ac:dyDescent="0.3">
      <c r="A497" s="16"/>
      <c r="B497" s="16"/>
      <c r="C497" s="16"/>
      <c r="D497" s="16"/>
      <c r="E497" s="16"/>
      <c r="F497" s="16"/>
      <c r="G497" s="17"/>
      <c r="H497" s="16"/>
      <c r="I497" s="16"/>
      <c r="J497" s="16"/>
    </row>
    <row r="498" spans="1:10" ht="14.25" customHeight="1" x14ac:dyDescent="0.3">
      <c r="A498" s="16"/>
      <c r="B498" s="16"/>
      <c r="C498" s="16"/>
      <c r="D498" s="16"/>
      <c r="E498" s="16"/>
      <c r="F498" s="16"/>
      <c r="G498" s="17"/>
      <c r="H498" s="16"/>
      <c r="I498" s="16"/>
      <c r="J498" s="16"/>
    </row>
    <row r="499" spans="1:10" ht="14.25" customHeight="1" x14ac:dyDescent="0.3">
      <c r="A499" s="16"/>
      <c r="B499" s="16"/>
      <c r="C499" s="16"/>
      <c r="D499" s="16"/>
      <c r="E499" s="16"/>
      <c r="F499" s="16"/>
      <c r="G499" s="17"/>
      <c r="H499" s="16"/>
      <c r="I499" s="16"/>
      <c r="J499" s="16"/>
    </row>
    <row r="500" spans="1:10" ht="14.25" customHeight="1" x14ac:dyDescent="0.3">
      <c r="A500" s="16"/>
      <c r="B500" s="16"/>
      <c r="C500" s="16"/>
      <c r="D500" s="16"/>
      <c r="E500" s="16"/>
      <c r="F500" s="16"/>
      <c r="G500" s="17"/>
      <c r="H500" s="16"/>
      <c r="I500" s="16"/>
      <c r="J500" s="16"/>
    </row>
    <row r="501" spans="1:10" ht="14.25" customHeight="1" x14ac:dyDescent="0.3">
      <c r="A501" s="16"/>
      <c r="B501" s="16"/>
      <c r="C501" s="16"/>
      <c r="D501" s="16"/>
      <c r="E501" s="16"/>
      <c r="F501" s="16"/>
      <c r="G501" s="17"/>
      <c r="H501" s="16"/>
      <c r="I501" s="16"/>
      <c r="J501" s="16"/>
    </row>
    <row r="502" spans="1:10" ht="14.25" customHeight="1" x14ac:dyDescent="0.3">
      <c r="A502" s="16"/>
      <c r="B502" s="16"/>
      <c r="C502" s="16"/>
      <c r="D502" s="16"/>
      <c r="E502" s="16"/>
      <c r="F502" s="16"/>
      <c r="G502" s="17"/>
      <c r="H502" s="16"/>
      <c r="I502" s="16"/>
      <c r="J502" s="16"/>
    </row>
    <row r="503" spans="1:10" ht="14.25" customHeight="1" x14ac:dyDescent="0.3">
      <c r="A503" s="16"/>
      <c r="B503" s="16"/>
      <c r="C503" s="16"/>
      <c r="D503" s="16"/>
      <c r="E503" s="16"/>
      <c r="F503" s="16"/>
      <c r="G503" s="17"/>
      <c r="H503" s="16"/>
      <c r="I503" s="16"/>
      <c r="J503" s="16"/>
    </row>
    <row r="504" spans="1:10" ht="14.25" customHeight="1" x14ac:dyDescent="0.3">
      <c r="A504" s="16"/>
      <c r="B504" s="16"/>
      <c r="C504" s="16"/>
      <c r="D504" s="16"/>
      <c r="E504" s="16"/>
      <c r="F504" s="16"/>
      <c r="G504" s="17"/>
      <c r="H504" s="16"/>
      <c r="I504" s="16"/>
      <c r="J504" s="16"/>
    </row>
    <row r="505" spans="1:10" ht="14.25" customHeight="1" x14ac:dyDescent="0.3">
      <c r="A505" s="16"/>
      <c r="B505" s="16"/>
      <c r="C505" s="16"/>
      <c r="D505" s="16"/>
      <c r="E505" s="16"/>
      <c r="F505" s="16"/>
      <c r="G505" s="17"/>
      <c r="H505" s="16"/>
      <c r="I505" s="16"/>
      <c r="J505" s="16"/>
    </row>
    <row r="506" spans="1:10" ht="14.25" customHeight="1" x14ac:dyDescent="0.3">
      <c r="A506" s="16"/>
      <c r="B506" s="16"/>
      <c r="C506" s="16"/>
      <c r="D506" s="16"/>
      <c r="E506" s="16"/>
      <c r="F506" s="16"/>
      <c r="G506" s="17"/>
      <c r="H506" s="16"/>
      <c r="I506" s="16"/>
      <c r="J506" s="16"/>
    </row>
    <row r="507" spans="1:10" ht="14.25" customHeight="1" x14ac:dyDescent="0.3">
      <c r="A507" s="16"/>
      <c r="B507" s="16"/>
      <c r="C507" s="16"/>
      <c r="D507" s="16"/>
      <c r="E507" s="16"/>
      <c r="F507" s="16"/>
      <c r="G507" s="17"/>
      <c r="H507" s="16"/>
      <c r="I507" s="16"/>
      <c r="J507" s="16"/>
    </row>
    <row r="508" spans="1:10" ht="14.25" customHeight="1" x14ac:dyDescent="0.3">
      <c r="A508" s="16"/>
      <c r="B508" s="16"/>
      <c r="C508" s="16"/>
      <c r="D508" s="16"/>
      <c r="E508" s="16"/>
      <c r="F508" s="16"/>
      <c r="G508" s="17"/>
      <c r="H508" s="16"/>
      <c r="I508" s="16"/>
      <c r="J508" s="16"/>
    </row>
    <row r="509" spans="1:10" ht="14.25" customHeight="1" x14ac:dyDescent="0.3">
      <c r="A509" s="16"/>
      <c r="B509" s="16"/>
      <c r="C509" s="16"/>
      <c r="D509" s="16"/>
      <c r="E509" s="16"/>
      <c r="F509" s="16"/>
      <c r="G509" s="17"/>
      <c r="H509" s="16"/>
      <c r="I509" s="16"/>
      <c r="J509" s="16"/>
    </row>
    <row r="510" spans="1:10" ht="14.25" customHeight="1" x14ac:dyDescent="0.3">
      <c r="A510" s="16"/>
      <c r="B510" s="16"/>
      <c r="C510" s="16"/>
      <c r="D510" s="16"/>
      <c r="E510" s="16"/>
      <c r="F510" s="16"/>
      <c r="G510" s="17"/>
      <c r="H510" s="16"/>
      <c r="I510" s="16"/>
      <c r="J510" s="16"/>
    </row>
    <row r="511" spans="1:10" ht="14.25" customHeight="1" x14ac:dyDescent="0.3">
      <c r="A511" s="16"/>
      <c r="B511" s="16"/>
      <c r="C511" s="16"/>
      <c r="D511" s="16"/>
      <c r="E511" s="16"/>
      <c r="F511" s="16"/>
      <c r="G511" s="17"/>
      <c r="H511" s="16"/>
      <c r="I511" s="16"/>
      <c r="J511" s="16"/>
    </row>
    <row r="512" spans="1:10" ht="14.25" customHeight="1" x14ac:dyDescent="0.3">
      <c r="A512" s="16"/>
      <c r="B512" s="16"/>
      <c r="C512" s="16"/>
      <c r="D512" s="16"/>
      <c r="E512" s="16"/>
      <c r="F512" s="16"/>
      <c r="G512" s="17"/>
      <c r="H512" s="16"/>
      <c r="I512" s="16"/>
      <c r="J512" s="16"/>
    </row>
    <row r="513" spans="1:10" ht="14.25" customHeight="1" x14ac:dyDescent="0.3">
      <c r="A513" s="16"/>
      <c r="B513" s="16"/>
      <c r="C513" s="16"/>
      <c r="D513" s="16"/>
      <c r="E513" s="16"/>
      <c r="F513" s="16"/>
      <c r="G513" s="17"/>
      <c r="H513" s="16"/>
      <c r="I513" s="16"/>
      <c r="J513" s="16"/>
    </row>
    <row r="514" spans="1:10" ht="14.25" customHeight="1" x14ac:dyDescent="0.3">
      <c r="A514" s="16"/>
      <c r="B514" s="16"/>
      <c r="C514" s="16"/>
      <c r="D514" s="16"/>
      <c r="E514" s="16"/>
      <c r="F514" s="16"/>
      <c r="G514" s="17"/>
      <c r="H514" s="16"/>
      <c r="I514" s="16"/>
      <c r="J514" s="16"/>
    </row>
    <row r="515" spans="1:10" ht="14.25" customHeight="1" x14ac:dyDescent="0.3">
      <c r="A515" s="16"/>
      <c r="B515" s="16"/>
      <c r="C515" s="16"/>
      <c r="D515" s="16"/>
      <c r="E515" s="16"/>
      <c r="F515" s="16"/>
      <c r="G515" s="17"/>
      <c r="H515" s="16"/>
      <c r="I515" s="16"/>
      <c r="J515" s="16"/>
    </row>
    <row r="516" spans="1:10" ht="14.25" customHeight="1" x14ac:dyDescent="0.3">
      <c r="A516" s="16"/>
      <c r="B516" s="16"/>
      <c r="C516" s="16"/>
      <c r="D516" s="16"/>
      <c r="E516" s="16"/>
      <c r="F516" s="16"/>
      <c r="G516" s="17"/>
      <c r="H516" s="16"/>
      <c r="I516" s="16"/>
      <c r="J516" s="16"/>
    </row>
    <row r="517" spans="1:10" ht="14.25" customHeight="1" x14ac:dyDescent="0.3">
      <c r="A517" s="16"/>
      <c r="B517" s="16"/>
      <c r="C517" s="16"/>
      <c r="D517" s="16"/>
      <c r="E517" s="16"/>
      <c r="F517" s="16"/>
      <c r="G517" s="17"/>
      <c r="H517" s="16"/>
      <c r="I517" s="16"/>
      <c r="J517" s="16"/>
    </row>
    <row r="518" spans="1:10" ht="14.25" customHeight="1" x14ac:dyDescent="0.3">
      <c r="A518" s="16"/>
      <c r="B518" s="16"/>
      <c r="C518" s="16"/>
      <c r="D518" s="16"/>
      <c r="E518" s="16"/>
      <c r="F518" s="16"/>
      <c r="G518" s="17"/>
      <c r="H518" s="16"/>
      <c r="I518" s="16"/>
      <c r="J518" s="16"/>
    </row>
    <row r="519" spans="1:10" ht="14.25" customHeight="1" x14ac:dyDescent="0.3">
      <c r="A519" s="16"/>
      <c r="B519" s="16"/>
      <c r="C519" s="16"/>
      <c r="D519" s="16"/>
      <c r="E519" s="16"/>
      <c r="F519" s="16"/>
      <c r="G519" s="17"/>
      <c r="H519" s="16"/>
      <c r="I519" s="16"/>
      <c r="J519" s="16"/>
    </row>
    <row r="520" spans="1:10" ht="14.25" customHeight="1" x14ac:dyDescent="0.3">
      <c r="A520" s="16"/>
      <c r="B520" s="16"/>
      <c r="C520" s="16"/>
      <c r="D520" s="16"/>
      <c r="E520" s="16"/>
      <c r="F520" s="16"/>
      <c r="G520" s="17"/>
      <c r="H520" s="16"/>
      <c r="I520" s="16"/>
      <c r="J520" s="16"/>
    </row>
    <row r="521" spans="1:10" ht="14.25" customHeight="1" x14ac:dyDescent="0.3">
      <c r="A521" s="16"/>
      <c r="B521" s="16"/>
      <c r="C521" s="16"/>
      <c r="D521" s="16"/>
      <c r="E521" s="16"/>
      <c r="F521" s="16"/>
      <c r="G521" s="17"/>
      <c r="H521" s="16"/>
      <c r="I521" s="16"/>
      <c r="J521" s="16"/>
    </row>
    <row r="522" spans="1:10" ht="14.25" customHeight="1" x14ac:dyDescent="0.3">
      <c r="A522" s="16"/>
      <c r="B522" s="16"/>
      <c r="C522" s="16"/>
      <c r="D522" s="16"/>
      <c r="E522" s="16"/>
      <c r="F522" s="16"/>
      <c r="G522" s="17"/>
      <c r="H522" s="16"/>
      <c r="I522" s="16"/>
      <c r="J522" s="16"/>
    </row>
    <row r="523" spans="1:10" ht="14.25" customHeight="1" x14ac:dyDescent="0.3">
      <c r="A523" s="16"/>
      <c r="B523" s="16"/>
      <c r="C523" s="16"/>
      <c r="D523" s="16"/>
      <c r="E523" s="16"/>
      <c r="F523" s="16"/>
      <c r="G523" s="17"/>
      <c r="H523" s="16"/>
      <c r="I523" s="16"/>
      <c r="J523" s="16"/>
    </row>
    <row r="524" spans="1:10" ht="14.25" customHeight="1" x14ac:dyDescent="0.3">
      <c r="A524" s="16"/>
      <c r="B524" s="16"/>
      <c r="C524" s="16"/>
      <c r="D524" s="16"/>
      <c r="E524" s="16"/>
      <c r="F524" s="16"/>
      <c r="G524" s="17"/>
      <c r="H524" s="16"/>
      <c r="I524" s="16"/>
      <c r="J524" s="16"/>
    </row>
    <row r="525" spans="1:10" ht="14.25" customHeight="1" x14ac:dyDescent="0.3">
      <c r="A525" s="16"/>
      <c r="B525" s="16"/>
      <c r="C525" s="16"/>
      <c r="D525" s="16"/>
      <c r="E525" s="16"/>
      <c r="F525" s="16"/>
      <c r="G525" s="17"/>
      <c r="H525" s="16"/>
      <c r="I525" s="16"/>
      <c r="J525" s="16"/>
    </row>
    <row r="526" spans="1:10" ht="14.25" customHeight="1" x14ac:dyDescent="0.3">
      <c r="A526" s="16"/>
      <c r="B526" s="16"/>
      <c r="C526" s="16"/>
      <c r="D526" s="16"/>
      <c r="E526" s="16"/>
      <c r="F526" s="16"/>
      <c r="G526" s="17"/>
      <c r="H526" s="16"/>
      <c r="I526" s="16"/>
      <c r="J526" s="16"/>
    </row>
    <row r="527" spans="1:10" ht="14.25" customHeight="1" x14ac:dyDescent="0.3">
      <c r="A527" s="16"/>
      <c r="B527" s="16"/>
      <c r="C527" s="16"/>
      <c r="D527" s="16"/>
      <c r="E527" s="16"/>
      <c r="F527" s="16"/>
      <c r="G527" s="17"/>
      <c r="H527" s="16"/>
      <c r="I527" s="16"/>
      <c r="J527" s="16"/>
    </row>
    <row r="528" spans="1:10" ht="14.25" customHeight="1" x14ac:dyDescent="0.3">
      <c r="A528" s="16"/>
      <c r="B528" s="16"/>
      <c r="C528" s="16"/>
      <c r="D528" s="16"/>
      <c r="E528" s="16"/>
      <c r="F528" s="16"/>
      <c r="G528" s="17"/>
      <c r="H528" s="16"/>
      <c r="I528" s="16"/>
      <c r="J528" s="16"/>
    </row>
    <row r="529" spans="1:10" ht="14.25" customHeight="1" x14ac:dyDescent="0.3">
      <c r="A529" s="16"/>
      <c r="B529" s="16"/>
      <c r="C529" s="16"/>
      <c r="D529" s="16"/>
      <c r="E529" s="16"/>
      <c r="F529" s="16"/>
      <c r="G529" s="17"/>
      <c r="H529" s="16"/>
      <c r="I529" s="16"/>
      <c r="J529" s="16"/>
    </row>
    <row r="530" spans="1:10" ht="14.25" customHeight="1" x14ac:dyDescent="0.3">
      <c r="A530" s="16"/>
      <c r="B530" s="16"/>
      <c r="C530" s="16"/>
      <c r="D530" s="16"/>
      <c r="E530" s="16"/>
      <c r="F530" s="16"/>
      <c r="G530" s="17"/>
      <c r="H530" s="16"/>
      <c r="I530" s="16"/>
      <c r="J530" s="16"/>
    </row>
    <row r="531" spans="1:10" ht="14.25" customHeight="1" x14ac:dyDescent="0.3">
      <c r="A531" s="16"/>
      <c r="B531" s="16"/>
      <c r="C531" s="16"/>
      <c r="D531" s="16"/>
      <c r="E531" s="16"/>
      <c r="F531" s="16"/>
      <c r="G531" s="17"/>
      <c r="H531" s="16"/>
      <c r="I531" s="16"/>
      <c r="J531" s="16"/>
    </row>
    <row r="532" spans="1:10" ht="14.25" customHeight="1" x14ac:dyDescent="0.3">
      <c r="A532" s="16"/>
      <c r="B532" s="16"/>
      <c r="C532" s="16"/>
      <c r="D532" s="16"/>
      <c r="E532" s="16"/>
      <c r="F532" s="16"/>
      <c r="G532" s="17"/>
      <c r="H532" s="16"/>
      <c r="I532" s="16"/>
      <c r="J532" s="16"/>
    </row>
    <row r="533" spans="1:10" ht="14.25" customHeight="1" x14ac:dyDescent="0.3">
      <c r="A533" s="16"/>
      <c r="B533" s="16"/>
      <c r="C533" s="16"/>
      <c r="D533" s="16"/>
      <c r="E533" s="16"/>
      <c r="F533" s="16"/>
      <c r="G533" s="17"/>
      <c r="H533" s="16"/>
      <c r="I533" s="16"/>
      <c r="J533" s="16"/>
    </row>
    <row r="534" spans="1:10" ht="14.25" customHeight="1" x14ac:dyDescent="0.3">
      <c r="A534" s="16"/>
      <c r="B534" s="16"/>
      <c r="C534" s="16"/>
      <c r="D534" s="16"/>
      <c r="E534" s="16"/>
      <c r="F534" s="16"/>
      <c r="G534" s="17"/>
      <c r="H534" s="16"/>
      <c r="I534" s="16"/>
      <c r="J534" s="16"/>
    </row>
    <row r="535" spans="1:10" ht="14.25" customHeight="1" x14ac:dyDescent="0.3">
      <c r="A535" s="16"/>
      <c r="B535" s="16"/>
      <c r="C535" s="16"/>
      <c r="D535" s="16"/>
      <c r="E535" s="16"/>
      <c r="F535" s="16"/>
      <c r="G535" s="17"/>
      <c r="H535" s="16"/>
      <c r="I535" s="16"/>
      <c r="J535" s="16"/>
    </row>
    <row r="536" spans="1:10" ht="14.25" customHeight="1" x14ac:dyDescent="0.3">
      <c r="A536" s="16"/>
      <c r="B536" s="16"/>
      <c r="C536" s="16"/>
      <c r="D536" s="16"/>
      <c r="E536" s="16"/>
      <c r="F536" s="16"/>
      <c r="G536" s="17"/>
      <c r="H536" s="16"/>
      <c r="I536" s="16"/>
      <c r="J536" s="16"/>
    </row>
    <row r="537" spans="1:10" ht="14.25" customHeight="1" x14ac:dyDescent="0.3">
      <c r="A537" s="16"/>
      <c r="B537" s="16"/>
      <c r="C537" s="16"/>
      <c r="D537" s="16"/>
      <c r="E537" s="16"/>
      <c r="F537" s="16"/>
      <c r="G537" s="17"/>
      <c r="H537" s="16"/>
      <c r="I537" s="16"/>
      <c r="J537" s="16"/>
    </row>
    <row r="538" spans="1:10" ht="14.25" customHeight="1" x14ac:dyDescent="0.3">
      <c r="A538" s="16"/>
      <c r="B538" s="16"/>
      <c r="C538" s="16"/>
      <c r="D538" s="16"/>
      <c r="E538" s="16"/>
      <c r="F538" s="16"/>
      <c r="G538" s="17"/>
      <c r="H538" s="16"/>
      <c r="I538" s="16"/>
      <c r="J538" s="16"/>
    </row>
    <row r="539" spans="1:10" ht="14.25" customHeight="1" x14ac:dyDescent="0.3">
      <c r="A539" s="16"/>
      <c r="B539" s="16"/>
      <c r="C539" s="16"/>
      <c r="D539" s="16"/>
      <c r="E539" s="16"/>
      <c r="F539" s="16"/>
      <c r="G539" s="17"/>
      <c r="H539" s="16"/>
      <c r="I539" s="16"/>
      <c r="J539" s="16"/>
    </row>
    <row r="540" spans="1:10" ht="14.25" customHeight="1" x14ac:dyDescent="0.3">
      <c r="A540" s="16"/>
      <c r="B540" s="16"/>
      <c r="C540" s="16"/>
      <c r="D540" s="16"/>
      <c r="E540" s="16"/>
      <c r="F540" s="16"/>
      <c r="G540" s="17"/>
      <c r="H540" s="16"/>
      <c r="I540" s="16"/>
      <c r="J540" s="16"/>
    </row>
    <row r="541" spans="1:10" ht="14.25" customHeight="1" x14ac:dyDescent="0.3">
      <c r="A541" s="16"/>
      <c r="B541" s="16"/>
      <c r="C541" s="16"/>
      <c r="D541" s="16"/>
      <c r="E541" s="16"/>
      <c r="F541" s="16"/>
      <c r="G541" s="17"/>
      <c r="H541" s="16"/>
      <c r="I541" s="16"/>
      <c r="J541" s="16"/>
    </row>
    <row r="542" spans="1:10" ht="14.25" customHeight="1" x14ac:dyDescent="0.3">
      <c r="A542" s="16"/>
      <c r="B542" s="16"/>
      <c r="C542" s="16"/>
      <c r="D542" s="16"/>
      <c r="E542" s="16"/>
      <c r="F542" s="16"/>
      <c r="G542" s="17"/>
      <c r="H542" s="16"/>
      <c r="I542" s="16"/>
      <c r="J542" s="16"/>
    </row>
    <row r="543" spans="1:10" ht="14.25" customHeight="1" x14ac:dyDescent="0.3">
      <c r="A543" s="16"/>
      <c r="B543" s="16"/>
      <c r="C543" s="16"/>
      <c r="D543" s="16"/>
      <c r="E543" s="16"/>
      <c r="F543" s="16"/>
      <c r="G543" s="17"/>
      <c r="H543" s="16"/>
      <c r="I543" s="16"/>
      <c r="J543" s="16"/>
    </row>
    <row r="544" spans="1:10" ht="14.25" customHeight="1" x14ac:dyDescent="0.3">
      <c r="A544" s="16"/>
      <c r="B544" s="16"/>
      <c r="C544" s="16"/>
      <c r="D544" s="16"/>
      <c r="E544" s="16"/>
      <c r="F544" s="16"/>
      <c r="G544" s="17"/>
      <c r="H544" s="16"/>
      <c r="I544" s="16"/>
      <c r="J544" s="16"/>
    </row>
    <row r="545" spans="1:10" ht="14.25" customHeight="1" x14ac:dyDescent="0.3">
      <c r="A545" s="16"/>
      <c r="B545" s="16"/>
      <c r="C545" s="16"/>
      <c r="D545" s="16"/>
      <c r="E545" s="16"/>
      <c r="F545" s="16"/>
      <c r="G545" s="17"/>
      <c r="H545" s="16"/>
      <c r="I545" s="16"/>
      <c r="J545" s="16"/>
    </row>
    <row r="546" spans="1:10" ht="14.25" customHeight="1" x14ac:dyDescent="0.3">
      <c r="A546" s="16"/>
      <c r="B546" s="16"/>
      <c r="C546" s="16"/>
      <c r="D546" s="16"/>
      <c r="E546" s="16"/>
      <c r="F546" s="16"/>
      <c r="G546" s="17"/>
      <c r="H546" s="16"/>
      <c r="I546" s="16"/>
      <c r="J546" s="16"/>
    </row>
    <row r="547" spans="1:10" ht="14.25" customHeight="1" x14ac:dyDescent="0.3">
      <c r="A547" s="16"/>
      <c r="B547" s="16"/>
      <c r="C547" s="16"/>
      <c r="D547" s="16"/>
      <c r="E547" s="16"/>
      <c r="F547" s="16"/>
      <c r="G547" s="17"/>
      <c r="H547" s="16"/>
      <c r="I547" s="16"/>
      <c r="J547" s="16"/>
    </row>
    <row r="548" spans="1:10" ht="14.25" customHeight="1" x14ac:dyDescent="0.3">
      <c r="A548" s="16"/>
      <c r="B548" s="16"/>
      <c r="C548" s="16"/>
      <c r="D548" s="16"/>
      <c r="E548" s="16"/>
      <c r="F548" s="16"/>
      <c r="G548" s="17"/>
      <c r="H548" s="16"/>
      <c r="I548" s="16"/>
      <c r="J548" s="16"/>
    </row>
    <row r="549" spans="1:10" ht="14.25" customHeight="1" x14ac:dyDescent="0.3">
      <c r="A549" s="16"/>
      <c r="B549" s="16"/>
      <c r="C549" s="16"/>
      <c r="D549" s="16"/>
      <c r="E549" s="16"/>
      <c r="F549" s="16"/>
      <c r="G549" s="17"/>
      <c r="H549" s="16"/>
      <c r="I549" s="16"/>
      <c r="J549" s="16"/>
    </row>
    <row r="550" spans="1:10" ht="14.25" customHeight="1" x14ac:dyDescent="0.3">
      <c r="A550" s="16"/>
      <c r="B550" s="16"/>
      <c r="C550" s="16"/>
      <c r="D550" s="16"/>
      <c r="E550" s="16"/>
      <c r="F550" s="16"/>
      <c r="G550" s="17"/>
      <c r="H550" s="16"/>
      <c r="I550" s="16"/>
      <c r="J550" s="16"/>
    </row>
    <row r="551" spans="1:10" ht="14.25" customHeight="1" x14ac:dyDescent="0.3">
      <c r="A551" s="16"/>
      <c r="B551" s="16"/>
      <c r="C551" s="16"/>
      <c r="D551" s="16"/>
      <c r="E551" s="16"/>
      <c r="F551" s="16"/>
      <c r="G551" s="17"/>
      <c r="H551" s="16"/>
      <c r="I551" s="16"/>
      <c r="J551" s="16"/>
    </row>
    <row r="552" spans="1:10" ht="14.25" customHeight="1" x14ac:dyDescent="0.3">
      <c r="A552" s="16"/>
      <c r="B552" s="16"/>
      <c r="C552" s="16"/>
      <c r="D552" s="16"/>
      <c r="E552" s="16"/>
      <c r="F552" s="16"/>
      <c r="G552" s="17"/>
      <c r="H552" s="16"/>
      <c r="I552" s="16"/>
      <c r="J552" s="16"/>
    </row>
    <row r="553" spans="1:10" ht="14.25" customHeight="1" x14ac:dyDescent="0.3">
      <c r="A553" s="16"/>
      <c r="B553" s="16"/>
      <c r="C553" s="16"/>
      <c r="D553" s="16"/>
      <c r="E553" s="16"/>
      <c r="F553" s="16"/>
      <c r="G553" s="17"/>
      <c r="H553" s="16"/>
      <c r="I553" s="16"/>
      <c r="J553" s="16"/>
    </row>
    <row r="554" spans="1:10" ht="14.25" customHeight="1" x14ac:dyDescent="0.3">
      <c r="A554" s="16"/>
      <c r="B554" s="16"/>
      <c r="C554" s="16"/>
      <c r="D554" s="16"/>
      <c r="E554" s="16"/>
      <c r="F554" s="16"/>
      <c r="G554" s="17"/>
      <c r="H554" s="16"/>
      <c r="I554" s="16"/>
      <c r="J554" s="16"/>
    </row>
    <row r="555" spans="1:10" ht="14.25" customHeight="1" x14ac:dyDescent="0.3">
      <c r="A555" s="16"/>
      <c r="B555" s="16"/>
      <c r="C555" s="16"/>
      <c r="D555" s="16"/>
      <c r="E555" s="16"/>
      <c r="F555" s="16"/>
      <c r="G555" s="17"/>
      <c r="H555" s="16"/>
      <c r="I555" s="16"/>
      <c r="J555" s="16"/>
    </row>
    <row r="556" spans="1:10" ht="14.25" customHeight="1" x14ac:dyDescent="0.3">
      <c r="A556" s="16"/>
      <c r="B556" s="16"/>
      <c r="C556" s="16"/>
      <c r="D556" s="16"/>
      <c r="E556" s="16"/>
      <c r="F556" s="16"/>
      <c r="G556" s="17"/>
      <c r="H556" s="16"/>
      <c r="I556" s="16"/>
      <c r="J556" s="16"/>
    </row>
    <row r="557" spans="1:10" ht="14.25" customHeight="1" x14ac:dyDescent="0.3">
      <c r="A557" s="16"/>
      <c r="B557" s="16"/>
      <c r="C557" s="16"/>
      <c r="D557" s="16"/>
      <c r="E557" s="16"/>
      <c r="F557" s="16"/>
      <c r="G557" s="17"/>
      <c r="H557" s="16"/>
      <c r="I557" s="16"/>
      <c r="J557" s="16"/>
    </row>
    <row r="558" spans="1:10" ht="14.25" customHeight="1" x14ac:dyDescent="0.3">
      <c r="A558" s="16"/>
      <c r="B558" s="16"/>
      <c r="C558" s="16"/>
      <c r="D558" s="16"/>
      <c r="E558" s="16"/>
      <c r="F558" s="16"/>
      <c r="G558" s="17"/>
      <c r="H558" s="16"/>
      <c r="I558" s="16"/>
      <c r="J558" s="16"/>
    </row>
    <row r="559" spans="1:10" ht="14.25" customHeight="1" x14ac:dyDescent="0.3">
      <c r="A559" s="16"/>
      <c r="B559" s="16"/>
      <c r="C559" s="16"/>
      <c r="D559" s="16"/>
      <c r="E559" s="16"/>
      <c r="F559" s="16"/>
      <c r="G559" s="17"/>
      <c r="H559" s="16"/>
      <c r="I559" s="16"/>
      <c r="J559" s="16"/>
    </row>
    <row r="560" spans="1:10" ht="14.25" customHeight="1" x14ac:dyDescent="0.3">
      <c r="A560" s="16"/>
      <c r="B560" s="16"/>
      <c r="C560" s="16"/>
      <c r="D560" s="16"/>
      <c r="E560" s="16"/>
      <c r="F560" s="16"/>
      <c r="G560" s="17"/>
      <c r="H560" s="16"/>
      <c r="I560" s="16"/>
      <c r="J560" s="16"/>
    </row>
    <row r="561" spans="1:10" ht="14.25" customHeight="1" x14ac:dyDescent="0.3">
      <c r="A561" s="16"/>
      <c r="B561" s="16"/>
      <c r="C561" s="16"/>
      <c r="D561" s="16"/>
      <c r="E561" s="16"/>
      <c r="F561" s="16"/>
      <c r="G561" s="17"/>
      <c r="H561" s="16"/>
      <c r="I561" s="16"/>
      <c r="J561" s="16"/>
    </row>
    <row r="562" spans="1:10" ht="14.25" customHeight="1" x14ac:dyDescent="0.3">
      <c r="A562" s="16"/>
      <c r="B562" s="16"/>
      <c r="C562" s="16"/>
      <c r="D562" s="16"/>
      <c r="E562" s="16"/>
      <c r="F562" s="16"/>
      <c r="G562" s="17"/>
      <c r="H562" s="16"/>
      <c r="I562" s="16"/>
      <c r="J562" s="16"/>
    </row>
    <row r="563" spans="1:10" ht="14.25" customHeight="1" x14ac:dyDescent="0.3">
      <c r="A563" s="16"/>
      <c r="B563" s="16"/>
      <c r="C563" s="16"/>
      <c r="D563" s="16"/>
      <c r="E563" s="16"/>
      <c r="F563" s="16"/>
      <c r="G563" s="17"/>
      <c r="H563" s="16"/>
      <c r="I563" s="16"/>
      <c r="J563" s="16"/>
    </row>
    <row r="564" spans="1:10" ht="14.25" customHeight="1" x14ac:dyDescent="0.3">
      <c r="A564" s="16"/>
      <c r="B564" s="16"/>
      <c r="C564" s="16"/>
      <c r="D564" s="16"/>
      <c r="E564" s="16"/>
      <c r="F564" s="16"/>
      <c r="G564" s="17"/>
      <c r="H564" s="16"/>
      <c r="I564" s="16"/>
      <c r="J564" s="16"/>
    </row>
    <row r="565" spans="1:10" ht="14.25" customHeight="1" x14ac:dyDescent="0.3">
      <c r="A565" s="16"/>
      <c r="B565" s="16"/>
      <c r="C565" s="16"/>
      <c r="D565" s="16"/>
      <c r="E565" s="16"/>
      <c r="F565" s="16"/>
      <c r="G565" s="17"/>
      <c r="H565" s="16"/>
      <c r="I565" s="16"/>
      <c r="J565" s="16"/>
    </row>
    <row r="566" spans="1:10" ht="14.25" customHeight="1" x14ac:dyDescent="0.3">
      <c r="A566" s="16"/>
      <c r="B566" s="16"/>
      <c r="C566" s="16"/>
      <c r="D566" s="16"/>
      <c r="E566" s="16"/>
      <c r="F566" s="16"/>
      <c r="G566" s="17"/>
      <c r="H566" s="16"/>
      <c r="I566" s="16"/>
      <c r="J566" s="16"/>
    </row>
    <row r="567" spans="1:10" ht="14.25" customHeight="1" x14ac:dyDescent="0.3">
      <c r="A567" s="16"/>
      <c r="B567" s="16"/>
      <c r="C567" s="16"/>
      <c r="D567" s="16"/>
      <c r="E567" s="16"/>
      <c r="F567" s="16"/>
      <c r="G567" s="17"/>
      <c r="H567" s="16"/>
      <c r="I567" s="16"/>
      <c r="J567" s="16"/>
    </row>
    <row r="568" spans="1:10" ht="14.25" customHeight="1" x14ac:dyDescent="0.3">
      <c r="A568" s="16"/>
      <c r="B568" s="16"/>
      <c r="C568" s="16"/>
      <c r="D568" s="16"/>
      <c r="E568" s="16"/>
      <c r="F568" s="16"/>
      <c r="G568" s="17"/>
      <c r="H568" s="16"/>
      <c r="I568" s="16"/>
      <c r="J568" s="16"/>
    </row>
    <row r="569" spans="1:10" ht="14.25" customHeight="1" x14ac:dyDescent="0.3">
      <c r="A569" s="16"/>
      <c r="B569" s="16"/>
      <c r="C569" s="16"/>
      <c r="D569" s="16"/>
      <c r="E569" s="16"/>
      <c r="F569" s="16"/>
      <c r="G569" s="17"/>
      <c r="H569" s="16"/>
      <c r="I569" s="16"/>
      <c r="J569" s="16"/>
    </row>
    <row r="570" spans="1:10" ht="14.25" customHeight="1" x14ac:dyDescent="0.3">
      <c r="A570" s="16"/>
      <c r="B570" s="16"/>
      <c r="C570" s="16"/>
      <c r="D570" s="16"/>
      <c r="E570" s="16"/>
      <c r="F570" s="16"/>
      <c r="G570" s="17"/>
      <c r="H570" s="16"/>
      <c r="I570" s="16"/>
      <c r="J570" s="16"/>
    </row>
    <row r="571" spans="1:10" ht="14.25" customHeight="1" x14ac:dyDescent="0.3">
      <c r="A571" s="16"/>
      <c r="B571" s="16"/>
      <c r="C571" s="16"/>
      <c r="D571" s="16"/>
      <c r="E571" s="16"/>
      <c r="F571" s="16"/>
      <c r="G571" s="17"/>
      <c r="H571" s="16"/>
      <c r="I571" s="16"/>
      <c r="J571" s="16"/>
    </row>
    <row r="572" spans="1:10" ht="14.25" customHeight="1" x14ac:dyDescent="0.3">
      <c r="A572" s="16"/>
      <c r="B572" s="16"/>
      <c r="C572" s="16"/>
      <c r="D572" s="16"/>
      <c r="E572" s="16"/>
      <c r="F572" s="16"/>
      <c r="G572" s="17"/>
      <c r="H572" s="16"/>
      <c r="I572" s="16"/>
      <c r="J572" s="16"/>
    </row>
    <row r="573" spans="1:10" ht="14.25" customHeight="1" x14ac:dyDescent="0.3">
      <c r="A573" s="16"/>
      <c r="B573" s="16"/>
      <c r="C573" s="16"/>
      <c r="D573" s="16"/>
      <c r="E573" s="16"/>
      <c r="F573" s="16"/>
      <c r="G573" s="17"/>
      <c r="H573" s="16"/>
      <c r="I573" s="16"/>
      <c r="J573" s="16"/>
    </row>
    <row r="574" spans="1:10" ht="14.25" customHeight="1" x14ac:dyDescent="0.3">
      <c r="A574" s="16"/>
      <c r="B574" s="16"/>
      <c r="C574" s="16"/>
      <c r="D574" s="16"/>
      <c r="E574" s="16"/>
      <c r="F574" s="16"/>
      <c r="G574" s="17"/>
      <c r="H574" s="16"/>
      <c r="I574" s="16"/>
      <c r="J574" s="16"/>
    </row>
    <row r="575" spans="1:10" ht="14.25" customHeight="1" x14ac:dyDescent="0.3">
      <c r="A575" s="16"/>
      <c r="B575" s="16"/>
      <c r="C575" s="16"/>
      <c r="D575" s="16"/>
      <c r="E575" s="16"/>
      <c r="F575" s="16"/>
      <c r="G575" s="17"/>
      <c r="H575" s="16"/>
      <c r="I575" s="16"/>
      <c r="J575" s="16"/>
    </row>
    <row r="576" spans="1:10" ht="14.25" customHeight="1" x14ac:dyDescent="0.3">
      <c r="A576" s="16"/>
      <c r="B576" s="16"/>
      <c r="C576" s="16"/>
      <c r="D576" s="16"/>
      <c r="E576" s="16"/>
      <c r="F576" s="16"/>
      <c r="G576" s="17"/>
      <c r="H576" s="16"/>
      <c r="I576" s="16"/>
      <c r="J576" s="16"/>
    </row>
    <row r="577" spans="1:10" ht="14.25" customHeight="1" x14ac:dyDescent="0.3">
      <c r="A577" s="16"/>
      <c r="B577" s="16"/>
      <c r="C577" s="16"/>
      <c r="D577" s="16"/>
      <c r="E577" s="16"/>
      <c r="F577" s="16"/>
      <c r="G577" s="17"/>
      <c r="H577" s="16"/>
      <c r="I577" s="16"/>
      <c r="J577" s="16"/>
    </row>
    <row r="578" spans="1:10" ht="14.25" customHeight="1" x14ac:dyDescent="0.3">
      <c r="A578" s="16"/>
      <c r="B578" s="16"/>
      <c r="C578" s="16"/>
      <c r="D578" s="16"/>
      <c r="E578" s="16"/>
      <c r="F578" s="16"/>
      <c r="G578" s="17"/>
      <c r="H578" s="16"/>
      <c r="I578" s="16"/>
      <c r="J578" s="16"/>
    </row>
    <row r="579" spans="1:10" ht="14.25" customHeight="1" x14ac:dyDescent="0.3">
      <c r="A579" s="16"/>
      <c r="B579" s="16"/>
      <c r="C579" s="16"/>
      <c r="D579" s="16"/>
      <c r="E579" s="16"/>
      <c r="F579" s="16"/>
      <c r="G579" s="17"/>
      <c r="H579" s="16"/>
      <c r="I579" s="16"/>
      <c r="J579" s="16"/>
    </row>
    <row r="580" spans="1:10" ht="14.25" customHeight="1" x14ac:dyDescent="0.3">
      <c r="A580" s="16"/>
      <c r="B580" s="16"/>
      <c r="C580" s="16"/>
      <c r="D580" s="16"/>
      <c r="E580" s="16"/>
      <c r="F580" s="16"/>
      <c r="G580" s="17"/>
      <c r="H580" s="16"/>
      <c r="I580" s="16"/>
      <c r="J580" s="16"/>
    </row>
    <row r="581" spans="1:10" ht="14.25" customHeight="1" x14ac:dyDescent="0.3">
      <c r="A581" s="16"/>
      <c r="B581" s="16"/>
      <c r="C581" s="16"/>
      <c r="D581" s="16"/>
      <c r="E581" s="16"/>
      <c r="F581" s="16"/>
      <c r="G581" s="17"/>
      <c r="H581" s="16"/>
      <c r="I581" s="16"/>
      <c r="J581" s="16"/>
    </row>
    <row r="582" spans="1:10" ht="14.25" customHeight="1" x14ac:dyDescent="0.3">
      <c r="A582" s="16"/>
      <c r="B582" s="16"/>
      <c r="C582" s="16"/>
      <c r="D582" s="16"/>
      <c r="E582" s="16"/>
      <c r="F582" s="16"/>
      <c r="G582" s="17"/>
      <c r="H582" s="16"/>
      <c r="I582" s="16"/>
      <c r="J582" s="16"/>
    </row>
    <row r="583" spans="1:10" ht="14.25" customHeight="1" x14ac:dyDescent="0.3">
      <c r="A583" s="16"/>
      <c r="B583" s="16"/>
      <c r="C583" s="16"/>
      <c r="D583" s="16"/>
      <c r="E583" s="16"/>
      <c r="F583" s="16"/>
      <c r="G583" s="17"/>
      <c r="H583" s="16"/>
      <c r="I583" s="16"/>
      <c r="J583" s="16"/>
    </row>
    <row r="584" spans="1:10" ht="14.25" customHeight="1" x14ac:dyDescent="0.3">
      <c r="A584" s="16"/>
      <c r="B584" s="16"/>
      <c r="C584" s="16"/>
      <c r="D584" s="16"/>
      <c r="E584" s="16"/>
      <c r="F584" s="16"/>
      <c r="G584" s="17"/>
      <c r="H584" s="16"/>
      <c r="I584" s="16"/>
      <c r="J584" s="16"/>
    </row>
    <row r="585" spans="1:10" ht="14.25" customHeight="1" x14ac:dyDescent="0.3">
      <c r="A585" s="16"/>
      <c r="B585" s="16"/>
      <c r="C585" s="16"/>
      <c r="D585" s="16"/>
      <c r="E585" s="16"/>
      <c r="F585" s="16"/>
      <c r="G585" s="17"/>
      <c r="H585" s="16"/>
      <c r="I585" s="16"/>
      <c r="J585" s="16"/>
    </row>
    <row r="586" spans="1:10" ht="14.25" customHeight="1" x14ac:dyDescent="0.3">
      <c r="A586" s="16"/>
      <c r="B586" s="16"/>
      <c r="C586" s="16"/>
      <c r="D586" s="16"/>
      <c r="E586" s="16"/>
      <c r="F586" s="16"/>
      <c r="G586" s="17"/>
      <c r="H586" s="16"/>
      <c r="I586" s="16"/>
      <c r="J586" s="16"/>
    </row>
    <row r="587" spans="1:10" ht="14.25" customHeight="1" x14ac:dyDescent="0.3">
      <c r="A587" s="16"/>
      <c r="B587" s="16"/>
      <c r="C587" s="16"/>
      <c r="D587" s="16"/>
      <c r="E587" s="16"/>
      <c r="F587" s="16"/>
      <c r="G587" s="17"/>
      <c r="H587" s="16"/>
      <c r="I587" s="16"/>
      <c r="J587" s="16"/>
    </row>
    <row r="588" spans="1:10" ht="14.25" customHeight="1" x14ac:dyDescent="0.3">
      <c r="A588" s="16"/>
      <c r="B588" s="16"/>
      <c r="C588" s="16"/>
      <c r="D588" s="16"/>
      <c r="E588" s="16"/>
      <c r="F588" s="16"/>
      <c r="G588" s="17"/>
      <c r="H588" s="16"/>
      <c r="I588" s="16"/>
      <c r="J588" s="16"/>
    </row>
    <row r="589" spans="1:10" ht="14.25" customHeight="1" x14ac:dyDescent="0.3">
      <c r="A589" s="16"/>
      <c r="B589" s="16"/>
      <c r="C589" s="16"/>
      <c r="D589" s="16"/>
      <c r="E589" s="16"/>
      <c r="F589" s="16"/>
      <c r="G589" s="17"/>
      <c r="H589" s="16"/>
      <c r="I589" s="16"/>
      <c r="J589" s="16"/>
    </row>
    <row r="590" spans="1:10" ht="14.25" customHeight="1" x14ac:dyDescent="0.3">
      <c r="A590" s="16"/>
      <c r="B590" s="16"/>
      <c r="C590" s="16"/>
      <c r="D590" s="16"/>
      <c r="E590" s="16"/>
      <c r="F590" s="16"/>
      <c r="G590" s="17"/>
      <c r="H590" s="16"/>
      <c r="I590" s="16"/>
      <c r="J590" s="16"/>
    </row>
    <row r="591" spans="1:10" ht="14.25" customHeight="1" x14ac:dyDescent="0.3">
      <c r="A591" s="16"/>
      <c r="B591" s="16"/>
      <c r="C591" s="16"/>
      <c r="D591" s="16"/>
      <c r="E591" s="16"/>
      <c r="F591" s="16"/>
      <c r="G591" s="17"/>
      <c r="H591" s="16"/>
      <c r="I591" s="16"/>
      <c r="J591" s="16"/>
    </row>
    <row r="592" spans="1:10" ht="14.25" customHeight="1" x14ac:dyDescent="0.3">
      <c r="A592" s="16"/>
      <c r="B592" s="16"/>
      <c r="C592" s="16"/>
      <c r="D592" s="16"/>
      <c r="E592" s="16"/>
      <c r="F592" s="16"/>
      <c r="G592" s="17"/>
      <c r="H592" s="16"/>
      <c r="I592" s="16"/>
      <c r="J592" s="16"/>
    </row>
    <row r="593" spans="1:10" ht="14.25" customHeight="1" x14ac:dyDescent="0.3">
      <c r="A593" s="16"/>
      <c r="B593" s="16"/>
      <c r="C593" s="16"/>
      <c r="D593" s="16"/>
      <c r="E593" s="16"/>
      <c r="F593" s="16"/>
      <c r="G593" s="17"/>
      <c r="H593" s="16"/>
      <c r="I593" s="16"/>
      <c r="J593" s="16"/>
    </row>
    <row r="594" spans="1:10" ht="14.25" customHeight="1" x14ac:dyDescent="0.3">
      <c r="A594" s="16"/>
      <c r="B594" s="16"/>
      <c r="C594" s="16"/>
      <c r="D594" s="16"/>
      <c r="E594" s="16"/>
      <c r="F594" s="16"/>
      <c r="G594" s="17"/>
      <c r="H594" s="16"/>
      <c r="I594" s="16"/>
      <c r="J594" s="16"/>
    </row>
    <row r="595" spans="1:10" ht="14.25" customHeight="1" x14ac:dyDescent="0.3">
      <c r="A595" s="16"/>
      <c r="B595" s="16"/>
      <c r="C595" s="16"/>
      <c r="D595" s="16"/>
      <c r="E595" s="16"/>
      <c r="F595" s="16"/>
      <c r="G595" s="17"/>
      <c r="H595" s="16"/>
      <c r="I595" s="16"/>
      <c r="J595" s="16"/>
    </row>
    <row r="596" spans="1:10" ht="14.25" customHeight="1" x14ac:dyDescent="0.3">
      <c r="A596" s="16"/>
      <c r="B596" s="16"/>
      <c r="C596" s="16"/>
      <c r="D596" s="16"/>
      <c r="E596" s="16"/>
      <c r="F596" s="16"/>
      <c r="G596" s="17"/>
      <c r="H596" s="16"/>
      <c r="I596" s="16"/>
      <c r="J596" s="16"/>
    </row>
    <row r="597" spans="1:10" ht="14.25" customHeight="1" x14ac:dyDescent="0.3">
      <c r="A597" s="16"/>
      <c r="B597" s="16"/>
      <c r="C597" s="16"/>
      <c r="D597" s="16"/>
      <c r="E597" s="16"/>
      <c r="F597" s="16"/>
      <c r="G597" s="17"/>
      <c r="H597" s="16"/>
      <c r="I597" s="16"/>
      <c r="J597" s="16"/>
    </row>
    <row r="598" spans="1:10" ht="14.25" customHeight="1" x14ac:dyDescent="0.3">
      <c r="A598" s="16"/>
      <c r="B598" s="16"/>
      <c r="C598" s="16"/>
      <c r="D598" s="16"/>
      <c r="E598" s="16"/>
      <c r="F598" s="16"/>
      <c r="G598" s="17"/>
      <c r="H598" s="16"/>
      <c r="I598" s="16"/>
      <c r="J598" s="16"/>
    </row>
    <row r="599" spans="1:10" ht="14.25" customHeight="1" x14ac:dyDescent="0.3">
      <c r="A599" s="16"/>
      <c r="B599" s="16"/>
      <c r="C599" s="16"/>
      <c r="D599" s="16"/>
      <c r="E599" s="16"/>
      <c r="F599" s="16"/>
      <c r="G599" s="17"/>
      <c r="H599" s="16"/>
      <c r="I599" s="16"/>
      <c r="J599" s="16"/>
    </row>
    <row r="600" spans="1:10" ht="14.25" customHeight="1" x14ac:dyDescent="0.3">
      <c r="A600" s="16"/>
      <c r="B600" s="16"/>
      <c r="C600" s="16"/>
      <c r="D600" s="16"/>
      <c r="E600" s="16"/>
      <c r="F600" s="16"/>
      <c r="G600" s="17"/>
      <c r="H600" s="16"/>
      <c r="I600" s="16"/>
      <c r="J600" s="16"/>
    </row>
    <row r="601" spans="1:10" ht="14.25" customHeight="1" x14ac:dyDescent="0.3">
      <c r="A601" s="16"/>
      <c r="B601" s="16"/>
      <c r="C601" s="16"/>
      <c r="D601" s="16"/>
      <c r="E601" s="16"/>
      <c r="F601" s="16"/>
      <c r="G601" s="17"/>
      <c r="H601" s="16"/>
      <c r="I601" s="16"/>
      <c r="J601" s="16"/>
    </row>
    <row r="602" spans="1:10" ht="14.25" customHeight="1" x14ac:dyDescent="0.3">
      <c r="A602" s="16"/>
      <c r="B602" s="16"/>
      <c r="C602" s="16"/>
      <c r="D602" s="16"/>
      <c r="E602" s="16"/>
      <c r="F602" s="16"/>
      <c r="G602" s="17"/>
      <c r="H602" s="16"/>
      <c r="I602" s="16"/>
      <c r="J602" s="16"/>
    </row>
    <row r="603" spans="1:10" ht="14.25" customHeight="1" x14ac:dyDescent="0.3">
      <c r="A603" s="16"/>
      <c r="B603" s="16"/>
      <c r="C603" s="16"/>
      <c r="D603" s="16"/>
      <c r="E603" s="16"/>
      <c r="F603" s="16"/>
      <c r="G603" s="17"/>
      <c r="H603" s="16"/>
      <c r="I603" s="16"/>
      <c r="J603" s="16"/>
    </row>
    <row r="604" spans="1:10" ht="14.25" customHeight="1" x14ac:dyDescent="0.3">
      <c r="A604" s="16"/>
      <c r="B604" s="16"/>
      <c r="C604" s="16"/>
      <c r="D604" s="16"/>
      <c r="E604" s="16"/>
      <c r="F604" s="16"/>
      <c r="G604" s="17"/>
      <c r="H604" s="16"/>
      <c r="I604" s="16"/>
      <c r="J604" s="16"/>
    </row>
    <row r="605" spans="1:10" ht="14.25" customHeight="1" x14ac:dyDescent="0.3">
      <c r="A605" s="16"/>
      <c r="B605" s="16"/>
      <c r="C605" s="16"/>
      <c r="D605" s="16"/>
      <c r="E605" s="16"/>
      <c r="F605" s="16"/>
      <c r="G605" s="17"/>
      <c r="H605" s="16"/>
      <c r="I605" s="16"/>
      <c r="J605" s="16"/>
    </row>
    <row r="606" spans="1:10" ht="14.25" customHeight="1" x14ac:dyDescent="0.3">
      <c r="A606" s="16"/>
      <c r="B606" s="16"/>
      <c r="C606" s="16"/>
      <c r="D606" s="16"/>
      <c r="E606" s="16"/>
      <c r="F606" s="16"/>
      <c r="G606" s="17"/>
      <c r="H606" s="16"/>
      <c r="I606" s="16"/>
      <c r="J606" s="16"/>
    </row>
    <row r="607" spans="1:10" ht="14.25" customHeight="1" x14ac:dyDescent="0.3">
      <c r="A607" s="16"/>
      <c r="B607" s="16"/>
      <c r="C607" s="16"/>
      <c r="D607" s="16"/>
      <c r="E607" s="16"/>
      <c r="F607" s="16"/>
      <c r="G607" s="17"/>
      <c r="H607" s="16"/>
      <c r="I607" s="16"/>
      <c r="J607" s="16"/>
    </row>
    <row r="608" spans="1:10" ht="14.25" customHeight="1" x14ac:dyDescent="0.3">
      <c r="A608" s="16"/>
      <c r="B608" s="16"/>
      <c r="C608" s="16"/>
      <c r="D608" s="16"/>
      <c r="E608" s="16"/>
      <c r="F608" s="16"/>
      <c r="G608" s="17"/>
      <c r="H608" s="16"/>
      <c r="I608" s="16"/>
      <c r="J608" s="16"/>
    </row>
    <row r="609" spans="1:10" ht="14.25" customHeight="1" x14ac:dyDescent="0.3">
      <c r="A609" s="16"/>
      <c r="B609" s="16"/>
      <c r="C609" s="16"/>
      <c r="D609" s="16"/>
      <c r="E609" s="16"/>
      <c r="F609" s="16"/>
      <c r="G609" s="17"/>
      <c r="H609" s="16"/>
      <c r="I609" s="16"/>
      <c r="J609" s="16"/>
    </row>
    <row r="610" spans="1:10" ht="14.25" customHeight="1" x14ac:dyDescent="0.3">
      <c r="A610" s="16"/>
      <c r="B610" s="16"/>
      <c r="C610" s="16"/>
      <c r="D610" s="16"/>
      <c r="E610" s="16"/>
      <c r="F610" s="16"/>
      <c r="G610" s="17"/>
      <c r="H610" s="16"/>
      <c r="I610" s="16"/>
      <c r="J610" s="16"/>
    </row>
    <row r="611" spans="1:10" ht="14.25" customHeight="1" x14ac:dyDescent="0.3">
      <c r="A611" s="16"/>
      <c r="B611" s="16"/>
      <c r="C611" s="16"/>
      <c r="D611" s="16"/>
      <c r="E611" s="16"/>
      <c r="F611" s="16"/>
      <c r="G611" s="17"/>
      <c r="H611" s="16"/>
      <c r="I611" s="16"/>
      <c r="J611" s="16"/>
    </row>
    <row r="612" spans="1:10" ht="14.25" customHeight="1" x14ac:dyDescent="0.3">
      <c r="A612" s="16"/>
      <c r="B612" s="16"/>
      <c r="C612" s="16"/>
      <c r="D612" s="16"/>
      <c r="E612" s="16"/>
      <c r="F612" s="16"/>
      <c r="G612" s="17"/>
      <c r="H612" s="16"/>
      <c r="I612" s="16"/>
      <c r="J612" s="16"/>
    </row>
    <row r="613" spans="1:10" ht="14.25" customHeight="1" x14ac:dyDescent="0.3">
      <c r="A613" s="16"/>
      <c r="B613" s="16"/>
      <c r="C613" s="16"/>
      <c r="D613" s="16"/>
      <c r="E613" s="16"/>
      <c r="F613" s="16"/>
      <c r="G613" s="17"/>
      <c r="H613" s="16"/>
      <c r="I613" s="16"/>
      <c r="J613" s="16"/>
    </row>
    <row r="614" spans="1:10" ht="14.25" customHeight="1" x14ac:dyDescent="0.3">
      <c r="A614" s="16"/>
      <c r="B614" s="16"/>
      <c r="C614" s="16"/>
      <c r="D614" s="16"/>
      <c r="E614" s="16"/>
      <c r="F614" s="16"/>
      <c r="G614" s="17"/>
      <c r="H614" s="16"/>
      <c r="I614" s="16"/>
      <c r="J614" s="16"/>
    </row>
    <row r="615" spans="1:10" ht="14.25" customHeight="1" x14ac:dyDescent="0.3">
      <c r="A615" s="16"/>
      <c r="B615" s="16"/>
      <c r="C615" s="16"/>
      <c r="D615" s="16"/>
      <c r="E615" s="16"/>
      <c r="F615" s="16"/>
      <c r="G615" s="17"/>
      <c r="H615" s="16"/>
      <c r="I615" s="16"/>
      <c r="J615" s="16"/>
    </row>
    <row r="616" spans="1:10" ht="14.25" customHeight="1" x14ac:dyDescent="0.3">
      <c r="A616" s="16"/>
      <c r="B616" s="16"/>
      <c r="C616" s="16"/>
      <c r="D616" s="16"/>
      <c r="E616" s="16"/>
      <c r="F616" s="16"/>
      <c r="G616" s="17"/>
      <c r="H616" s="16"/>
      <c r="I616" s="16"/>
      <c r="J616" s="16"/>
    </row>
    <row r="617" spans="1:10" ht="14.25" customHeight="1" x14ac:dyDescent="0.3">
      <c r="A617" s="16"/>
      <c r="B617" s="16"/>
      <c r="C617" s="16"/>
      <c r="D617" s="16"/>
      <c r="E617" s="16"/>
      <c r="F617" s="16"/>
      <c r="G617" s="17"/>
      <c r="H617" s="16"/>
      <c r="I617" s="16"/>
      <c r="J617" s="16"/>
    </row>
    <row r="618" spans="1:10" ht="14.25" customHeight="1" x14ac:dyDescent="0.3">
      <c r="A618" s="16"/>
      <c r="B618" s="16"/>
      <c r="C618" s="16"/>
      <c r="D618" s="16"/>
      <c r="E618" s="16"/>
      <c r="F618" s="16"/>
      <c r="G618" s="17"/>
      <c r="H618" s="16"/>
      <c r="I618" s="16"/>
      <c r="J618" s="16"/>
    </row>
    <row r="619" spans="1:10" ht="14.25" customHeight="1" x14ac:dyDescent="0.3">
      <c r="A619" s="16"/>
      <c r="B619" s="16"/>
      <c r="C619" s="16"/>
      <c r="D619" s="16"/>
      <c r="E619" s="16"/>
      <c r="F619" s="16"/>
      <c r="G619" s="17"/>
      <c r="H619" s="16"/>
      <c r="I619" s="16"/>
      <c r="J619" s="16"/>
    </row>
    <row r="620" spans="1:10" ht="14.25" customHeight="1" x14ac:dyDescent="0.3">
      <c r="A620" s="16"/>
      <c r="B620" s="16"/>
      <c r="C620" s="16"/>
      <c r="D620" s="16"/>
      <c r="E620" s="16"/>
      <c r="F620" s="16"/>
      <c r="G620" s="17"/>
      <c r="H620" s="16"/>
      <c r="I620" s="16"/>
      <c r="J620" s="16"/>
    </row>
    <row r="621" spans="1:10" ht="14.25" customHeight="1" x14ac:dyDescent="0.3">
      <c r="A621" s="16"/>
      <c r="B621" s="16"/>
      <c r="C621" s="16"/>
      <c r="D621" s="16"/>
      <c r="E621" s="16"/>
      <c r="F621" s="16"/>
      <c r="G621" s="17"/>
      <c r="H621" s="16"/>
      <c r="I621" s="16"/>
      <c r="J621" s="16"/>
    </row>
    <row r="622" spans="1:10" ht="14.25" customHeight="1" x14ac:dyDescent="0.3">
      <c r="A622" s="16"/>
      <c r="B622" s="16"/>
      <c r="C622" s="16"/>
      <c r="D622" s="16"/>
      <c r="E622" s="16"/>
      <c r="F622" s="16"/>
      <c r="G622" s="17"/>
      <c r="H622" s="16"/>
      <c r="I622" s="16"/>
      <c r="J622" s="16"/>
    </row>
    <row r="623" spans="1:10" ht="14.25" customHeight="1" x14ac:dyDescent="0.3">
      <c r="A623" s="16"/>
      <c r="B623" s="16"/>
      <c r="C623" s="16"/>
      <c r="D623" s="16"/>
      <c r="E623" s="16"/>
      <c r="F623" s="16"/>
      <c r="G623" s="17"/>
      <c r="H623" s="16"/>
      <c r="I623" s="16"/>
      <c r="J623" s="16"/>
    </row>
    <row r="624" spans="1:10" ht="14.25" customHeight="1" x14ac:dyDescent="0.3">
      <c r="A624" s="16"/>
      <c r="B624" s="16"/>
      <c r="C624" s="16"/>
      <c r="D624" s="16"/>
      <c r="E624" s="16"/>
      <c r="F624" s="16"/>
      <c r="G624" s="17"/>
      <c r="H624" s="16"/>
      <c r="I624" s="16"/>
      <c r="J624" s="16"/>
    </row>
    <row r="625" spans="1:10" ht="14.25" customHeight="1" x14ac:dyDescent="0.3">
      <c r="A625" s="16"/>
      <c r="B625" s="16"/>
      <c r="C625" s="16"/>
      <c r="D625" s="16"/>
      <c r="E625" s="16"/>
      <c r="F625" s="16"/>
      <c r="G625" s="17"/>
      <c r="H625" s="16"/>
      <c r="I625" s="16"/>
      <c r="J625" s="16"/>
    </row>
    <row r="626" spans="1:10" ht="14.25" customHeight="1" x14ac:dyDescent="0.3">
      <c r="A626" s="16"/>
      <c r="B626" s="16"/>
      <c r="C626" s="16"/>
      <c r="D626" s="16"/>
      <c r="E626" s="16"/>
      <c r="F626" s="16"/>
      <c r="G626" s="17"/>
      <c r="H626" s="16"/>
      <c r="I626" s="16"/>
      <c r="J626" s="16"/>
    </row>
    <row r="627" spans="1:10" ht="14.25" customHeight="1" x14ac:dyDescent="0.3">
      <c r="A627" s="16"/>
      <c r="B627" s="16"/>
      <c r="C627" s="16"/>
      <c r="D627" s="16"/>
      <c r="E627" s="16"/>
      <c r="F627" s="16"/>
      <c r="G627" s="17"/>
      <c r="H627" s="16"/>
      <c r="I627" s="16"/>
      <c r="J627" s="16"/>
    </row>
    <row r="628" spans="1:10" ht="14.25" customHeight="1" x14ac:dyDescent="0.3">
      <c r="A628" s="16"/>
      <c r="B628" s="16"/>
      <c r="C628" s="16"/>
      <c r="D628" s="16"/>
      <c r="E628" s="16"/>
      <c r="F628" s="16"/>
      <c r="G628" s="17"/>
      <c r="H628" s="16"/>
      <c r="I628" s="16"/>
      <c r="J628" s="16"/>
    </row>
    <row r="629" spans="1:10" ht="14.25" customHeight="1" x14ac:dyDescent="0.3">
      <c r="A629" s="16"/>
      <c r="B629" s="16"/>
      <c r="C629" s="16"/>
      <c r="D629" s="16"/>
      <c r="E629" s="16"/>
      <c r="F629" s="16"/>
      <c r="G629" s="17"/>
      <c r="H629" s="16"/>
      <c r="I629" s="16"/>
      <c r="J629" s="16"/>
    </row>
    <row r="630" spans="1:10" ht="14.25" customHeight="1" x14ac:dyDescent="0.3">
      <c r="A630" s="16"/>
      <c r="B630" s="16"/>
      <c r="C630" s="16"/>
      <c r="D630" s="16"/>
      <c r="E630" s="16"/>
      <c r="F630" s="16"/>
      <c r="G630" s="17"/>
      <c r="H630" s="16"/>
      <c r="I630" s="16"/>
      <c r="J630" s="16"/>
    </row>
    <row r="631" spans="1:10" ht="14.25" customHeight="1" x14ac:dyDescent="0.3">
      <c r="A631" s="16"/>
      <c r="B631" s="16"/>
      <c r="C631" s="16"/>
      <c r="D631" s="16"/>
      <c r="E631" s="16"/>
      <c r="F631" s="16"/>
      <c r="G631" s="17"/>
      <c r="H631" s="16"/>
      <c r="I631" s="16"/>
      <c r="J631" s="16"/>
    </row>
    <row r="632" spans="1:10" ht="14.25" customHeight="1" x14ac:dyDescent="0.3">
      <c r="A632" s="16"/>
      <c r="B632" s="16"/>
      <c r="C632" s="16"/>
      <c r="D632" s="16"/>
      <c r="E632" s="16"/>
      <c r="F632" s="16"/>
      <c r="G632" s="17"/>
      <c r="H632" s="16"/>
      <c r="I632" s="16"/>
      <c r="J632" s="16"/>
    </row>
    <row r="633" spans="1:10" ht="14.25" customHeight="1" x14ac:dyDescent="0.3">
      <c r="A633" s="16"/>
      <c r="B633" s="16"/>
      <c r="C633" s="16"/>
      <c r="D633" s="16"/>
      <c r="E633" s="16"/>
      <c r="F633" s="16"/>
      <c r="G633" s="17"/>
      <c r="H633" s="16"/>
      <c r="I633" s="16"/>
      <c r="J633" s="16"/>
    </row>
    <row r="634" spans="1:10" ht="14.25" customHeight="1" x14ac:dyDescent="0.3">
      <c r="A634" s="16"/>
      <c r="B634" s="16"/>
      <c r="C634" s="16"/>
      <c r="D634" s="16"/>
      <c r="E634" s="16"/>
      <c r="F634" s="16"/>
      <c r="G634" s="17"/>
      <c r="H634" s="16"/>
      <c r="I634" s="16"/>
      <c r="J634" s="16"/>
    </row>
    <row r="635" spans="1:10" ht="14.25" customHeight="1" x14ac:dyDescent="0.3">
      <c r="A635" s="16"/>
      <c r="B635" s="16"/>
      <c r="C635" s="16"/>
      <c r="D635" s="16"/>
      <c r="E635" s="16"/>
      <c r="F635" s="16"/>
      <c r="G635" s="17"/>
      <c r="H635" s="16"/>
      <c r="I635" s="16"/>
      <c r="J635" s="16"/>
    </row>
    <row r="636" spans="1:10" ht="14.25" customHeight="1" x14ac:dyDescent="0.3">
      <c r="A636" s="16"/>
      <c r="B636" s="16"/>
      <c r="C636" s="16"/>
      <c r="D636" s="16"/>
      <c r="E636" s="16"/>
      <c r="F636" s="16"/>
      <c r="G636" s="17"/>
      <c r="H636" s="16"/>
      <c r="I636" s="16"/>
      <c r="J636" s="16"/>
    </row>
    <row r="637" spans="1:10" ht="14.25" customHeight="1" x14ac:dyDescent="0.3">
      <c r="A637" s="16"/>
      <c r="B637" s="16"/>
      <c r="C637" s="16"/>
      <c r="D637" s="16"/>
      <c r="E637" s="16"/>
      <c r="F637" s="16"/>
      <c r="G637" s="17"/>
      <c r="H637" s="16"/>
      <c r="I637" s="16"/>
      <c r="J637" s="16"/>
    </row>
    <row r="638" spans="1:10" ht="14.25" customHeight="1" x14ac:dyDescent="0.3">
      <c r="A638" s="16"/>
      <c r="B638" s="16"/>
      <c r="C638" s="16"/>
      <c r="D638" s="16"/>
      <c r="E638" s="16"/>
      <c r="F638" s="16"/>
      <c r="G638" s="17"/>
      <c r="H638" s="16"/>
      <c r="I638" s="16"/>
      <c r="J638" s="16"/>
    </row>
    <row r="639" spans="1:10" ht="14.25" customHeight="1" x14ac:dyDescent="0.3">
      <c r="A639" s="16"/>
      <c r="B639" s="16"/>
      <c r="C639" s="16"/>
      <c r="D639" s="16"/>
      <c r="E639" s="16"/>
      <c r="F639" s="16"/>
      <c r="G639" s="17"/>
      <c r="H639" s="16"/>
      <c r="I639" s="16"/>
      <c r="J639" s="16"/>
    </row>
    <row r="640" spans="1:10" ht="14.25" customHeight="1" x14ac:dyDescent="0.3">
      <c r="A640" s="16"/>
      <c r="B640" s="16"/>
      <c r="C640" s="16"/>
      <c r="D640" s="16"/>
      <c r="E640" s="16"/>
      <c r="F640" s="16"/>
      <c r="G640" s="17"/>
      <c r="H640" s="16"/>
      <c r="I640" s="16"/>
      <c r="J640" s="16"/>
    </row>
    <row r="641" spans="1:10" ht="14.25" customHeight="1" x14ac:dyDescent="0.3">
      <c r="A641" s="16"/>
      <c r="B641" s="16"/>
      <c r="C641" s="16"/>
      <c r="D641" s="16"/>
      <c r="E641" s="16"/>
      <c r="F641" s="16"/>
      <c r="G641" s="17"/>
      <c r="H641" s="16"/>
      <c r="I641" s="16"/>
      <c r="J641" s="16"/>
    </row>
    <row r="642" spans="1:10" ht="14.25" customHeight="1" x14ac:dyDescent="0.3">
      <c r="A642" s="16"/>
      <c r="B642" s="16"/>
      <c r="C642" s="16"/>
      <c r="D642" s="16"/>
      <c r="E642" s="16"/>
      <c r="F642" s="16"/>
      <c r="G642" s="17"/>
      <c r="H642" s="16"/>
      <c r="I642" s="16"/>
      <c r="J642" s="16"/>
    </row>
    <row r="643" spans="1:10" ht="14.25" customHeight="1" x14ac:dyDescent="0.3">
      <c r="A643" s="16"/>
      <c r="B643" s="16"/>
      <c r="C643" s="16"/>
      <c r="D643" s="16"/>
      <c r="E643" s="16"/>
      <c r="F643" s="16"/>
      <c r="G643" s="17"/>
      <c r="H643" s="16"/>
      <c r="I643" s="16"/>
      <c r="J643" s="16"/>
    </row>
    <row r="644" spans="1:10" ht="14.25" customHeight="1" x14ac:dyDescent="0.3">
      <c r="A644" s="16"/>
      <c r="B644" s="16"/>
      <c r="C644" s="16"/>
      <c r="D644" s="16"/>
      <c r="E644" s="16"/>
      <c r="F644" s="16"/>
      <c r="G644" s="17"/>
      <c r="H644" s="16"/>
      <c r="I644" s="16"/>
      <c r="J644" s="16"/>
    </row>
    <row r="645" spans="1:10" ht="14.25" customHeight="1" x14ac:dyDescent="0.3">
      <c r="A645" s="16"/>
      <c r="B645" s="16"/>
      <c r="C645" s="16"/>
      <c r="D645" s="16"/>
      <c r="E645" s="16"/>
      <c r="F645" s="16"/>
      <c r="G645" s="17"/>
      <c r="H645" s="16"/>
      <c r="I645" s="16"/>
      <c r="J645" s="16"/>
    </row>
    <row r="646" spans="1:10" ht="14.25" customHeight="1" x14ac:dyDescent="0.3">
      <c r="A646" s="16"/>
      <c r="B646" s="16"/>
      <c r="C646" s="16"/>
      <c r="D646" s="16"/>
      <c r="E646" s="16"/>
      <c r="F646" s="16"/>
      <c r="G646" s="17"/>
      <c r="H646" s="16"/>
      <c r="I646" s="16"/>
      <c r="J646" s="16"/>
    </row>
    <row r="647" spans="1:10" ht="14.25" customHeight="1" x14ac:dyDescent="0.3">
      <c r="A647" s="16"/>
      <c r="B647" s="16"/>
      <c r="C647" s="16"/>
      <c r="D647" s="16"/>
      <c r="E647" s="16"/>
      <c r="F647" s="16"/>
      <c r="G647" s="17"/>
      <c r="H647" s="16"/>
      <c r="I647" s="16"/>
      <c r="J647" s="16"/>
    </row>
    <row r="648" spans="1:10" ht="14.25" customHeight="1" x14ac:dyDescent="0.3">
      <c r="A648" s="16"/>
      <c r="B648" s="16"/>
      <c r="C648" s="16"/>
      <c r="D648" s="16"/>
      <c r="E648" s="16"/>
      <c r="F648" s="16"/>
      <c r="G648" s="17"/>
      <c r="H648" s="16"/>
      <c r="I648" s="16"/>
      <c r="J648" s="16"/>
    </row>
    <row r="649" spans="1:10" ht="14.25" customHeight="1" x14ac:dyDescent="0.3">
      <c r="A649" s="16"/>
      <c r="B649" s="16"/>
      <c r="C649" s="16"/>
      <c r="D649" s="16"/>
      <c r="E649" s="16"/>
      <c r="F649" s="16"/>
      <c r="G649" s="17"/>
      <c r="H649" s="16"/>
      <c r="I649" s="16"/>
      <c r="J649" s="16"/>
    </row>
    <row r="650" spans="1:10" ht="14.25" customHeight="1" x14ac:dyDescent="0.3">
      <c r="A650" s="16"/>
      <c r="B650" s="16"/>
      <c r="C650" s="16"/>
      <c r="D650" s="16"/>
      <c r="E650" s="16"/>
      <c r="F650" s="16"/>
      <c r="G650" s="17"/>
      <c r="H650" s="16"/>
      <c r="I650" s="16"/>
      <c r="J650" s="16"/>
    </row>
    <row r="651" spans="1:10" ht="14.25" customHeight="1" x14ac:dyDescent="0.3">
      <c r="A651" s="16"/>
      <c r="B651" s="16"/>
      <c r="C651" s="16"/>
      <c r="D651" s="16"/>
      <c r="E651" s="16"/>
      <c r="F651" s="16"/>
      <c r="G651" s="17"/>
      <c r="H651" s="16"/>
      <c r="I651" s="16"/>
      <c r="J651" s="16"/>
    </row>
    <row r="652" spans="1:10" ht="14.25" customHeight="1" x14ac:dyDescent="0.3">
      <c r="A652" s="16"/>
      <c r="B652" s="16"/>
      <c r="C652" s="16"/>
      <c r="D652" s="16"/>
      <c r="E652" s="16"/>
      <c r="F652" s="16"/>
      <c r="G652" s="17"/>
      <c r="H652" s="16"/>
      <c r="I652" s="16"/>
      <c r="J652" s="16"/>
    </row>
    <row r="653" spans="1:10" ht="14.25" customHeight="1" x14ac:dyDescent="0.3">
      <c r="A653" s="16"/>
      <c r="B653" s="16"/>
      <c r="C653" s="16"/>
      <c r="D653" s="16"/>
      <c r="E653" s="16"/>
      <c r="F653" s="16"/>
      <c r="G653" s="17"/>
      <c r="H653" s="16"/>
      <c r="I653" s="16"/>
      <c r="J653" s="16"/>
    </row>
    <row r="654" spans="1:10" ht="14.25" customHeight="1" x14ac:dyDescent="0.3">
      <c r="A654" s="16"/>
      <c r="B654" s="16"/>
      <c r="C654" s="16"/>
      <c r="D654" s="16"/>
      <c r="E654" s="16"/>
      <c r="F654" s="16"/>
      <c r="G654" s="17"/>
      <c r="H654" s="16"/>
      <c r="I654" s="16"/>
      <c r="J654" s="16"/>
    </row>
    <row r="655" spans="1:10" ht="14.25" customHeight="1" x14ac:dyDescent="0.3">
      <c r="A655" s="16"/>
      <c r="B655" s="16"/>
      <c r="C655" s="16"/>
      <c r="D655" s="16"/>
      <c r="E655" s="16"/>
      <c r="F655" s="16"/>
      <c r="G655" s="17"/>
      <c r="H655" s="16"/>
      <c r="I655" s="16"/>
      <c r="J655" s="16"/>
    </row>
    <row r="656" spans="1:10" ht="14.25" customHeight="1" x14ac:dyDescent="0.3">
      <c r="A656" s="16"/>
      <c r="B656" s="16"/>
      <c r="C656" s="16"/>
      <c r="D656" s="16"/>
      <c r="E656" s="16"/>
      <c r="F656" s="16"/>
      <c r="G656" s="17"/>
      <c r="H656" s="16"/>
      <c r="I656" s="16"/>
      <c r="J656" s="16"/>
    </row>
    <row r="657" spans="1:10" ht="14.25" customHeight="1" x14ac:dyDescent="0.3">
      <c r="A657" s="16"/>
      <c r="B657" s="16"/>
      <c r="C657" s="16"/>
      <c r="D657" s="16"/>
      <c r="E657" s="16"/>
      <c r="F657" s="16"/>
      <c r="G657" s="17"/>
      <c r="H657" s="16"/>
      <c r="I657" s="16"/>
      <c r="J657" s="16"/>
    </row>
    <row r="658" spans="1:10" ht="14.25" customHeight="1" x14ac:dyDescent="0.3">
      <c r="A658" s="16"/>
      <c r="B658" s="16"/>
      <c r="C658" s="16"/>
      <c r="D658" s="16"/>
      <c r="E658" s="16"/>
      <c r="F658" s="16"/>
      <c r="G658" s="17"/>
      <c r="H658" s="16"/>
      <c r="I658" s="16"/>
      <c r="J658" s="16"/>
    </row>
    <row r="659" spans="1:10" ht="14.25" customHeight="1" x14ac:dyDescent="0.3">
      <c r="A659" s="16"/>
      <c r="B659" s="16"/>
      <c r="C659" s="16"/>
      <c r="D659" s="16"/>
      <c r="E659" s="16"/>
      <c r="F659" s="16"/>
      <c r="G659" s="17"/>
      <c r="H659" s="16"/>
      <c r="I659" s="16"/>
      <c r="J659" s="16"/>
    </row>
    <row r="660" spans="1:10" ht="14.25" customHeight="1" x14ac:dyDescent="0.3">
      <c r="A660" s="16"/>
      <c r="B660" s="16"/>
      <c r="C660" s="16"/>
      <c r="D660" s="16"/>
      <c r="E660" s="16"/>
      <c r="F660" s="16"/>
      <c r="G660" s="17"/>
      <c r="H660" s="16"/>
      <c r="I660" s="16"/>
      <c r="J660" s="16"/>
    </row>
    <row r="661" spans="1:10" ht="14.25" customHeight="1" x14ac:dyDescent="0.3">
      <c r="A661" s="16"/>
      <c r="B661" s="16"/>
      <c r="C661" s="16"/>
      <c r="D661" s="16"/>
      <c r="E661" s="16"/>
      <c r="F661" s="16"/>
      <c r="G661" s="17"/>
      <c r="H661" s="16"/>
      <c r="I661" s="16"/>
      <c r="J661" s="16"/>
    </row>
    <row r="662" spans="1:10" ht="14.25" customHeight="1" x14ac:dyDescent="0.3">
      <c r="A662" s="16"/>
      <c r="B662" s="16"/>
      <c r="C662" s="16"/>
      <c r="D662" s="16"/>
      <c r="E662" s="16"/>
      <c r="F662" s="16"/>
      <c r="G662" s="17"/>
      <c r="H662" s="16"/>
      <c r="I662" s="16"/>
      <c r="J662" s="16"/>
    </row>
    <row r="663" spans="1:10" ht="14.25" customHeight="1" x14ac:dyDescent="0.3">
      <c r="A663" s="16"/>
      <c r="B663" s="16"/>
      <c r="C663" s="16"/>
      <c r="D663" s="16"/>
      <c r="E663" s="16"/>
      <c r="F663" s="16"/>
      <c r="G663" s="17"/>
      <c r="H663" s="16"/>
      <c r="I663" s="16"/>
      <c r="J663" s="16"/>
    </row>
    <row r="664" spans="1:10" ht="14.25" customHeight="1" x14ac:dyDescent="0.3">
      <c r="A664" s="16"/>
      <c r="B664" s="16"/>
      <c r="C664" s="16"/>
      <c r="D664" s="16"/>
      <c r="E664" s="16"/>
      <c r="F664" s="16"/>
      <c r="G664" s="17"/>
      <c r="H664" s="16"/>
      <c r="I664" s="16"/>
      <c r="J664" s="16"/>
    </row>
    <row r="665" spans="1:10" ht="14.25" customHeight="1" x14ac:dyDescent="0.3">
      <c r="A665" s="16"/>
      <c r="B665" s="16"/>
      <c r="C665" s="16"/>
      <c r="D665" s="16"/>
      <c r="E665" s="16"/>
      <c r="F665" s="16"/>
      <c r="G665" s="17"/>
      <c r="H665" s="16"/>
      <c r="I665" s="16"/>
      <c r="J665" s="16"/>
    </row>
    <row r="666" spans="1:10" ht="14.25" customHeight="1" x14ac:dyDescent="0.3">
      <c r="A666" s="16"/>
      <c r="B666" s="16"/>
      <c r="C666" s="16"/>
      <c r="D666" s="16"/>
      <c r="E666" s="16"/>
      <c r="F666" s="16"/>
      <c r="G666" s="17"/>
      <c r="H666" s="16"/>
      <c r="I666" s="16"/>
      <c r="J666" s="16"/>
    </row>
    <row r="667" spans="1:10" ht="14.25" customHeight="1" x14ac:dyDescent="0.3">
      <c r="A667" s="16"/>
      <c r="B667" s="16"/>
      <c r="C667" s="16"/>
      <c r="D667" s="16"/>
      <c r="E667" s="16"/>
      <c r="F667" s="16"/>
      <c r="G667" s="17"/>
      <c r="H667" s="16"/>
      <c r="I667" s="16"/>
      <c r="J667" s="16"/>
    </row>
    <row r="668" spans="1:10" ht="14.25" customHeight="1" x14ac:dyDescent="0.3">
      <c r="A668" s="16"/>
      <c r="B668" s="16"/>
      <c r="C668" s="16"/>
      <c r="D668" s="16"/>
      <c r="E668" s="16"/>
      <c r="F668" s="16"/>
      <c r="G668" s="17"/>
      <c r="H668" s="16"/>
      <c r="I668" s="16"/>
      <c r="J668" s="16"/>
    </row>
    <row r="669" spans="1:10" ht="14.25" customHeight="1" x14ac:dyDescent="0.3">
      <c r="A669" s="16"/>
      <c r="B669" s="16"/>
      <c r="C669" s="16"/>
      <c r="D669" s="16"/>
      <c r="E669" s="16"/>
      <c r="F669" s="16"/>
      <c r="G669" s="17"/>
      <c r="H669" s="16"/>
      <c r="I669" s="16"/>
      <c r="J669" s="16"/>
    </row>
    <row r="670" spans="1:10" ht="14.25" customHeight="1" x14ac:dyDescent="0.3">
      <c r="A670" s="16"/>
      <c r="B670" s="16"/>
      <c r="C670" s="16"/>
      <c r="D670" s="16"/>
      <c r="E670" s="16"/>
      <c r="F670" s="16"/>
      <c r="G670" s="17"/>
      <c r="H670" s="16"/>
      <c r="I670" s="16"/>
      <c r="J670" s="16"/>
    </row>
    <row r="671" spans="1:10" ht="14.25" customHeight="1" x14ac:dyDescent="0.3">
      <c r="A671" s="16"/>
      <c r="B671" s="16"/>
      <c r="C671" s="16"/>
      <c r="D671" s="16"/>
      <c r="E671" s="16"/>
      <c r="F671" s="16"/>
      <c r="G671" s="17"/>
      <c r="H671" s="16"/>
      <c r="I671" s="16"/>
      <c r="J671" s="16"/>
    </row>
    <row r="672" spans="1:10" ht="14.25" customHeight="1" x14ac:dyDescent="0.3">
      <c r="A672" s="16"/>
      <c r="B672" s="16"/>
      <c r="C672" s="16"/>
      <c r="D672" s="16"/>
      <c r="E672" s="16"/>
      <c r="F672" s="16"/>
      <c r="G672" s="17"/>
      <c r="H672" s="16"/>
      <c r="I672" s="16"/>
      <c r="J672" s="16"/>
    </row>
    <row r="673" spans="1:10" ht="14.25" customHeight="1" x14ac:dyDescent="0.3">
      <c r="A673" s="16"/>
      <c r="B673" s="16"/>
      <c r="C673" s="16"/>
      <c r="D673" s="16"/>
      <c r="E673" s="16"/>
      <c r="F673" s="16"/>
      <c r="G673" s="17"/>
      <c r="H673" s="16"/>
      <c r="I673" s="16"/>
      <c r="J673" s="16"/>
    </row>
    <row r="674" spans="1:10" ht="14.25" customHeight="1" x14ac:dyDescent="0.3">
      <c r="A674" s="16"/>
      <c r="B674" s="16"/>
      <c r="C674" s="16"/>
      <c r="D674" s="16"/>
      <c r="E674" s="16"/>
      <c r="F674" s="16"/>
      <c r="G674" s="17"/>
      <c r="H674" s="16"/>
      <c r="I674" s="16"/>
      <c r="J674" s="16"/>
    </row>
    <row r="675" spans="1:10" ht="14.25" customHeight="1" x14ac:dyDescent="0.3">
      <c r="A675" s="16"/>
      <c r="B675" s="16"/>
      <c r="C675" s="16"/>
      <c r="D675" s="16"/>
      <c r="E675" s="16"/>
      <c r="F675" s="16"/>
      <c r="G675" s="17"/>
      <c r="H675" s="16"/>
      <c r="I675" s="16"/>
      <c r="J675" s="16"/>
    </row>
    <row r="676" spans="1:10" ht="14.25" customHeight="1" x14ac:dyDescent="0.3">
      <c r="A676" s="16"/>
      <c r="B676" s="16"/>
      <c r="C676" s="16"/>
      <c r="D676" s="16"/>
      <c r="E676" s="16"/>
      <c r="F676" s="16"/>
      <c r="G676" s="17"/>
      <c r="H676" s="16"/>
      <c r="I676" s="16"/>
      <c r="J676" s="16"/>
    </row>
    <row r="677" spans="1:10" ht="14.25" customHeight="1" x14ac:dyDescent="0.3">
      <c r="A677" s="16"/>
      <c r="B677" s="16"/>
      <c r="C677" s="16"/>
      <c r="D677" s="16"/>
      <c r="E677" s="16"/>
      <c r="F677" s="16"/>
      <c r="G677" s="17"/>
      <c r="H677" s="16"/>
      <c r="I677" s="16"/>
      <c r="J677" s="16"/>
    </row>
    <row r="678" spans="1:10" ht="14.25" customHeight="1" x14ac:dyDescent="0.3">
      <c r="A678" s="16"/>
      <c r="B678" s="16"/>
      <c r="C678" s="16"/>
      <c r="D678" s="16"/>
      <c r="E678" s="16"/>
      <c r="F678" s="16"/>
      <c r="G678" s="17"/>
      <c r="H678" s="16"/>
      <c r="I678" s="16"/>
      <c r="J678" s="16"/>
    </row>
    <row r="679" spans="1:10" ht="14.25" customHeight="1" x14ac:dyDescent="0.3">
      <c r="A679" s="16"/>
      <c r="B679" s="16"/>
      <c r="C679" s="16"/>
      <c r="D679" s="16"/>
      <c r="E679" s="16"/>
      <c r="F679" s="16"/>
      <c r="G679" s="17"/>
      <c r="H679" s="16"/>
      <c r="I679" s="16"/>
      <c r="J679" s="16"/>
    </row>
    <row r="680" spans="1:10" ht="14.25" customHeight="1" x14ac:dyDescent="0.3">
      <c r="A680" s="16"/>
      <c r="B680" s="16"/>
      <c r="C680" s="16"/>
      <c r="D680" s="16"/>
      <c r="E680" s="16"/>
      <c r="F680" s="16"/>
      <c r="G680" s="17"/>
      <c r="H680" s="16"/>
      <c r="I680" s="16"/>
      <c r="J680" s="16"/>
    </row>
    <row r="681" spans="1:10" ht="14.25" customHeight="1" x14ac:dyDescent="0.3">
      <c r="A681" s="16"/>
      <c r="B681" s="16"/>
      <c r="C681" s="16"/>
      <c r="D681" s="16"/>
      <c r="E681" s="16"/>
      <c r="F681" s="16"/>
      <c r="G681" s="17"/>
      <c r="H681" s="16"/>
      <c r="I681" s="16"/>
      <c r="J681" s="16"/>
    </row>
    <row r="682" spans="1:10" ht="14.25" customHeight="1" x14ac:dyDescent="0.3">
      <c r="A682" s="16"/>
      <c r="B682" s="16"/>
      <c r="C682" s="16"/>
      <c r="D682" s="16"/>
      <c r="E682" s="16"/>
      <c r="F682" s="16"/>
      <c r="G682" s="17"/>
      <c r="H682" s="16"/>
      <c r="I682" s="16"/>
      <c r="J682" s="16"/>
    </row>
    <row r="683" spans="1:10" ht="14.25" customHeight="1" x14ac:dyDescent="0.3">
      <c r="A683" s="16"/>
      <c r="B683" s="16"/>
      <c r="C683" s="16"/>
      <c r="D683" s="16"/>
      <c r="E683" s="16"/>
      <c r="F683" s="16"/>
      <c r="G683" s="17"/>
      <c r="H683" s="16"/>
      <c r="I683" s="16"/>
      <c r="J683" s="16"/>
    </row>
    <row r="684" spans="1:10" ht="14.25" customHeight="1" x14ac:dyDescent="0.3">
      <c r="A684" s="16"/>
      <c r="B684" s="16"/>
      <c r="C684" s="16"/>
      <c r="D684" s="16"/>
      <c r="E684" s="16"/>
      <c r="F684" s="16"/>
      <c r="G684" s="17"/>
      <c r="H684" s="16"/>
      <c r="I684" s="16"/>
      <c r="J684" s="16"/>
    </row>
    <row r="685" spans="1:10" ht="14.25" customHeight="1" x14ac:dyDescent="0.3">
      <c r="A685" s="16"/>
      <c r="B685" s="16"/>
      <c r="C685" s="16"/>
      <c r="D685" s="16"/>
      <c r="E685" s="16"/>
      <c r="F685" s="16"/>
      <c r="G685" s="17"/>
      <c r="H685" s="16"/>
      <c r="I685" s="16"/>
      <c r="J685" s="16"/>
    </row>
    <row r="686" spans="1:10" ht="14.25" customHeight="1" x14ac:dyDescent="0.3">
      <c r="A686" s="16"/>
      <c r="B686" s="16"/>
      <c r="C686" s="16"/>
      <c r="D686" s="16"/>
      <c r="E686" s="16"/>
      <c r="F686" s="16"/>
      <c r="G686" s="17"/>
      <c r="H686" s="16"/>
      <c r="I686" s="16"/>
      <c r="J686" s="16"/>
    </row>
    <row r="687" spans="1:10" ht="14.25" customHeight="1" x14ac:dyDescent="0.3">
      <c r="A687" s="16"/>
      <c r="B687" s="16"/>
      <c r="C687" s="16"/>
      <c r="D687" s="16"/>
      <c r="E687" s="16"/>
      <c r="F687" s="16"/>
      <c r="G687" s="17"/>
      <c r="H687" s="16"/>
      <c r="I687" s="16"/>
      <c r="J687" s="16"/>
    </row>
    <row r="688" spans="1:10" ht="14.25" customHeight="1" x14ac:dyDescent="0.3">
      <c r="A688" s="16"/>
      <c r="B688" s="16"/>
      <c r="C688" s="16"/>
      <c r="D688" s="16"/>
      <c r="E688" s="16"/>
      <c r="F688" s="16"/>
      <c r="G688" s="17"/>
      <c r="H688" s="16"/>
      <c r="I688" s="16"/>
      <c r="J688" s="16"/>
    </row>
    <row r="689" spans="1:10" ht="14.25" customHeight="1" x14ac:dyDescent="0.3">
      <c r="A689" s="16"/>
      <c r="B689" s="16"/>
      <c r="C689" s="16"/>
      <c r="D689" s="16"/>
      <c r="E689" s="16"/>
      <c r="F689" s="16"/>
      <c r="G689" s="17"/>
      <c r="H689" s="16"/>
      <c r="I689" s="16"/>
      <c r="J689" s="16"/>
    </row>
    <row r="690" spans="1:10" ht="14.25" customHeight="1" x14ac:dyDescent="0.3">
      <c r="A690" s="16"/>
      <c r="B690" s="16"/>
      <c r="C690" s="16"/>
      <c r="D690" s="16"/>
      <c r="E690" s="16"/>
      <c r="F690" s="16"/>
      <c r="G690" s="17"/>
      <c r="H690" s="16"/>
      <c r="I690" s="16"/>
      <c r="J690" s="16"/>
    </row>
    <row r="691" spans="1:10" ht="14.25" customHeight="1" x14ac:dyDescent="0.3">
      <c r="A691" s="16"/>
      <c r="B691" s="16"/>
      <c r="C691" s="16"/>
      <c r="D691" s="16"/>
      <c r="E691" s="16"/>
      <c r="F691" s="16"/>
      <c r="G691" s="17"/>
      <c r="H691" s="16"/>
      <c r="I691" s="16"/>
      <c r="J691" s="16"/>
    </row>
    <row r="692" spans="1:10" ht="14.25" customHeight="1" x14ac:dyDescent="0.3">
      <c r="A692" s="16"/>
      <c r="B692" s="16"/>
      <c r="C692" s="16"/>
      <c r="D692" s="16"/>
      <c r="E692" s="16"/>
      <c r="F692" s="16"/>
      <c r="G692" s="17"/>
      <c r="H692" s="16"/>
      <c r="I692" s="16"/>
      <c r="J692" s="16"/>
    </row>
    <row r="693" spans="1:10" ht="14.25" customHeight="1" x14ac:dyDescent="0.3">
      <c r="A693" s="16"/>
      <c r="B693" s="16"/>
      <c r="C693" s="16"/>
      <c r="D693" s="16"/>
      <c r="E693" s="16"/>
      <c r="F693" s="16"/>
      <c r="G693" s="17"/>
      <c r="H693" s="16"/>
      <c r="I693" s="16"/>
      <c r="J693" s="16"/>
    </row>
    <row r="694" spans="1:10" ht="14.25" customHeight="1" x14ac:dyDescent="0.3">
      <c r="A694" s="16"/>
      <c r="B694" s="16"/>
      <c r="C694" s="16"/>
      <c r="D694" s="16"/>
      <c r="E694" s="16"/>
      <c r="F694" s="16"/>
      <c r="G694" s="17"/>
      <c r="H694" s="16"/>
      <c r="I694" s="16"/>
      <c r="J694" s="16"/>
    </row>
    <row r="695" spans="1:10" ht="14.25" customHeight="1" x14ac:dyDescent="0.3">
      <c r="A695" s="16"/>
      <c r="B695" s="16"/>
      <c r="C695" s="16"/>
      <c r="D695" s="16"/>
      <c r="E695" s="16"/>
      <c r="F695" s="16"/>
      <c r="G695" s="17"/>
      <c r="H695" s="16"/>
      <c r="I695" s="16"/>
      <c r="J695" s="16"/>
    </row>
    <row r="696" spans="1:10" ht="14.25" customHeight="1" x14ac:dyDescent="0.3">
      <c r="A696" s="16"/>
      <c r="B696" s="16"/>
      <c r="C696" s="16"/>
      <c r="D696" s="16"/>
      <c r="E696" s="16"/>
      <c r="F696" s="16"/>
      <c r="G696" s="17"/>
      <c r="H696" s="16"/>
      <c r="I696" s="16"/>
      <c r="J696" s="16"/>
    </row>
    <row r="697" spans="1:10" ht="14.25" customHeight="1" x14ac:dyDescent="0.3">
      <c r="A697" s="16"/>
      <c r="B697" s="16"/>
      <c r="C697" s="16"/>
      <c r="D697" s="16"/>
      <c r="E697" s="16"/>
      <c r="F697" s="16"/>
      <c r="G697" s="17"/>
      <c r="H697" s="16"/>
      <c r="I697" s="16"/>
      <c r="J697" s="16"/>
    </row>
    <row r="698" spans="1:10" ht="14.25" customHeight="1" x14ac:dyDescent="0.3">
      <c r="A698" s="16"/>
      <c r="B698" s="16"/>
      <c r="C698" s="16"/>
      <c r="D698" s="16"/>
      <c r="E698" s="16"/>
      <c r="F698" s="16"/>
      <c r="G698" s="17"/>
      <c r="H698" s="16"/>
      <c r="I698" s="16"/>
      <c r="J698" s="16"/>
    </row>
    <row r="699" spans="1:10" ht="14.25" customHeight="1" x14ac:dyDescent="0.3">
      <c r="A699" s="16"/>
      <c r="B699" s="16"/>
      <c r="C699" s="16"/>
      <c r="D699" s="16"/>
      <c r="E699" s="16"/>
      <c r="F699" s="16"/>
      <c r="G699" s="17"/>
      <c r="H699" s="16"/>
      <c r="I699" s="16"/>
      <c r="J699" s="16"/>
    </row>
    <row r="700" spans="1:10" ht="14.25" customHeight="1" x14ac:dyDescent="0.3">
      <c r="A700" s="16"/>
      <c r="B700" s="16"/>
      <c r="C700" s="16"/>
      <c r="D700" s="16"/>
      <c r="E700" s="16"/>
      <c r="F700" s="16"/>
      <c r="G700" s="17"/>
      <c r="H700" s="16"/>
      <c r="I700" s="16"/>
      <c r="J700" s="16"/>
    </row>
    <row r="701" spans="1:10" ht="14.25" customHeight="1" x14ac:dyDescent="0.3">
      <c r="A701" s="16"/>
      <c r="B701" s="16"/>
      <c r="C701" s="16"/>
      <c r="D701" s="16"/>
      <c r="E701" s="16"/>
      <c r="F701" s="16"/>
      <c r="G701" s="17"/>
      <c r="H701" s="16"/>
      <c r="I701" s="16"/>
      <c r="J701" s="16"/>
    </row>
    <row r="702" spans="1:10" ht="14.25" customHeight="1" x14ac:dyDescent="0.3">
      <c r="A702" s="16"/>
      <c r="B702" s="16"/>
      <c r="C702" s="16"/>
      <c r="D702" s="16"/>
      <c r="E702" s="16"/>
      <c r="F702" s="16"/>
      <c r="G702" s="17"/>
      <c r="H702" s="16"/>
      <c r="I702" s="16"/>
      <c r="J702" s="16"/>
    </row>
    <row r="703" spans="1:10" ht="14.25" customHeight="1" x14ac:dyDescent="0.3">
      <c r="A703" s="16"/>
      <c r="B703" s="16"/>
      <c r="C703" s="16"/>
      <c r="D703" s="16"/>
      <c r="E703" s="16"/>
      <c r="F703" s="16"/>
      <c r="G703" s="17"/>
      <c r="H703" s="16"/>
      <c r="I703" s="16"/>
      <c r="J703" s="16"/>
    </row>
    <row r="704" spans="1:10" ht="14.25" customHeight="1" x14ac:dyDescent="0.3">
      <c r="A704" s="16"/>
      <c r="B704" s="16"/>
      <c r="C704" s="16"/>
      <c r="D704" s="16"/>
      <c r="E704" s="16"/>
      <c r="F704" s="16"/>
      <c r="G704" s="17"/>
      <c r="H704" s="16"/>
      <c r="I704" s="16"/>
      <c r="J704" s="16"/>
    </row>
    <row r="705" spans="1:10" ht="14.25" customHeight="1" x14ac:dyDescent="0.3">
      <c r="A705" s="16"/>
      <c r="B705" s="16"/>
      <c r="C705" s="16"/>
      <c r="D705" s="16"/>
      <c r="E705" s="16"/>
      <c r="F705" s="16"/>
      <c r="G705" s="17"/>
      <c r="H705" s="16"/>
      <c r="I705" s="16"/>
      <c r="J705" s="16"/>
    </row>
    <row r="706" spans="1:10" ht="14.25" customHeight="1" x14ac:dyDescent="0.3">
      <c r="A706" s="16"/>
      <c r="B706" s="16"/>
      <c r="C706" s="16"/>
      <c r="D706" s="16"/>
      <c r="E706" s="16"/>
      <c r="F706" s="16"/>
      <c r="G706" s="17"/>
      <c r="H706" s="16"/>
      <c r="I706" s="16"/>
      <c r="J706" s="16"/>
    </row>
    <row r="707" spans="1:10" ht="14.25" customHeight="1" x14ac:dyDescent="0.3">
      <c r="A707" s="16"/>
      <c r="B707" s="16"/>
      <c r="C707" s="16"/>
      <c r="D707" s="16"/>
      <c r="E707" s="16"/>
      <c r="F707" s="16"/>
      <c r="G707" s="17"/>
      <c r="H707" s="16"/>
      <c r="I707" s="16"/>
      <c r="J707" s="16"/>
    </row>
    <row r="708" spans="1:10" ht="14.25" customHeight="1" x14ac:dyDescent="0.3">
      <c r="A708" s="16"/>
      <c r="B708" s="16"/>
      <c r="C708" s="16"/>
      <c r="D708" s="16"/>
      <c r="E708" s="16"/>
      <c r="F708" s="16"/>
      <c r="G708" s="17"/>
      <c r="H708" s="16"/>
      <c r="I708" s="16"/>
      <c r="J708" s="16"/>
    </row>
    <row r="709" spans="1:10" ht="14.25" customHeight="1" x14ac:dyDescent="0.3">
      <c r="A709" s="16"/>
      <c r="B709" s="16"/>
      <c r="C709" s="16"/>
      <c r="D709" s="16"/>
      <c r="E709" s="16"/>
      <c r="F709" s="16"/>
      <c r="G709" s="17"/>
      <c r="H709" s="16"/>
      <c r="I709" s="16"/>
      <c r="J709" s="16"/>
    </row>
    <row r="710" spans="1:10" ht="14.25" customHeight="1" x14ac:dyDescent="0.3">
      <c r="A710" s="16"/>
      <c r="B710" s="16"/>
      <c r="C710" s="16"/>
      <c r="D710" s="16"/>
      <c r="E710" s="16"/>
      <c r="F710" s="16"/>
      <c r="G710" s="17"/>
      <c r="H710" s="16"/>
      <c r="I710" s="16"/>
      <c r="J710" s="16"/>
    </row>
    <row r="711" spans="1:10" ht="14.25" customHeight="1" x14ac:dyDescent="0.3">
      <c r="A711" s="16"/>
      <c r="B711" s="16"/>
      <c r="C711" s="16"/>
      <c r="D711" s="16"/>
      <c r="E711" s="16"/>
      <c r="F711" s="16"/>
      <c r="G711" s="17"/>
      <c r="H711" s="16"/>
      <c r="I711" s="16"/>
      <c r="J711" s="16"/>
    </row>
    <row r="712" spans="1:10" ht="14.25" customHeight="1" x14ac:dyDescent="0.3">
      <c r="A712" s="16"/>
      <c r="B712" s="16"/>
      <c r="C712" s="16"/>
      <c r="D712" s="16"/>
      <c r="E712" s="16"/>
      <c r="F712" s="16"/>
      <c r="G712" s="17"/>
      <c r="H712" s="16"/>
      <c r="I712" s="16"/>
      <c r="J712" s="16"/>
    </row>
    <row r="713" spans="1:10" ht="14.25" customHeight="1" x14ac:dyDescent="0.3">
      <c r="A713" s="16"/>
      <c r="B713" s="16"/>
      <c r="C713" s="16"/>
      <c r="D713" s="16"/>
      <c r="E713" s="16"/>
      <c r="F713" s="16"/>
      <c r="G713" s="17"/>
      <c r="H713" s="16"/>
      <c r="I713" s="16"/>
      <c r="J713" s="16"/>
    </row>
    <row r="714" spans="1:10" ht="14.25" customHeight="1" x14ac:dyDescent="0.3">
      <c r="A714" s="16"/>
      <c r="B714" s="16"/>
      <c r="C714" s="16"/>
      <c r="D714" s="16"/>
      <c r="E714" s="16"/>
      <c r="F714" s="16"/>
      <c r="G714" s="17"/>
      <c r="H714" s="16"/>
      <c r="I714" s="16"/>
      <c r="J714" s="16"/>
    </row>
    <row r="715" spans="1:10" ht="14.25" customHeight="1" x14ac:dyDescent="0.3">
      <c r="A715" s="16"/>
      <c r="B715" s="16"/>
      <c r="C715" s="16"/>
      <c r="D715" s="16"/>
      <c r="E715" s="16"/>
      <c r="F715" s="16"/>
      <c r="G715" s="17"/>
      <c r="H715" s="16"/>
      <c r="I715" s="16"/>
      <c r="J715" s="16"/>
    </row>
    <row r="716" spans="1:10" ht="14.25" customHeight="1" x14ac:dyDescent="0.3">
      <c r="A716" s="16"/>
      <c r="B716" s="16"/>
      <c r="C716" s="16"/>
      <c r="D716" s="16"/>
      <c r="E716" s="16"/>
      <c r="F716" s="16"/>
      <c r="G716" s="17"/>
      <c r="H716" s="16"/>
      <c r="I716" s="16"/>
      <c r="J716" s="16"/>
    </row>
    <row r="717" spans="1:10" ht="14.25" customHeight="1" x14ac:dyDescent="0.3">
      <c r="A717" s="16"/>
      <c r="B717" s="16"/>
      <c r="C717" s="16"/>
      <c r="D717" s="16"/>
      <c r="E717" s="16"/>
      <c r="F717" s="16"/>
      <c r="G717" s="17"/>
      <c r="H717" s="16"/>
      <c r="I717" s="16"/>
      <c r="J717" s="16"/>
    </row>
    <row r="718" spans="1:10" ht="14.25" customHeight="1" x14ac:dyDescent="0.3">
      <c r="A718" s="16"/>
      <c r="B718" s="16"/>
      <c r="C718" s="16"/>
      <c r="D718" s="16"/>
      <c r="E718" s="16"/>
      <c r="F718" s="16"/>
      <c r="G718" s="17"/>
      <c r="H718" s="16"/>
      <c r="I718" s="16"/>
      <c r="J718" s="16"/>
    </row>
    <row r="719" spans="1:10" ht="14.25" customHeight="1" x14ac:dyDescent="0.3">
      <c r="A719" s="16"/>
      <c r="B719" s="16"/>
      <c r="C719" s="16"/>
      <c r="D719" s="16"/>
      <c r="E719" s="16"/>
      <c r="F719" s="16"/>
      <c r="G719" s="17"/>
      <c r="H719" s="16"/>
      <c r="I719" s="16"/>
      <c r="J719" s="16"/>
    </row>
    <row r="720" spans="1:10" ht="14.25" customHeight="1" x14ac:dyDescent="0.3">
      <c r="A720" s="16"/>
      <c r="B720" s="16"/>
      <c r="C720" s="16"/>
      <c r="D720" s="16"/>
      <c r="E720" s="16"/>
      <c r="F720" s="16"/>
      <c r="G720" s="17"/>
      <c r="H720" s="16"/>
      <c r="I720" s="16"/>
      <c r="J720" s="16"/>
    </row>
    <row r="721" spans="1:10" ht="14.25" customHeight="1" x14ac:dyDescent="0.3">
      <c r="A721" s="16"/>
      <c r="B721" s="16"/>
      <c r="C721" s="16"/>
      <c r="D721" s="16"/>
      <c r="E721" s="16"/>
      <c r="F721" s="16"/>
      <c r="G721" s="17"/>
      <c r="H721" s="16"/>
      <c r="I721" s="16"/>
      <c r="J721" s="16"/>
    </row>
    <row r="722" spans="1:10" ht="14.25" customHeight="1" x14ac:dyDescent="0.3">
      <c r="A722" s="16"/>
      <c r="B722" s="16"/>
      <c r="C722" s="16"/>
      <c r="D722" s="16"/>
      <c r="E722" s="16"/>
      <c r="F722" s="16"/>
      <c r="G722" s="17"/>
      <c r="H722" s="16"/>
      <c r="I722" s="16"/>
      <c r="J722" s="16"/>
    </row>
    <row r="723" spans="1:10" ht="14.25" customHeight="1" x14ac:dyDescent="0.3">
      <c r="A723" s="16"/>
      <c r="B723" s="16"/>
      <c r="C723" s="16"/>
      <c r="D723" s="16"/>
      <c r="E723" s="16"/>
      <c r="F723" s="16"/>
      <c r="G723" s="17"/>
      <c r="H723" s="16"/>
      <c r="I723" s="16"/>
      <c r="J723" s="16"/>
    </row>
    <row r="724" spans="1:10" ht="14.25" customHeight="1" x14ac:dyDescent="0.3">
      <c r="A724" s="16"/>
      <c r="B724" s="16"/>
      <c r="C724" s="16"/>
      <c r="D724" s="16"/>
      <c r="E724" s="16"/>
      <c r="F724" s="16"/>
      <c r="G724" s="17"/>
      <c r="H724" s="16"/>
      <c r="I724" s="16"/>
      <c r="J724" s="16"/>
    </row>
    <row r="725" spans="1:10" ht="14.25" customHeight="1" x14ac:dyDescent="0.3">
      <c r="A725" s="16"/>
      <c r="B725" s="16"/>
      <c r="C725" s="16"/>
      <c r="D725" s="16"/>
      <c r="E725" s="16"/>
      <c r="F725" s="16"/>
      <c r="G725" s="17"/>
      <c r="H725" s="16"/>
      <c r="I725" s="16"/>
      <c r="J725" s="16"/>
    </row>
    <row r="726" spans="1:10" ht="14.25" customHeight="1" x14ac:dyDescent="0.3">
      <c r="A726" s="16"/>
      <c r="B726" s="16"/>
      <c r="C726" s="16"/>
      <c r="D726" s="16"/>
      <c r="E726" s="16"/>
      <c r="F726" s="16"/>
      <c r="G726" s="17"/>
      <c r="H726" s="16"/>
      <c r="I726" s="16"/>
      <c r="J726" s="16"/>
    </row>
    <row r="727" spans="1:10" ht="14.25" customHeight="1" x14ac:dyDescent="0.3">
      <c r="A727" s="16"/>
      <c r="B727" s="16"/>
      <c r="C727" s="16"/>
      <c r="D727" s="16"/>
      <c r="E727" s="16"/>
      <c r="F727" s="16"/>
      <c r="G727" s="17"/>
      <c r="H727" s="16"/>
      <c r="I727" s="16"/>
      <c r="J727" s="16"/>
    </row>
    <row r="728" spans="1:10" ht="14.25" customHeight="1" x14ac:dyDescent="0.3">
      <c r="A728" s="16"/>
      <c r="B728" s="16"/>
      <c r="C728" s="16"/>
      <c r="D728" s="16"/>
      <c r="E728" s="16"/>
      <c r="F728" s="16"/>
      <c r="G728" s="17"/>
      <c r="H728" s="16"/>
      <c r="I728" s="16"/>
      <c r="J728" s="16"/>
    </row>
    <row r="729" spans="1:10" ht="14.25" customHeight="1" x14ac:dyDescent="0.3">
      <c r="A729" s="16"/>
      <c r="B729" s="16"/>
      <c r="C729" s="16"/>
      <c r="D729" s="16"/>
      <c r="E729" s="16"/>
      <c r="F729" s="16"/>
      <c r="G729" s="17"/>
      <c r="H729" s="16"/>
      <c r="I729" s="16"/>
      <c r="J729" s="16"/>
    </row>
    <row r="730" spans="1:10" ht="14.25" customHeight="1" x14ac:dyDescent="0.3">
      <c r="A730" s="16"/>
      <c r="B730" s="16"/>
      <c r="C730" s="16"/>
      <c r="D730" s="16"/>
      <c r="E730" s="16"/>
      <c r="F730" s="16"/>
      <c r="G730" s="17"/>
      <c r="H730" s="16"/>
      <c r="I730" s="16"/>
      <c r="J730" s="16"/>
    </row>
    <row r="731" spans="1:10" ht="14.25" customHeight="1" x14ac:dyDescent="0.3">
      <c r="A731" s="16"/>
      <c r="B731" s="16"/>
      <c r="C731" s="16"/>
      <c r="D731" s="16"/>
      <c r="E731" s="16"/>
      <c r="F731" s="16"/>
      <c r="G731" s="17"/>
      <c r="H731" s="16"/>
      <c r="I731" s="16"/>
      <c r="J731" s="16"/>
    </row>
    <row r="732" spans="1:10" ht="14.25" customHeight="1" x14ac:dyDescent="0.3">
      <c r="A732" s="16"/>
      <c r="B732" s="16"/>
      <c r="C732" s="16"/>
      <c r="D732" s="16"/>
      <c r="E732" s="16"/>
      <c r="F732" s="16"/>
      <c r="G732" s="17"/>
      <c r="H732" s="16"/>
      <c r="I732" s="16"/>
      <c r="J732" s="16"/>
    </row>
    <row r="733" spans="1:10" ht="14.25" customHeight="1" x14ac:dyDescent="0.3">
      <c r="A733" s="16"/>
      <c r="B733" s="16"/>
      <c r="C733" s="16"/>
      <c r="D733" s="16"/>
      <c r="E733" s="16"/>
      <c r="F733" s="16"/>
      <c r="G733" s="17"/>
      <c r="H733" s="16"/>
      <c r="I733" s="16"/>
      <c r="J733" s="16"/>
    </row>
    <row r="734" spans="1:10" ht="14.25" customHeight="1" x14ac:dyDescent="0.3">
      <c r="A734" s="16"/>
      <c r="B734" s="16"/>
      <c r="C734" s="16"/>
      <c r="D734" s="16"/>
      <c r="E734" s="16"/>
      <c r="F734" s="16"/>
      <c r="G734" s="17"/>
      <c r="H734" s="16"/>
      <c r="I734" s="16"/>
      <c r="J734" s="16"/>
    </row>
    <row r="735" spans="1:10" ht="14.25" customHeight="1" x14ac:dyDescent="0.3">
      <c r="A735" s="16"/>
      <c r="B735" s="16"/>
      <c r="C735" s="16"/>
      <c r="D735" s="16"/>
      <c r="E735" s="16"/>
      <c r="F735" s="16"/>
      <c r="G735" s="17"/>
      <c r="H735" s="16"/>
      <c r="I735" s="16"/>
      <c r="J735" s="16"/>
    </row>
    <row r="736" spans="1:10" ht="14.25" customHeight="1" x14ac:dyDescent="0.3">
      <c r="A736" s="16"/>
      <c r="B736" s="16"/>
      <c r="C736" s="16"/>
      <c r="D736" s="16"/>
      <c r="E736" s="16"/>
      <c r="F736" s="16"/>
      <c r="G736" s="17"/>
      <c r="H736" s="16"/>
      <c r="I736" s="16"/>
      <c r="J736" s="16"/>
    </row>
    <row r="737" spans="1:10" ht="14.25" customHeight="1" x14ac:dyDescent="0.3">
      <c r="A737" s="16"/>
      <c r="B737" s="16"/>
      <c r="C737" s="16"/>
      <c r="D737" s="16"/>
      <c r="E737" s="16"/>
      <c r="F737" s="16"/>
      <c r="G737" s="17"/>
      <c r="H737" s="16"/>
      <c r="I737" s="16"/>
      <c r="J737" s="16"/>
    </row>
    <row r="738" spans="1:10" ht="14.25" customHeight="1" x14ac:dyDescent="0.3">
      <c r="A738" s="16"/>
      <c r="B738" s="16"/>
      <c r="C738" s="16"/>
      <c r="D738" s="16"/>
      <c r="E738" s="16"/>
      <c r="F738" s="16"/>
      <c r="G738" s="17"/>
      <c r="H738" s="16"/>
      <c r="I738" s="16"/>
      <c r="J738" s="16"/>
    </row>
    <row r="739" spans="1:10" ht="14.25" customHeight="1" x14ac:dyDescent="0.3">
      <c r="A739" s="16"/>
      <c r="B739" s="16"/>
      <c r="C739" s="16"/>
      <c r="D739" s="16"/>
      <c r="E739" s="16"/>
      <c r="F739" s="16"/>
      <c r="G739" s="17"/>
      <c r="H739" s="16"/>
      <c r="I739" s="16"/>
      <c r="J739" s="16"/>
    </row>
    <row r="740" spans="1:10" ht="14.25" customHeight="1" x14ac:dyDescent="0.3">
      <c r="A740" s="16"/>
      <c r="B740" s="16"/>
      <c r="C740" s="16"/>
      <c r="D740" s="16"/>
      <c r="E740" s="16"/>
      <c r="F740" s="16"/>
      <c r="G740" s="17"/>
      <c r="H740" s="16"/>
      <c r="I740" s="16"/>
      <c r="J740" s="16"/>
    </row>
    <row r="741" spans="1:10" ht="14.25" customHeight="1" x14ac:dyDescent="0.3">
      <c r="A741" s="16"/>
      <c r="B741" s="16"/>
      <c r="C741" s="16"/>
      <c r="D741" s="16"/>
      <c r="E741" s="16"/>
      <c r="F741" s="16"/>
      <c r="G741" s="17"/>
      <c r="H741" s="16"/>
      <c r="I741" s="16"/>
      <c r="J741" s="16"/>
    </row>
    <row r="742" spans="1:10" ht="14.25" customHeight="1" x14ac:dyDescent="0.3">
      <c r="A742" s="16"/>
      <c r="B742" s="16"/>
      <c r="C742" s="16"/>
      <c r="D742" s="16"/>
      <c r="E742" s="16"/>
      <c r="F742" s="16"/>
      <c r="G742" s="17"/>
      <c r="H742" s="16"/>
      <c r="I742" s="16"/>
      <c r="J742" s="16"/>
    </row>
    <row r="743" spans="1:10" ht="14.25" customHeight="1" x14ac:dyDescent="0.3">
      <c r="A743" s="16"/>
      <c r="B743" s="16"/>
      <c r="C743" s="16"/>
      <c r="D743" s="16"/>
      <c r="E743" s="16"/>
      <c r="F743" s="16"/>
      <c r="G743" s="17"/>
      <c r="H743" s="16"/>
      <c r="I743" s="16"/>
      <c r="J743" s="16"/>
    </row>
    <row r="744" spans="1:10" ht="14.25" customHeight="1" x14ac:dyDescent="0.3">
      <c r="A744" s="16"/>
      <c r="B744" s="16"/>
      <c r="C744" s="16"/>
      <c r="D744" s="16"/>
      <c r="E744" s="16"/>
      <c r="F744" s="16"/>
      <c r="G744" s="17"/>
      <c r="H744" s="16"/>
      <c r="I744" s="16"/>
      <c r="J744" s="16"/>
    </row>
    <row r="745" spans="1:10" ht="14.25" customHeight="1" x14ac:dyDescent="0.3">
      <c r="A745" s="16"/>
      <c r="B745" s="16"/>
      <c r="C745" s="16"/>
      <c r="D745" s="16"/>
      <c r="E745" s="16"/>
      <c r="F745" s="16"/>
      <c r="G745" s="17"/>
      <c r="H745" s="16"/>
      <c r="I745" s="16"/>
      <c r="J745" s="16"/>
    </row>
    <row r="746" spans="1:10" ht="14.25" customHeight="1" x14ac:dyDescent="0.3">
      <c r="A746" s="16"/>
      <c r="B746" s="16"/>
      <c r="C746" s="16"/>
      <c r="D746" s="16"/>
      <c r="E746" s="16"/>
      <c r="F746" s="16"/>
      <c r="G746" s="17"/>
      <c r="H746" s="16"/>
      <c r="I746" s="16"/>
      <c r="J746" s="16"/>
    </row>
    <row r="747" spans="1:10" ht="14.25" customHeight="1" x14ac:dyDescent="0.3">
      <c r="A747" s="16"/>
      <c r="B747" s="16"/>
      <c r="C747" s="16"/>
      <c r="D747" s="16"/>
      <c r="E747" s="16"/>
      <c r="F747" s="16"/>
      <c r="G747" s="17"/>
      <c r="H747" s="16"/>
      <c r="I747" s="16"/>
      <c r="J747" s="16"/>
    </row>
    <row r="748" spans="1:10" ht="14.25" customHeight="1" x14ac:dyDescent="0.3">
      <c r="A748" s="16"/>
      <c r="B748" s="16"/>
      <c r="C748" s="16"/>
      <c r="D748" s="16"/>
      <c r="E748" s="16"/>
      <c r="F748" s="16"/>
      <c r="G748" s="17"/>
      <c r="H748" s="16"/>
      <c r="I748" s="16"/>
      <c r="J748" s="16"/>
    </row>
    <row r="749" spans="1:10" ht="14.25" customHeight="1" x14ac:dyDescent="0.3">
      <c r="A749" s="16"/>
      <c r="B749" s="16"/>
      <c r="C749" s="16"/>
      <c r="D749" s="16"/>
      <c r="E749" s="16"/>
      <c r="F749" s="16"/>
      <c r="G749" s="17"/>
      <c r="H749" s="16"/>
      <c r="I749" s="16"/>
      <c r="J749" s="16"/>
    </row>
    <row r="750" spans="1:10" ht="14.25" customHeight="1" x14ac:dyDescent="0.3">
      <c r="A750" s="16"/>
      <c r="B750" s="16"/>
      <c r="C750" s="16"/>
      <c r="D750" s="16"/>
      <c r="E750" s="16"/>
      <c r="F750" s="16"/>
      <c r="G750" s="17"/>
      <c r="H750" s="16"/>
      <c r="I750" s="16"/>
      <c r="J750" s="16"/>
    </row>
    <row r="751" spans="1:10" ht="14.25" customHeight="1" x14ac:dyDescent="0.3">
      <c r="A751" s="16"/>
      <c r="B751" s="16"/>
      <c r="C751" s="16"/>
      <c r="D751" s="16"/>
      <c r="E751" s="16"/>
      <c r="F751" s="16"/>
      <c r="G751" s="17"/>
      <c r="H751" s="16"/>
      <c r="I751" s="16"/>
      <c r="J751" s="16"/>
    </row>
    <row r="752" spans="1:10" ht="14.25" customHeight="1" x14ac:dyDescent="0.3">
      <c r="A752" s="16"/>
      <c r="B752" s="16"/>
      <c r="C752" s="16"/>
      <c r="D752" s="16"/>
      <c r="E752" s="16"/>
      <c r="F752" s="16"/>
      <c r="G752" s="17"/>
      <c r="H752" s="16"/>
      <c r="I752" s="16"/>
      <c r="J752" s="16"/>
    </row>
    <row r="753" spans="1:10" ht="14.25" customHeight="1" x14ac:dyDescent="0.3">
      <c r="A753" s="16"/>
      <c r="B753" s="16"/>
      <c r="C753" s="16"/>
      <c r="D753" s="16"/>
      <c r="E753" s="16"/>
      <c r="F753" s="16"/>
      <c r="G753" s="17"/>
      <c r="H753" s="16"/>
      <c r="I753" s="16"/>
      <c r="J753" s="16"/>
    </row>
    <row r="754" spans="1:10" ht="14.25" customHeight="1" x14ac:dyDescent="0.3">
      <c r="A754" s="16"/>
      <c r="B754" s="16"/>
      <c r="C754" s="16"/>
      <c r="D754" s="16"/>
      <c r="E754" s="16"/>
      <c r="F754" s="16"/>
      <c r="G754" s="17"/>
      <c r="H754" s="16"/>
      <c r="I754" s="16"/>
      <c r="J754" s="16"/>
    </row>
    <row r="755" spans="1:10" ht="14.25" customHeight="1" x14ac:dyDescent="0.3">
      <c r="A755" s="16"/>
      <c r="B755" s="16"/>
      <c r="C755" s="16"/>
      <c r="D755" s="16"/>
      <c r="E755" s="16"/>
      <c r="F755" s="16"/>
      <c r="G755" s="17"/>
      <c r="H755" s="16"/>
      <c r="I755" s="16"/>
      <c r="J755" s="16"/>
    </row>
    <row r="756" spans="1:10" ht="14.25" customHeight="1" x14ac:dyDescent="0.3">
      <c r="A756" s="16"/>
      <c r="B756" s="16"/>
      <c r="C756" s="16"/>
      <c r="D756" s="16"/>
      <c r="E756" s="16"/>
      <c r="F756" s="16"/>
      <c r="G756" s="17"/>
      <c r="H756" s="16"/>
      <c r="I756" s="16"/>
      <c r="J756" s="16"/>
    </row>
    <row r="757" spans="1:10" ht="14.25" customHeight="1" x14ac:dyDescent="0.3">
      <c r="A757" s="16"/>
      <c r="B757" s="16"/>
      <c r="C757" s="16"/>
      <c r="D757" s="16"/>
      <c r="E757" s="16"/>
      <c r="F757" s="16"/>
      <c r="G757" s="17"/>
      <c r="H757" s="16"/>
      <c r="I757" s="16"/>
      <c r="J757" s="16"/>
    </row>
    <row r="758" spans="1:10" ht="14.25" customHeight="1" x14ac:dyDescent="0.3">
      <c r="A758" s="16"/>
      <c r="B758" s="16"/>
      <c r="C758" s="16"/>
      <c r="D758" s="16"/>
      <c r="E758" s="16"/>
      <c r="F758" s="16"/>
      <c r="G758" s="17"/>
      <c r="H758" s="16"/>
      <c r="I758" s="16"/>
      <c r="J758" s="16"/>
    </row>
    <row r="759" spans="1:10" ht="14.25" customHeight="1" x14ac:dyDescent="0.3">
      <c r="A759" s="16"/>
      <c r="B759" s="16"/>
      <c r="C759" s="16"/>
      <c r="D759" s="16"/>
      <c r="E759" s="16"/>
      <c r="F759" s="16"/>
      <c r="G759" s="17"/>
      <c r="H759" s="16"/>
      <c r="I759" s="16"/>
      <c r="J759" s="16"/>
    </row>
    <row r="760" spans="1:10" ht="14.25" customHeight="1" x14ac:dyDescent="0.3">
      <c r="A760" s="16"/>
      <c r="B760" s="16"/>
      <c r="C760" s="16"/>
      <c r="D760" s="16"/>
      <c r="E760" s="16"/>
      <c r="F760" s="16"/>
      <c r="G760" s="17"/>
      <c r="H760" s="16"/>
      <c r="I760" s="16"/>
      <c r="J760" s="16"/>
    </row>
    <row r="761" spans="1:10" ht="14.25" customHeight="1" x14ac:dyDescent="0.3">
      <c r="A761" s="16"/>
      <c r="B761" s="16"/>
      <c r="C761" s="16"/>
      <c r="D761" s="16"/>
      <c r="E761" s="16"/>
      <c r="F761" s="16"/>
      <c r="G761" s="17"/>
      <c r="H761" s="16"/>
      <c r="I761" s="16"/>
      <c r="J761" s="16"/>
    </row>
    <row r="762" spans="1:10" ht="14.25" customHeight="1" x14ac:dyDescent="0.3">
      <c r="A762" s="16"/>
      <c r="B762" s="16"/>
      <c r="C762" s="16"/>
      <c r="D762" s="16"/>
      <c r="E762" s="16"/>
      <c r="F762" s="16"/>
      <c r="G762" s="17"/>
      <c r="H762" s="16"/>
      <c r="I762" s="16"/>
      <c r="J762" s="16"/>
    </row>
    <row r="763" spans="1:10" ht="14.25" customHeight="1" x14ac:dyDescent="0.3">
      <c r="A763" s="16"/>
      <c r="B763" s="16"/>
      <c r="C763" s="16"/>
      <c r="D763" s="16"/>
      <c r="E763" s="16"/>
      <c r="F763" s="16"/>
      <c r="G763" s="17"/>
      <c r="H763" s="16"/>
      <c r="I763" s="16"/>
      <c r="J763" s="16"/>
    </row>
    <row r="764" spans="1:10" ht="14.25" customHeight="1" x14ac:dyDescent="0.3">
      <c r="A764" s="16"/>
      <c r="B764" s="16"/>
      <c r="C764" s="16"/>
      <c r="D764" s="16"/>
      <c r="E764" s="16"/>
      <c r="F764" s="16"/>
      <c r="G764" s="17"/>
      <c r="H764" s="16"/>
      <c r="I764" s="16"/>
      <c r="J764" s="16"/>
    </row>
    <row r="765" spans="1:10" ht="14.25" customHeight="1" x14ac:dyDescent="0.3">
      <c r="A765" s="16"/>
      <c r="B765" s="16"/>
      <c r="C765" s="16"/>
      <c r="D765" s="16"/>
      <c r="E765" s="16"/>
      <c r="F765" s="16"/>
      <c r="G765" s="17"/>
      <c r="H765" s="16"/>
      <c r="I765" s="16"/>
      <c r="J765" s="16"/>
    </row>
    <row r="766" spans="1:10" ht="14.25" customHeight="1" x14ac:dyDescent="0.3">
      <c r="A766" s="16"/>
      <c r="B766" s="16"/>
      <c r="C766" s="16"/>
      <c r="D766" s="16"/>
      <c r="E766" s="16"/>
      <c r="F766" s="16"/>
      <c r="G766" s="17"/>
      <c r="H766" s="16"/>
      <c r="I766" s="16"/>
      <c r="J766" s="16"/>
    </row>
    <row r="767" spans="1:10" ht="14.25" customHeight="1" x14ac:dyDescent="0.3">
      <c r="A767" s="16"/>
      <c r="B767" s="16"/>
      <c r="C767" s="16"/>
      <c r="D767" s="16"/>
      <c r="E767" s="16"/>
      <c r="F767" s="16"/>
      <c r="G767" s="17"/>
      <c r="H767" s="16"/>
      <c r="I767" s="16"/>
      <c r="J767" s="16"/>
    </row>
    <row r="768" spans="1:10" ht="14.25" customHeight="1" x14ac:dyDescent="0.3">
      <c r="A768" s="16"/>
      <c r="B768" s="16"/>
      <c r="C768" s="16"/>
      <c r="D768" s="16"/>
      <c r="E768" s="16"/>
      <c r="F768" s="16"/>
      <c r="G768" s="17"/>
      <c r="H768" s="16"/>
      <c r="I768" s="16"/>
      <c r="J768" s="16"/>
    </row>
    <row r="769" spans="1:10" ht="14.25" customHeight="1" x14ac:dyDescent="0.3">
      <c r="A769" s="16"/>
      <c r="B769" s="16"/>
      <c r="C769" s="16"/>
      <c r="D769" s="16"/>
      <c r="E769" s="16"/>
      <c r="F769" s="16"/>
      <c r="G769" s="17"/>
      <c r="H769" s="16"/>
      <c r="I769" s="16"/>
      <c r="J769" s="16"/>
    </row>
    <row r="770" spans="1:10" ht="14.25" customHeight="1" x14ac:dyDescent="0.3">
      <c r="A770" s="16"/>
      <c r="B770" s="16"/>
      <c r="C770" s="16"/>
      <c r="D770" s="16"/>
      <c r="E770" s="16"/>
      <c r="F770" s="16"/>
      <c r="G770" s="17"/>
      <c r="H770" s="16"/>
      <c r="I770" s="16"/>
      <c r="J770" s="16"/>
    </row>
    <row r="771" spans="1:10" ht="14.25" customHeight="1" x14ac:dyDescent="0.3">
      <c r="A771" s="16"/>
      <c r="B771" s="16"/>
      <c r="C771" s="16"/>
      <c r="D771" s="16"/>
      <c r="E771" s="16"/>
      <c r="F771" s="16"/>
      <c r="G771" s="17"/>
      <c r="H771" s="16"/>
      <c r="I771" s="16"/>
      <c r="J771" s="16"/>
    </row>
    <row r="772" spans="1:10" ht="14.25" customHeight="1" x14ac:dyDescent="0.3">
      <c r="A772" s="16"/>
      <c r="B772" s="16"/>
      <c r="C772" s="16"/>
      <c r="D772" s="16"/>
      <c r="E772" s="16"/>
      <c r="F772" s="16"/>
      <c r="G772" s="17"/>
      <c r="H772" s="16"/>
      <c r="I772" s="16"/>
      <c r="J772" s="16"/>
    </row>
    <row r="773" spans="1:10" ht="14.25" customHeight="1" x14ac:dyDescent="0.3">
      <c r="A773" s="16"/>
      <c r="B773" s="16"/>
      <c r="C773" s="16"/>
      <c r="D773" s="16"/>
      <c r="E773" s="16"/>
      <c r="F773" s="16"/>
      <c r="G773" s="17"/>
      <c r="H773" s="16"/>
      <c r="I773" s="16"/>
      <c r="J773" s="16"/>
    </row>
    <row r="774" spans="1:10" ht="14.25" customHeight="1" x14ac:dyDescent="0.3">
      <c r="A774" s="16"/>
      <c r="B774" s="16"/>
      <c r="C774" s="16"/>
      <c r="D774" s="16"/>
      <c r="E774" s="16"/>
      <c r="F774" s="16"/>
      <c r="G774" s="17"/>
      <c r="H774" s="16"/>
      <c r="I774" s="16"/>
      <c r="J774" s="16"/>
    </row>
    <row r="775" spans="1:10" ht="14.25" customHeight="1" x14ac:dyDescent="0.3">
      <c r="A775" s="16"/>
      <c r="B775" s="16"/>
      <c r="C775" s="16"/>
      <c r="D775" s="16"/>
      <c r="E775" s="16"/>
      <c r="F775" s="16"/>
      <c r="G775" s="17"/>
      <c r="H775" s="16"/>
      <c r="I775" s="16"/>
      <c r="J775" s="16"/>
    </row>
    <row r="776" spans="1:10" ht="14.25" customHeight="1" x14ac:dyDescent="0.3">
      <c r="A776" s="16"/>
      <c r="B776" s="16"/>
      <c r="C776" s="16"/>
      <c r="D776" s="16"/>
      <c r="E776" s="16"/>
      <c r="F776" s="16"/>
      <c r="G776" s="17"/>
      <c r="H776" s="16"/>
      <c r="I776" s="16"/>
      <c r="J776" s="16"/>
    </row>
    <row r="777" spans="1:10" ht="14.25" customHeight="1" x14ac:dyDescent="0.3">
      <c r="A777" s="16"/>
      <c r="B777" s="16"/>
      <c r="C777" s="16"/>
      <c r="D777" s="16"/>
      <c r="E777" s="16"/>
      <c r="F777" s="16"/>
      <c r="G777" s="17"/>
      <c r="H777" s="16"/>
      <c r="I777" s="16"/>
      <c r="J777" s="16"/>
    </row>
    <row r="778" spans="1:10" ht="14.25" customHeight="1" x14ac:dyDescent="0.3">
      <c r="A778" s="16"/>
      <c r="B778" s="16"/>
      <c r="C778" s="16"/>
      <c r="D778" s="16"/>
      <c r="E778" s="16"/>
      <c r="F778" s="16"/>
      <c r="G778" s="17"/>
      <c r="H778" s="16"/>
      <c r="I778" s="16"/>
      <c r="J778" s="16"/>
    </row>
    <row r="779" spans="1:10" ht="14.25" customHeight="1" x14ac:dyDescent="0.3">
      <c r="A779" s="16"/>
      <c r="B779" s="16"/>
      <c r="C779" s="16"/>
      <c r="D779" s="16"/>
      <c r="E779" s="16"/>
      <c r="F779" s="16"/>
      <c r="G779" s="17"/>
      <c r="H779" s="16"/>
      <c r="I779" s="16"/>
      <c r="J779" s="16"/>
    </row>
    <row r="780" spans="1:10" ht="14.25" customHeight="1" x14ac:dyDescent="0.3">
      <c r="A780" s="16"/>
      <c r="B780" s="16"/>
      <c r="C780" s="16"/>
      <c r="D780" s="16"/>
      <c r="E780" s="16"/>
      <c r="F780" s="16"/>
      <c r="G780" s="17"/>
      <c r="H780" s="16"/>
      <c r="I780" s="16"/>
      <c r="J780" s="16"/>
    </row>
    <row r="781" spans="1:10" ht="14.25" customHeight="1" x14ac:dyDescent="0.3">
      <c r="A781" s="16"/>
      <c r="B781" s="16"/>
      <c r="C781" s="16"/>
      <c r="D781" s="16"/>
      <c r="E781" s="16"/>
      <c r="F781" s="16"/>
      <c r="G781" s="17"/>
      <c r="H781" s="16"/>
      <c r="I781" s="16"/>
      <c r="J781" s="16"/>
    </row>
    <row r="782" spans="1:10" ht="14.25" customHeight="1" x14ac:dyDescent="0.3">
      <c r="A782" s="16"/>
      <c r="B782" s="16"/>
      <c r="C782" s="16"/>
      <c r="D782" s="16"/>
      <c r="E782" s="16"/>
      <c r="F782" s="16"/>
      <c r="G782" s="17"/>
      <c r="H782" s="16"/>
      <c r="I782" s="16"/>
      <c r="J782" s="16"/>
    </row>
    <row r="783" spans="1:10" ht="14.25" customHeight="1" x14ac:dyDescent="0.3">
      <c r="A783" s="16"/>
      <c r="B783" s="16"/>
      <c r="C783" s="16"/>
      <c r="D783" s="16"/>
      <c r="E783" s="16"/>
      <c r="F783" s="16"/>
      <c r="G783" s="17"/>
      <c r="H783" s="16"/>
      <c r="I783" s="16"/>
      <c r="J783" s="16"/>
    </row>
    <row r="784" spans="1:10" ht="14.25" customHeight="1" x14ac:dyDescent="0.3">
      <c r="A784" s="16"/>
      <c r="B784" s="16"/>
      <c r="C784" s="16"/>
      <c r="D784" s="16"/>
      <c r="E784" s="16"/>
      <c r="F784" s="16"/>
      <c r="G784" s="17"/>
      <c r="H784" s="16"/>
      <c r="I784" s="16"/>
      <c r="J784" s="16"/>
    </row>
    <row r="785" spans="1:10" ht="14.25" customHeight="1" x14ac:dyDescent="0.3">
      <c r="A785" s="16"/>
      <c r="B785" s="16"/>
      <c r="C785" s="16"/>
      <c r="D785" s="16"/>
      <c r="E785" s="16"/>
      <c r="F785" s="16"/>
      <c r="G785" s="17"/>
      <c r="H785" s="16"/>
      <c r="I785" s="16"/>
      <c r="J785" s="16"/>
    </row>
    <row r="786" spans="1:10" ht="14.25" customHeight="1" x14ac:dyDescent="0.3">
      <c r="A786" s="16"/>
      <c r="B786" s="16"/>
      <c r="C786" s="16"/>
      <c r="D786" s="16"/>
      <c r="E786" s="16"/>
      <c r="F786" s="16"/>
      <c r="G786" s="17"/>
      <c r="H786" s="16"/>
      <c r="I786" s="16"/>
      <c r="J786" s="16"/>
    </row>
    <row r="787" spans="1:10" ht="14.25" customHeight="1" x14ac:dyDescent="0.3">
      <c r="A787" s="16"/>
      <c r="B787" s="16"/>
      <c r="C787" s="16"/>
      <c r="D787" s="16"/>
      <c r="E787" s="16"/>
      <c r="F787" s="16"/>
      <c r="G787" s="17"/>
      <c r="H787" s="16"/>
      <c r="I787" s="16"/>
      <c r="J787" s="16"/>
    </row>
    <row r="788" spans="1:10" ht="14.25" customHeight="1" x14ac:dyDescent="0.3">
      <c r="A788" s="16"/>
      <c r="B788" s="16"/>
      <c r="C788" s="16"/>
      <c r="D788" s="16"/>
      <c r="E788" s="16"/>
      <c r="F788" s="16"/>
      <c r="G788" s="17"/>
      <c r="H788" s="16"/>
      <c r="I788" s="16"/>
      <c r="J788" s="16"/>
    </row>
    <row r="789" spans="1:10" ht="14.25" customHeight="1" x14ac:dyDescent="0.3">
      <c r="A789" s="16"/>
      <c r="B789" s="16"/>
      <c r="C789" s="16"/>
      <c r="D789" s="16"/>
      <c r="E789" s="16"/>
      <c r="F789" s="16"/>
      <c r="G789" s="17"/>
      <c r="H789" s="16"/>
      <c r="I789" s="16"/>
      <c r="J789" s="16"/>
    </row>
    <row r="790" spans="1:10" ht="14.25" customHeight="1" x14ac:dyDescent="0.3">
      <c r="A790" s="16"/>
      <c r="B790" s="16"/>
      <c r="C790" s="16"/>
      <c r="D790" s="16"/>
      <c r="E790" s="16"/>
      <c r="F790" s="16"/>
      <c r="G790" s="17"/>
      <c r="H790" s="16"/>
      <c r="I790" s="16"/>
      <c r="J790" s="16"/>
    </row>
    <row r="791" spans="1:10" ht="14.25" customHeight="1" x14ac:dyDescent="0.3">
      <c r="A791" s="16"/>
      <c r="B791" s="16"/>
      <c r="C791" s="16"/>
      <c r="D791" s="16"/>
      <c r="E791" s="16"/>
      <c r="F791" s="16"/>
      <c r="G791" s="17"/>
      <c r="H791" s="16"/>
      <c r="I791" s="16"/>
      <c r="J791" s="16"/>
    </row>
    <row r="792" spans="1:10" ht="14.25" customHeight="1" x14ac:dyDescent="0.3">
      <c r="A792" s="16"/>
      <c r="B792" s="16"/>
      <c r="C792" s="16"/>
      <c r="D792" s="16"/>
      <c r="E792" s="16"/>
      <c r="F792" s="16"/>
      <c r="G792" s="17"/>
      <c r="H792" s="16"/>
      <c r="I792" s="16"/>
      <c r="J792" s="16"/>
    </row>
    <row r="793" spans="1:10" ht="14.25" customHeight="1" x14ac:dyDescent="0.3">
      <c r="A793" s="16"/>
      <c r="B793" s="16"/>
      <c r="C793" s="16"/>
      <c r="D793" s="16"/>
      <c r="E793" s="16"/>
      <c r="F793" s="16"/>
      <c r="G793" s="17"/>
      <c r="H793" s="16"/>
      <c r="I793" s="16"/>
      <c r="J793" s="16"/>
    </row>
    <row r="794" spans="1:10" ht="14.25" customHeight="1" x14ac:dyDescent="0.3">
      <c r="A794" s="16"/>
      <c r="B794" s="16"/>
      <c r="C794" s="16"/>
      <c r="D794" s="16"/>
      <c r="E794" s="16"/>
      <c r="F794" s="16"/>
      <c r="G794" s="17"/>
      <c r="H794" s="16"/>
      <c r="I794" s="16"/>
      <c r="J794" s="16"/>
    </row>
    <row r="795" spans="1:10" ht="14.25" customHeight="1" x14ac:dyDescent="0.3">
      <c r="A795" s="16"/>
      <c r="B795" s="16"/>
      <c r="C795" s="16"/>
      <c r="D795" s="16"/>
      <c r="E795" s="16"/>
      <c r="F795" s="16"/>
      <c r="G795" s="17"/>
      <c r="H795" s="16"/>
      <c r="I795" s="16"/>
      <c r="J795" s="16"/>
    </row>
    <row r="796" spans="1:10" ht="14.25" customHeight="1" x14ac:dyDescent="0.3">
      <c r="A796" s="16"/>
      <c r="B796" s="16"/>
      <c r="C796" s="16"/>
      <c r="D796" s="16"/>
      <c r="E796" s="16"/>
      <c r="F796" s="16"/>
      <c r="G796" s="17"/>
      <c r="H796" s="16"/>
      <c r="I796" s="16"/>
      <c r="J796" s="16"/>
    </row>
    <row r="797" spans="1:10" ht="14.25" customHeight="1" x14ac:dyDescent="0.3">
      <c r="A797" s="16"/>
      <c r="B797" s="16"/>
      <c r="C797" s="16"/>
      <c r="D797" s="16"/>
      <c r="E797" s="16"/>
      <c r="F797" s="16"/>
      <c r="G797" s="17"/>
      <c r="H797" s="16"/>
      <c r="I797" s="16"/>
      <c r="J797" s="16"/>
    </row>
    <row r="798" spans="1:10" ht="14.25" customHeight="1" x14ac:dyDescent="0.3">
      <c r="A798" s="16"/>
      <c r="B798" s="16"/>
      <c r="C798" s="16"/>
      <c r="D798" s="16"/>
      <c r="E798" s="16"/>
      <c r="F798" s="16"/>
      <c r="G798" s="17"/>
      <c r="H798" s="16"/>
      <c r="I798" s="16"/>
      <c r="J798" s="16"/>
    </row>
    <row r="799" spans="1:10" ht="14.25" customHeight="1" x14ac:dyDescent="0.3">
      <c r="A799" s="16"/>
      <c r="B799" s="16"/>
      <c r="C799" s="16"/>
      <c r="D799" s="16"/>
      <c r="E799" s="16"/>
      <c r="F799" s="16"/>
      <c r="G799" s="17"/>
      <c r="H799" s="16"/>
      <c r="I799" s="16"/>
      <c r="J799" s="16"/>
    </row>
    <row r="800" spans="1:10" ht="14.25" customHeight="1" x14ac:dyDescent="0.3">
      <c r="A800" s="16"/>
      <c r="B800" s="16"/>
      <c r="C800" s="16"/>
      <c r="D800" s="16"/>
      <c r="E800" s="16"/>
      <c r="F800" s="16"/>
      <c r="G800" s="17"/>
      <c r="H800" s="16"/>
      <c r="I800" s="16"/>
      <c r="J800" s="16"/>
    </row>
    <row r="801" spans="1:10" ht="14.25" customHeight="1" x14ac:dyDescent="0.3">
      <c r="A801" s="16"/>
      <c r="B801" s="16"/>
      <c r="C801" s="16"/>
      <c r="D801" s="16"/>
      <c r="E801" s="16"/>
      <c r="F801" s="16"/>
      <c r="G801" s="17"/>
      <c r="H801" s="16"/>
      <c r="I801" s="16"/>
      <c r="J801" s="16"/>
    </row>
    <row r="802" spans="1:10" ht="14.25" customHeight="1" x14ac:dyDescent="0.3">
      <c r="A802" s="16"/>
      <c r="B802" s="16"/>
      <c r="C802" s="16"/>
      <c r="D802" s="16"/>
      <c r="E802" s="16"/>
      <c r="F802" s="16"/>
      <c r="G802" s="17"/>
      <c r="H802" s="16"/>
      <c r="I802" s="16"/>
      <c r="J802" s="16"/>
    </row>
    <row r="803" spans="1:10" ht="14.25" customHeight="1" x14ac:dyDescent="0.3">
      <c r="A803" s="16"/>
      <c r="B803" s="16"/>
      <c r="C803" s="16"/>
      <c r="D803" s="16"/>
      <c r="E803" s="16"/>
      <c r="F803" s="16"/>
      <c r="G803" s="17"/>
      <c r="H803" s="16"/>
      <c r="I803" s="16"/>
      <c r="J803" s="16"/>
    </row>
    <row r="804" spans="1:10" ht="14.25" customHeight="1" x14ac:dyDescent="0.3">
      <c r="A804" s="16"/>
      <c r="B804" s="16"/>
      <c r="C804" s="16"/>
      <c r="D804" s="16"/>
      <c r="E804" s="16"/>
      <c r="F804" s="16"/>
      <c r="G804" s="17"/>
      <c r="H804" s="16"/>
      <c r="I804" s="16"/>
      <c r="J804" s="16"/>
    </row>
    <row r="805" spans="1:10" ht="14.25" customHeight="1" x14ac:dyDescent="0.3">
      <c r="A805" s="16"/>
      <c r="B805" s="16"/>
      <c r="C805" s="16"/>
      <c r="D805" s="16"/>
      <c r="E805" s="16"/>
      <c r="F805" s="16"/>
      <c r="G805" s="17"/>
      <c r="H805" s="16"/>
      <c r="I805" s="16"/>
      <c r="J805" s="16"/>
    </row>
    <row r="806" spans="1:10" ht="14.25" customHeight="1" x14ac:dyDescent="0.3">
      <c r="A806" s="16"/>
      <c r="B806" s="16"/>
      <c r="C806" s="16"/>
      <c r="D806" s="16"/>
      <c r="E806" s="16"/>
      <c r="F806" s="16"/>
      <c r="G806" s="17"/>
      <c r="H806" s="16"/>
      <c r="I806" s="16"/>
      <c r="J806" s="16"/>
    </row>
    <row r="807" spans="1:10" ht="14.25" customHeight="1" x14ac:dyDescent="0.3">
      <c r="A807" s="16"/>
      <c r="B807" s="16"/>
      <c r="C807" s="16"/>
      <c r="D807" s="16"/>
      <c r="E807" s="16"/>
      <c r="F807" s="16"/>
      <c r="G807" s="17"/>
      <c r="H807" s="16"/>
      <c r="I807" s="16"/>
      <c r="J807" s="16"/>
    </row>
    <row r="808" spans="1:10" ht="14.25" customHeight="1" x14ac:dyDescent="0.3">
      <c r="A808" s="16"/>
      <c r="B808" s="16"/>
      <c r="C808" s="16"/>
      <c r="D808" s="16"/>
      <c r="E808" s="16"/>
      <c r="F808" s="16"/>
      <c r="G808" s="17"/>
      <c r="H808" s="16"/>
      <c r="I808" s="16"/>
      <c r="J808" s="16"/>
    </row>
    <row r="809" spans="1:10" ht="14.25" customHeight="1" x14ac:dyDescent="0.3">
      <c r="A809" s="16"/>
      <c r="B809" s="16"/>
      <c r="C809" s="16"/>
      <c r="D809" s="16"/>
      <c r="E809" s="16"/>
      <c r="F809" s="16"/>
      <c r="G809" s="17"/>
      <c r="H809" s="16"/>
      <c r="I809" s="16"/>
      <c r="J809" s="16"/>
    </row>
    <row r="810" spans="1:10" ht="14.25" customHeight="1" x14ac:dyDescent="0.3">
      <c r="A810" s="16"/>
      <c r="B810" s="16"/>
      <c r="C810" s="16"/>
      <c r="D810" s="16"/>
      <c r="E810" s="16"/>
      <c r="F810" s="16"/>
      <c r="G810" s="17"/>
      <c r="H810" s="16"/>
      <c r="I810" s="16"/>
      <c r="J810" s="16"/>
    </row>
    <row r="811" spans="1:10" ht="14.25" customHeight="1" x14ac:dyDescent="0.3">
      <c r="A811" s="16"/>
      <c r="B811" s="16"/>
      <c r="C811" s="16"/>
      <c r="D811" s="16"/>
      <c r="E811" s="16"/>
      <c r="F811" s="16"/>
      <c r="G811" s="17"/>
      <c r="H811" s="16"/>
      <c r="I811" s="16"/>
      <c r="J811" s="16"/>
    </row>
    <row r="812" spans="1:10" ht="14.25" customHeight="1" x14ac:dyDescent="0.3">
      <c r="A812" s="16"/>
      <c r="B812" s="16"/>
      <c r="C812" s="16"/>
      <c r="D812" s="16"/>
      <c r="E812" s="16"/>
      <c r="F812" s="16"/>
      <c r="G812" s="17"/>
      <c r="H812" s="16"/>
      <c r="I812" s="16"/>
      <c r="J812" s="16"/>
    </row>
    <row r="813" spans="1:10" ht="14.25" customHeight="1" x14ac:dyDescent="0.3">
      <c r="A813" s="16"/>
      <c r="B813" s="16"/>
      <c r="C813" s="16"/>
      <c r="D813" s="16"/>
      <c r="E813" s="16"/>
      <c r="F813" s="16"/>
      <c r="G813" s="17"/>
      <c r="H813" s="16"/>
      <c r="I813" s="16"/>
      <c r="J813" s="16"/>
    </row>
    <row r="814" spans="1:10" ht="14.25" customHeight="1" x14ac:dyDescent="0.3">
      <c r="A814" s="16"/>
      <c r="B814" s="16"/>
      <c r="C814" s="16"/>
      <c r="D814" s="16"/>
      <c r="E814" s="16"/>
      <c r="F814" s="16"/>
      <c r="G814" s="17"/>
      <c r="H814" s="16"/>
      <c r="I814" s="16"/>
      <c r="J814" s="16"/>
    </row>
    <row r="815" spans="1:10" ht="14.25" customHeight="1" x14ac:dyDescent="0.3">
      <c r="A815" s="16"/>
      <c r="B815" s="16"/>
      <c r="C815" s="16"/>
      <c r="D815" s="16"/>
      <c r="E815" s="16"/>
      <c r="F815" s="16"/>
      <c r="G815" s="17"/>
      <c r="H815" s="16"/>
      <c r="I815" s="16"/>
      <c r="J815" s="16"/>
    </row>
    <row r="816" spans="1:10" ht="14.25" customHeight="1" x14ac:dyDescent="0.3">
      <c r="A816" s="16"/>
      <c r="B816" s="16"/>
      <c r="C816" s="16"/>
      <c r="D816" s="16"/>
      <c r="E816" s="16"/>
      <c r="F816" s="16"/>
      <c r="G816" s="17"/>
      <c r="H816" s="16"/>
      <c r="I816" s="16"/>
      <c r="J816" s="16"/>
    </row>
    <row r="817" spans="1:10" ht="14.25" customHeight="1" x14ac:dyDescent="0.3">
      <c r="A817" s="16"/>
      <c r="B817" s="16"/>
      <c r="C817" s="16"/>
      <c r="D817" s="16"/>
      <c r="E817" s="16"/>
      <c r="F817" s="16"/>
      <c r="G817" s="17"/>
      <c r="H817" s="16"/>
      <c r="I817" s="16"/>
      <c r="J817" s="16"/>
    </row>
    <row r="818" spans="1:10" ht="14.25" customHeight="1" x14ac:dyDescent="0.3">
      <c r="A818" s="16"/>
      <c r="B818" s="16"/>
      <c r="C818" s="16"/>
      <c r="D818" s="16"/>
      <c r="E818" s="16"/>
      <c r="F818" s="16"/>
      <c r="G818" s="17"/>
      <c r="H818" s="16"/>
      <c r="I818" s="16"/>
      <c r="J818" s="16"/>
    </row>
    <row r="819" spans="1:10" ht="14.25" customHeight="1" x14ac:dyDescent="0.3">
      <c r="A819" s="16"/>
      <c r="B819" s="16"/>
      <c r="C819" s="16"/>
      <c r="D819" s="16"/>
      <c r="E819" s="16"/>
      <c r="F819" s="16"/>
      <c r="G819" s="17"/>
      <c r="H819" s="16"/>
      <c r="I819" s="16"/>
      <c r="J819" s="16"/>
    </row>
    <row r="820" spans="1:10" ht="14.25" customHeight="1" x14ac:dyDescent="0.3">
      <c r="A820" s="16"/>
      <c r="B820" s="16"/>
      <c r="C820" s="16"/>
      <c r="D820" s="16"/>
      <c r="E820" s="16"/>
      <c r="F820" s="16"/>
      <c r="G820" s="17"/>
      <c r="H820" s="16"/>
      <c r="I820" s="16"/>
      <c r="J820" s="16"/>
    </row>
    <row r="821" spans="1:10" ht="14.25" customHeight="1" x14ac:dyDescent="0.3">
      <c r="A821" s="16"/>
      <c r="B821" s="16"/>
      <c r="C821" s="16"/>
      <c r="D821" s="16"/>
      <c r="E821" s="16"/>
      <c r="F821" s="16"/>
      <c r="G821" s="17"/>
      <c r="H821" s="16"/>
      <c r="I821" s="16"/>
      <c r="J821" s="16"/>
    </row>
    <row r="822" spans="1:10" ht="14.25" customHeight="1" x14ac:dyDescent="0.3">
      <c r="A822" s="16"/>
      <c r="B822" s="16"/>
      <c r="C822" s="16"/>
      <c r="D822" s="16"/>
      <c r="E822" s="16"/>
      <c r="F822" s="16"/>
      <c r="G822" s="17"/>
      <c r="H822" s="16"/>
      <c r="I822" s="16"/>
      <c r="J822" s="16"/>
    </row>
    <row r="823" spans="1:10" ht="14.25" customHeight="1" x14ac:dyDescent="0.3">
      <c r="A823" s="16"/>
      <c r="B823" s="16"/>
      <c r="C823" s="16"/>
      <c r="D823" s="16"/>
      <c r="E823" s="16"/>
      <c r="F823" s="16"/>
      <c r="G823" s="17"/>
      <c r="H823" s="16"/>
      <c r="I823" s="16"/>
      <c r="J823" s="16"/>
    </row>
    <row r="824" spans="1:10" ht="14.25" customHeight="1" x14ac:dyDescent="0.3">
      <c r="A824" s="16"/>
      <c r="B824" s="16"/>
      <c r="C824" s="16"/>
      <c r="D824" s="16"/>
      <c r="E824" s="16"/>
      <c r="F824" s="16"/>
      <c r="G824" s="17"/>
      <c r="H824" s="16"/>
      <c r="I824" s="16"/>
      <c r="J824" s="16"/>
    </row>
    <row r="825" spans="1:10" ht="14.25" customHeight="1" x14ac:dyDescent="0.3">
      <c r="A825" s="16"/>
      <c r="B825" s="16"/>
      <c r="C825" s="16"/>
      <c r="D825" s="16"/>
      <c r="E825" s="16"/>
      <c r="F825" s="16"/>
      <c r="G825" s="17"/>
      <c r="H825" s="16"/>
      <c r="I825" s="16"/>
      <c r="J825" s="16"/>
    </row>
    <row r="826" spans="1:10" ht="14.25" customHeight="1" x14ac:dyDescent="0.3">
      <c r="A826" s="16"/>
      <c r="B826" s="16"/>
      <c r="C826" s="16"/>
      <c r="D826" s="16"/>
      <c r="E826" s="16"/>
      <c r="F826" s="16"/>
      <c r="G826" s="17"/>
      <c r="H826" s="16"/>
      <c r="I826" s="16"/>
      <c r="J826" s="16"/>
    </row>
    <row r="827" spans="1:10" ht="14.25" customHeight="1" x14ac:dyDescent="0.3">
      <c r="A827" s="16"/>
      <c r="B827" s="16"/>
      <c r="C827" s="16"/>
      <c r="D827" s="16"/>
      <c r="E827" s="16"/>
      <c r="F827" s="16"/>
      <c r="G827" s="17"/>
      <c r="H827" s="16"/>
      <c r="I827" s="16"/>
      <c r="J827" s="16"/>
    </row>
    <row r="828" spans="1:10" ht="14.25" customHeight="1" x14ac:dyDescent="0.3">
      <c r="A828" s="16"/>
      <c r="B828" s="16"/>
      <c r="C828" s="16"/>
      <c r="D828" s="16"/>
      <c r="E828" s="16"/>
      <c r="F828" s="16"/>
      <c r="G828" s="17"/>
      <c r="H828" s="16"/>
      <c r="I828" s="16"/>
      <c r="J828" s="16"/>
    </row>
    <row r="829" spans="1:10" ht="14.25" customHeight="1" x14ac:dyDescent="0.3">
      <c r="A829" s="16"/>
      <c r="B829" s="16"/>
      <c r="C829" s="16"/>
      <c r="D829" s="16"/>
      <c r="E829" s="16"/>
      <c r="F829" s="16"/>
      <c r="G829" s="17"/>
      <c r="H829" s="16"/>
      <c r="I829" s="16"/>
      <c r="J829" s="16"/>
    </row>
    <row r="830" spans="1:10" ht="14.25" customHeight="1" x14ac:dyDescent="0.3">
      <c r="A830" s="16"/>
      <c r="B830" s="16"/>
      <c r="C830" s="16"/>
      <c r="D830" s="16"/>
      <c r="E830" s="16"/>
      <c r="F830" s="16"/>
      <c r="G830" s="17"/>
      <c r="H830" s="16"/>
      <c r="I830" s="16"/>
      <c r="J830" s="16"/>
    </row>
    <row r="831" spans="1:10" ht="14.25" customHeight="1" x14ac:dyDescent="0.3">
      <c r="A831" s="16"/>
      <c r="B831" s="16"/>
      <c r="C831" s="16"/>
      <c r="D831" s="16"/>
      <c r="E831" s="16"/>
      <c r="F831" s="16"/>
      <c r="G831" s="17"/>
      <c r="H831" s="16"/>
      <c r="I831" s="16"/>
      <c r="J831" s="16"/>
    </row>
    <row r="832" spans="1:10" ht="14.25" customHeight="1" x14ac:dyDescent="0.3">
      <c r="A832" s="16"/>
      <c r="B832" s="16"/>
      <c r="C832" s="16"/>
      <c r="D832" s="16"/>
      <c r="E832" s="16"/>
      <c r="F832" s="16"/>
      <c r="G832" s="17"/>
      <c r="H832" s="16"/>
      <c r="I832" s="16"/>
      <c r="J832" s="16"/>
    </row>
    <row r="833" spans="1:10" ht="14.25" customHeight="1" x14ac:dyDescent="0.3">
      <c r="A833" s="16"/>
      <c r="B833" s="16"/>
      <c r="C833" s="16"/>
      <c r="D833" s="16"/>
      <c r="E833" s="16"/>
      <c r="F833" s="16"/>
      <c r="G833" s="17"/>
      <c r="H833" s="16"/>
      <c r="I833" s="16"/>
      <c r="J833" s="16"/>
    </row>
    <row r="834" spans="1:10" ht="14.25" customHeight="1" x14ac:dyDescent="0.3">
      <c r="A834" s="16"/>
      <c r="B834" s="16"/>
      <c r="C834" s="16"/>
      <c r="D834" s="16"/>
      <c r="E834" s="16"/>
      <c r="F834" s="16"/>
      <c r="G834" s="17"/>
      <c r="H834" s="16"/>
      <c r="I834" s="16"/>
      <c r="J834" s="16"/>
    </row>
    <row r="835" spans="1:10" ht="14.25" customHeight="1" x14ac:dyDescent="0.3">
      <c r="A835" s="16"/>
      <c r="B835" s="16"/>
      <c r="C835" s="16"/>
      <c r="D835" s="16"/>
      <c r="E835" s="16"/>
      <c r="F835" s="16"/>
      <c r="G835" s="17"/>
      <c r="H835" s="16"/>
      <c r="I835" s="16"/>
      <c r="J835" s="16"/>
    </row>
    <row r="836" spans="1:10" ht="14.25" customHeight="1" x14ac:dyDescent="0.3">
      <c r="A836" s="16"/>
      <c r="B836" s="16"/>
      <c r="C836" s="16"/>
      <c r="D836" s="16"/>
      <c r="E836" s="16"/>
      <c r="F836" s="16"/>
      <c r="G836" s="17"/>
      <c r="H836" s="16"/>
      <c r="I836" s="16"/>
      <c r="J836" s="16"/>
    </row>
    <row r="837" spans="1:10" ht="14.25" customHeight="1" x14ac:dyDescent="0.3">
      <c r="A837" s="16"/>
      <c r="B837" s="16"/>
      <c r="C837" s="16"/>
      <c r="D837" s="16"/>
      <c r="E837" s="16"/>
      <c r="F837" s="16"/>
      <c r="G837" s="17"/>
      <c r="H837" s="16"/>
      <c r="I837" s="16"/>
      <c r="J837" s="16"/>
    </row>
    <row r="838" spans="1:10" ht="14.25" customHeight="1" x14ac:dyDescent="0.3">
      <c r="A838" s="16"/>
      <c r="B838" s="16"/>
      <c r="C838" s="16"/>
      <c r="D838" s="16"/>
      <c r="E838" s="16"/>
      <c r="F838" s="16"/>
      <c r="G838" s="17"/>
      <c r="H838" s="16"/>
      <c r="I838" s="16"/>
      <c r="J838" s="16"/>
    </row>
    <row r="839" spans="1:10" ht="14.25" customHeight="1" x14ac:dyDescent="0.3">
      <c r="A839" s="16"/>
      <c r="B839" s="16"/>
      <c r="C839" s="16"/>
      <c r="D839" s="16"/>
      <c r="E839" s="16"/>
      <c r="F839" s="16"/>
      <c r="G839" s="17"/>
      <c r="H839" s="16"/>
      <c r="I839" s="16"/>
      <c r="J839" s="16"/>
    </row>
    <row r="840" spans="1:10" ht="14.25" customHeight="1" x14ac:dyDescent="0.3">
      <c r="A840" s="16"/>
      <c r="B840" s="16"/>
      <c r="C840" s="16"/>
      <c r="D840" s="16"/>
      <c r="E840" s="16"/>
      <c r="F840" s="16"/>
      <c r="G840" s="17"/>
      <c r="H840" s="16"/>
      <c r="I840" s="16"/>
      <c r="J840" s="16"/>
    </row>
    <row r="841" spans="1:10" ht="14.25" customHeight="1" x14ac:dyDescent="0.3">
      <c r="A841" s="16"/>
      <c r="B841" s="16"/>
      <c r="C841" s="16"/>
      <c r="D841" s="16"/>
      <c r="E841" s="16"/>
      <c r="F841" s="16"/>
      <c r="G841" s="17"/>
      <c r="H841" s="16"/>
      <c r="I841" s="16"/>
      <c r="J841" s="16"/>
    </row>
    <row r="842" spans="1:10" ht="14.25" customHeight="1" x14ac:dyDescent="0.3">
      <c r="A842" s="16"/>
      <c r="B842" s="16"/>
      <c r="C842" s="16"/>
      <c r="D842" s="16"/>
      <c r="E842" s="16"/>
      <c r="F842" s="16"/>
      <c r="G842" s="17"/>
      <c r="H842" s="16"/>
      <c r="I842" s="16"/>
      <c r="J842" s="16"/>
    </row>
    <row r="843" spans="1:10" ht="14.25" customHeight="1" x14ac:dyDescent="0.3">
      <c r="A843" s="16"/>
      <c r="B843" s="16"/>
      <c r="C843" s="16"/>
      <c r="D843" s="16"/>
      <c r="E843" s="16"/>
      <c r="F843" s="16"/>
      <c r="G843" s="17"/>
      <c r="H843" s="16"/>
      <c r="I843" s="16"/>
      <c r="J843" s="16"/>
    </row>
    <row r="844" spans="1:10" ht="14.25" customHeight="1" x14ac:dyDescent="0.3">
      <c r="A844" s="16"/>
      <c r="B844" s="16"/>
      <c r="C844" s="16"/>
      <c r="D844" s="16"/>
      <c r="E844" s="16"/>
      <c r="F844" s="16"/>
      <c r="G844" s="17"/>
      <c r="H844" s="16"/>
      <c r="I844" s="16"/>
      <c r="J844" s="16"/>
    </row>
    <row r="845" spans="1:10" ht="14.25" customHeight="1" x14ac:dyDescent="0.3">
      <c r="A845" s="16"/>
      <c r="B845" s="16"/>
      <c r="C845" s="16"/>
      <c r="D845" s="16"/>
      <c r="E845" s="16"/>
      <c r="F845" s="16"/>
      <c r="G845" s="17"/>
      <c r="H845" s="16"/>
      <c r="I845" s="16"/>
      <c r="J845" s="16"/>
    </row>
    <row r="846" spans="1:10" ht="14.25" customHeight="1" x14ac:dyDescent="0.3">
      <c r="A846" s="16"/>
      <c r="B846" s="16"/>
      <c r="C846" s="16"/>
      <c r="D846" s="16"/>
      <c r="E846" s="16"/>
      <c r="F846" s="16"/>
      <c r="G846" s="17"/>
      <c r="H846" s="16"/>
      <c r="I846" s="16"/>
      <c r="J846" s="16"/>
    </row>
    <row r="847" spans="1:10" ht="14.25" customHeight="1" x14ac:dyDescent="0.3">
      <c r="A847" s="16"/>
      <c r="B847" s="16"/>
      <c r="C847" s="16"/>
      <c r="D847" s="16"/>
      <c r="E847" s="16"/>
      <c r="F847" s="16"/>
      <c r="G847" s="17"/>
      <c r="H847" s="16"/>
      <c r="I847" s="16"/>
      <c r="J847" s="16"/>
    </row>
    <row r="848" spans="1:10" ht="14.25" customHeight="1" x14ac:dyDescent="0.3">
      <c r="A848" s="16"/>
      <c r="B848" s="16"/>
      <c r="C848" s="16"/>
      <c r="D848" s="16"/>
      <c r="E848" s="16"/>
      <c r="F848" s="16"/>
      <c r="G848" s="17"/>
      <c r="H848" s="16"/>
      <c r="I848" s="16"/>
      <c r="J848" s="16"/>
    </row>
    <row r="849" spans="1:10" ht="14.25" customHeight="1" x14ac:dyDescent="0.3">
      <c r="A849" s="16"/>
      <c r="B849" s="16"/>
      <c r="C849" s="16"/>
      <c r="D849" s="16"/>
      <c r="E849" s="16"/>
      <c r="F849" s="16"/>
      <c r="G849" s="17"/>
      <c r="H849" s="16"/>
      <c r="I849" s="16"/>
      <c r="J849" s="16"/>
    </row>
    <row r="850" spans="1:10" ht="14.25" customHeight="1" x14ac:dyDescent="0.3">
      <c r="A850" s="16"/>
      <c r="B850" s="16"/>
      <c r="C850" s="16"/>
      <c r="D850" s="16"/>
      <c r="E850" s="16"/>
      <c r="F850" s="16"/>
      <c r="G850" s="17"/>
      <c r="H850" s="16"/>
      <c r="I850" s="16"/>
      <c r="J850" s="16"/>
    </row>
    <row r="851" spans="1:10" ht="14.25" customHeight="1" x14ac:dyDescent="0.3">
      <c r="A851" s="16"/>
      <c r="B851" s="16"/>
      <c r="C851" s="16"/>
      <c r="D851" s="16"/>
      <c r="E851" s="16"/>
      <c r="F851" s="16"/>
      <c r="G851" s="17"/>
      <c r="H851" s="16"/>
      <c r="I851" s="16"/>
      <c r="J851" s="16"/>
    </row>
    <row r="852" spans="1:10" ht="14.25" customHeight="1" x14ac:dyDescent="0.3">
      <c r="A852" s="16"/>
      <c r="B852" s="16"/>
      <c r="C852" s="16"/>
      <c r="D852" s="16"/>
      <c r="E852" s="16"/>
      <c r="F852" s="16"/>
      <c r="G852" s="17"/>
      <c r="H852" s="16"/>
      <c r="I852" s="16"/>
      <c r="J852" s="16"/>
    </row>
    <row r="853" spans="1:10" ht="14.25" customHeight="1" x14ac:dyDescent="0.3">
      <c r="A853" s="16"/>
      <c r="B853" s="16"/>
      <c r="C853" s="16"/>
      <c r="D853" s="16"/>
      <c r="E853" s="16"/>
      <c r="F853" s="16"/>
      <c r="G853" s="17"/>
      <c r="H853" s="16"/>
      <c r="I853" s="16"/>
      <c r="J853" s="16"/>
    </row>
    <row r="854" spans="1:10" ht="14.25" customHeight="1" x14ac:dyDescent="0.3">
      <c r="A854" s="16"/>
      <c r="B854" s="16"/>
      <c r="C854" s="16"/>
      <c r="D854" s="16"/>
      <c r="E854" s="16"/>
      <c r="F854" s="16"/>
      <c r="G854" s="17"/>
      <c r="H854" s="16"/>
      <c r="I854" s="16"/>
      <c r="J854" s="16"/>
    </row>
    <row r="855" spans="1:10" ht="14.25" customHeight="1" x14ac:dyDescent="0.3">
      <c r="A855" s="16"/>
      <c r="B855" s="16"/>
      <c r="C855" s="16"/>
      <c r="D855" s="16"/>
      <c r="E855" s="16"/>
      <c r="F855" s="16"/>
      <c r="G855" s="17"/>
      <c r="H855" s="16"/>
      <c r="I855" s="16"/>
      <c r="J855" s="16"/>
    </row>
    <row r="856" spans="1:10" ht="14.25" customHeight="1" x14ac:dyDescent="0.3">
      <c r="A856" s="16"/>
      <c r="B856" s="16"/>
      <c r="C856" s="16"/>
      <c r="D856" s="16"/>
      <c r="E856" s="16"/>
      <c r="F856" s="16"/>
      <c r="G856" s="17"/>
      <c r="H856" s="16"/>
      <c r="I856" s="16"/>
      <c r="J856" s="16"/>
    </row>
    <row r="857" spans="1:10" ht="14.25" customHeight="1" x14ac:dyDescent="0.3">
      <c r="A857" s="16"/>
      <c r="B857" s="16"/>
      <c r="C857" s="16"/>
      <c r="D857" s="16"/>
      <c r="E857" s="16"/>
      <c r="F857" s="16"/>
      <c r="G857" s="17"/>
      <c r="H857" s="16"/>
      <c r="I857" s="16"/>
      <c r="J857" s="16"/>
    </row>
    <row r="858" spans="1:10" ht="14.25" customHeight="1" x14ac:dyDescent="0.3">
      <c r="A858" s="16"/>
      <c r="B858" s="16"/>
      <c r="C858" s="16"/>
      <c r="D858" s="16"/>
      <c r="E858" s="16"/>
      <c r="F858" s="16"/>
      <c r="G858" s="17"/>
      <c r="H858" s="16"/>
      <c r="I858" s="16"/>
      <c r="J858" s="16"/>
    </row>
    <row r="859" spans="1:10" ht="14.25" customHeight="1" x14ac:dyDescent="0.3">
      <c r="A859" s="16"/>
      <c r="B859" s="16"/>
      <c r="C859" s="16"/>
      <c r="D859" s="16"/>
      <c r="E859" s="16"/>
      <c r="F859" s="16"/>
      <c r="G859" s="17"/>
      <c r="H859" s="16"/>
      <c r="I859" s="16"/>
      <c r="J859" s="16"/>
    </row>
    <row r="860" spans="1:10" ht="14.25" customHeight="1" x14ac:dyDescent="0.3">
      <c r="A860" s="16"/>
      <c r="B860" s="16"/>
      <c r="C860" s="16"/>
      <c r="D860" s="16"/>
      <c r="E860" s="16"/>
      <c r="F860" s="16"/>
      <c r="G860" s="17"/>
      <c r="H860" s="16"/>
      <c r="I860" s="16"/>
      <c r="J860" s="16"/>
    </row>
    <row r="861" spans="1:10" ht="14.25" customHeight="1" x14ac:dyDescent="0.3">
      <c r="A861" s="16"/>
      <c r="B861" s="16"/>
      <c r="C861" s="16"/>
      <c r="D861" s="16"/>
      <c r="E861" s="16"/>
      <c r="F861" s="16"/>
      <c r="G861" s="17"/>
      <c r="H861" s="16"/>
      <c r="I861" s="16"/>
      <c r="J861" s="16"/>
    </row>
    <row r="862" spans="1:10" ht="14.25" customHeight="1" x14ac:dyDescent="0.3">
      <c r="A862" s="16"/>
      <c r="B862" s="16"/>
      <c r="C862" s="16"/>
      <c r="D862" s="16"/>
      <c r="E862" s="16"/>
      <c r="F862" s="16"/>
      <c r="G862" s="17"/>
      <c r="H862" s="16"/>
      <c r="I862" s="16"/>
      <c r="J862" s="16"/>
    </row>
    <row r="863" spans="1:10" ht="14.25" customHeight="1" x14ac:dyDescent="0.3">
      <c r="A863" s="16"/>
      <c r="B863" s="16"/>
      <c r="C863" s="16"/>
      <c r="D863" s="16"/>
      <c r="E863" s="16"/>
      <c r="F863" s="16"/>
      <c r="G863" s="17"/>
      <c r="H863" s="16"/>
      <c r="I863" s="16"/>
      <c r="J863" s="16"/>
    </row>
    <row r="864" spans="1:10" ht="14.25" customHeight="1" x14ac:dyDescent="0.3">
      <c r="A864" s="16"/>
      <c r="B864" s="16"/>
      <c r="C864" s="16"/>
      <c r="D864" s="16"/>
      <c r="E864" s="16"/>
      <c r="F864" s="16"/>
      <c r="G864" s="17"/>
      <c r="H864" s="16"/>
      <c r="I864" s="16"/>
      <c r="J864" s="16"/>
    </row>
    <row r="865" spans="1:10" ht="14.25" customHeight="1" x14ac:dyDescent="0.3">
      <c r="A865" s="16"/>
      <c r="B865" s="16"/>
      <c r="C865" s="16"/>
      <c r="D865" s="16"/>
      <c r="E865" s="16"/>
      <c r="F865" s="16"/>
      <c r="G865" s="17"/>
      <c r="H865" s="16"/>
      <c r="I865" s="16"/>
      <c r="J865" s="16"/>
    </row>
    <row r="866" spans="1:10" ht="14.25" customHeight="1" x14ac:dyDescent="0.3">
      <c r="A866" s="16"/>
      <c r="B866" s="16"/>
      <c r="C866" s="16"/>
      <c r="D866" s="16"/>
      <c r="E866" s="16"/>
      <c r="F866" s="16"/>
      <c r="G866" s="17"/>
      <c r="H866" s="16"/>
      <c r="I866" s="16"/>
      <c r="J866" s="16"/>
    </row>
    <row r="867" spans="1:10" ht="14.25" customHeight="1" x14ac:dyDescent="0.3">
      <c r="A867" s="16"/>
      <c r="B867" s="16"/>
      <c r="C867" s="16"/>
      <c r="D867" s="16"/>
      <c r="E867" s="16"/>
      <c r="F867" s="16"/>
      <c r="G867" s="17"/>
      <c r="H867" s="16"/>
      <c r="I867" s="16"/>
      <c r="J867" s="16"/>
    </row>
    <row r="868" spans="1:10" ht="14.25" customHeight="1" x14ac:dyDescent="0.3">
      <c r="A868" s="16"/>
      <c r="B868" s="16"/>
      <c r="C868" s="16"/>
      <c r="D868" s="16"/>
      <c r="E868" s="16"/>
      <c r="F868" s="16"/>
      <c r="G868" s="17"/>
      <c r="H868" s="16"/>
      <c r="I868" s="16"/>
      <c r="J868" s="16"/>
    </row>
    <row r="869" spans="1:10" ht="14.25" customHeight="1" x14ac:dyDescent="0.3">
      <c r="A869" s="16"/>
      <c r="B869" s="16"/>
      <c r="C869" s="16"/>
      <c r="D869" s="16"/>
      <c r="E869" s="16"/>
      <c r="F869" s="16"/>
      <c r="G869" s="17"/>
      <c r="H869" s="16"/>
      <c r="I869" s="16"/>
      <c r="J869" s="16"/>
    </row>
    <row r="870" spans="1:10" ht="14.25" customHeight="1" x14ac:dyDescent="0.3">
      <c r="A870" s="16"/>
      <c r="B870" s="16"/>
      <c r="C870" s="16"/>
      <c r="D870" s="16"/>
      <c r="E870" s="16"/>
      <c r="F870" s="16"/>
      <c r="G870" s="17"/>
      <c r="H870" s="16"/>
      <c r="I870" s="16"/>
      <c r="J870" s="16"/>
    </row>
    <row r="871" spans="1:10" ht="14.25" customHeight="1" x14ac:dyDescent="0.3">
      <c r="A871" s="16"/>
      <c r="B871" s="16"/>
      <c r="C871" s="16"/>
      <c r="D871" s="16"/>
      <c r="E871" s="16"/>
      <c r="F871" s="16"/>
      <c r="G871" s="17"/>
      <c r="H871" s="16"/>
      <c r="I871" s="16"/>
      <c r="J871" s="16"/>
    </row>
    <row r="872" spans="1:10" ht="14.25" customHeight="1" x14ac:dyDescent="0.3">
      <c r="A872" s="16"/>
      <c r="B872" s="16"/>
      <c r="C872" s="16"/>
      <c r="D872" s="16"/>
      <c r="E872" s="16"/>
      <c r="F872" s="16"/>
      <c r="G872" s="17"/>
      <c r="H872" s="16"/>
      <c r="I872" s="16"/>
      <c r="J872" s="16"/>
    </row>
    <row r="873" spans="1:10" ht="14.25" customHeight="1" x14ac:dyDescent="0.3">
      <c r="A873" s="16"/>
      <c r="B873" s="16"/>
      <c r="C873" s="16"/>
      <c r="D873" s="16"/>
      <c r="E873" s="16"/>
      <c r="F873" s="16"/>
      <c r="G873" s="17"/>
      <c r="H873" s="16"/>
      <c r="I873" s="16"/>
      <c r="J873" s="16"/>
    </row>
    <row r="874" spans="1:10" ht="14.25" customHeight="1" x14ac:dyDescent="0.3">
      <c r="A874" s="16"/>
      <c r="B874" s="16"/>
      <c r="C874" s="16"/>
      <c r="D874" s="16"/>
      <c r="E874" s="16"/>
      <c r="F874" s="16"/>
      <c r="G874" s="17"/>
      <c r="H874" s="16"/>
      <c r="I874" s="16"/>
      <c r="J874" s="16"/>
    </row>
    <row r="875" spans="1:10" ht="14.25" customHeight="1" x14ac:dyDescent="0.3">
      <c r="A875" s="16"/>
      <c r="B875" s="16"/>
      <c r="C875" s="16"/>
      <c r="D875" s="16"/>
      <c r="E875" s="16"/>
      <c r="F875" s="16"/>
      <c r="G875" s="17"/>
      <c r="H875" s="16"/>
      <c r="I875" s="16"/>
      <c r="J875" s="16"/>
    </row>
    <row r="876" spans="1:10" ht="14.25" customHeight="1" x14ac:dyDescent="0.3">
      <c r="A876" s="16"/>
      <c r="B876" s="16"/>
      <c r="C876" s="16"/>
      <c r="D876" s="16"/>
      <c r="E876" s="16"/>
      <c r="F876" s="16"/>
      <c r="G876" s="17"/>
      <c r="H876" s="16"/>
      <c r="I876" s="16"/>
      <c r="J876" s="16"/>
    </row>
    <row r="877" spans="1:10" ht="14.25" customHeight="1" x14ac:dyDescent="0.3">
      <c r="A877" s="16"/>
      <c r="B877" s="16"/>
      <c r="C877" s="16"/>
      <c r="D877" s="16"/>
      <c r="E877" s="16"/>
      <c r="F877" s="16"/>
      <c r="G877" s="17"/>
      <c r="H877" s="16"/>
      <c r="I877" s="16"/>
      <c r="J877" s="16"/>
    </row>
    <row r="878" spans="1:10" ht="14.25" customHeight="1" x14ac:dyDescent="0.3">
      <c r="A878" s="16"/>
      <c r="B878" s="16"/>
      <c r="C878" s="16"/>
      <c r="D878" s="16"/>
      <c r="E878" s="16"/>
      <c r="F878" s="16"/>
      <c r="G878" s="17"/>
      <c r="H878" s="16"/>
      <c r="I878" s="16"/>
      <c r="J878" s="16"/>
    </row>
    <row r="879" spans="1:10" ht="14.25" customHeight="1" x14ac:dyDescent="0.3">
      <c r="A879" s="16"/>
      <c r="B879" s="16"/>
      <c r="C879" s="16"/>
      <c r="D879" s="16"/>
      <c r="E879" s="16"/>
      <c r="F879" s="16"/>
      <c r="G879" s="17"/>
      <c r="H879" s="16"/>
      <c r="I879" s="16"/>
      <c r="J879" s="16"/>
    </row>
    <row r="880" spans="1:10" ht="14.25" customHeight="1" x14ac:dyDescent="0.3">
      <c r="A880" s="16"/>
      <c r="B880" s="16"/>
      <c r="C880" s="16"/>
      <c r="D880" s="16"/>
      <c r="E880" s="16"/>
      <c r="F880" s="16"/>
      <c r="G880" s="17"/>
      <c r="H880" s="16"/>
      <c r="I880" s="16"/>
      <c r="J880" s="16"/>
    </row>
    <row r="881" spans="1:10" ht="14.25" customHeight="1" x14ac:dyDescent="0.3">
      <c r="A881" s="16"/>
      <c r="B881" s="16"/>
      <c r="C881" s="16"/>
      <c r="D881" s="16"/>
      <c r="E881" s="16"/>
      <c r="F881" s="16"/>
      <c r="G881" s="17"/>
      <c r="H881" s="16"/>
      <c r="I881" s="16"/>
      <c r="J881" s="16"/>
    </row>
    <row r="882" spans="1:10" ht="14.25" customHeight="1" x14ac:dyDescent="0.3">
      <c r="A882" s="16"/>
      <c r="B882" s="16"/>
      <c r="C882" s="16"/>
      <c r="D882" s="16"/>
      <c r="E882" s="16"/>
      <c r="F882" s="16"/>
      <c r="G882" s="17"/>
      <c r="H882" s="16"/>
      <c r="I882" s="16"/>
      <c r="J882" s="16"/>
    </row>
    <row r="883" spans="1:10" ht="14.25" customHeight="1" x14ac:dyDescent="0.3">
      <c r="A883" s="16"/>
      <c r="B883" s="16"/>
      <c r="C883" s="16"/>
      <c r="D883" s="16"/>
      <c r="E883" s="16"/>
      <c r="F883" s="16"/>
      <c r="G883" s="17"/>
      <c r="H883" s="16"/>
      <c r="I883" s="16"/>
      <c r="J883" s="16"/>
    </row>
    <row r="884" spans="1:10" ht="14.25" customHeight="1" x14ac:dyDescent="0.3">
      <c r="A884" s="16"/>
      <c r="B884" s="16"/>
      <c r="C884" s="16"/>
      <c r="D884" s="16"/>
      <c r="E884" s="16"/>
      <c r="F884" s="16"/>
      <c r="G884" s="17"/>
      <c r="H884" s="16"/>
      <c r="I884" s="16"/>
      <c r="J884" s="16"/>
    </row>
    <row r="885" spans="1:10" ht="14.25" customHeight="1" x14ac:dyDescent="0.3">
      <c r="A885" s="16"/>
      <c r="B885" s="16"/>
      <c r="C885" s="16"/>
      <c r="D885" s="16"/>
      <c r="E885" s="16"/>
      <c r="F885" s="16"/>
      <c r="G885" s="17"/>
      <c r="H885" s="16"/>
      <c r="I885" s="16"/>
      <c r="J885" s="16"/>
    </row>
    <row r="886" spans="1:10" ht="14.25" customHeight="1" x14ac:dyDescent="0.3">
      <c r="A886" s="16"/>
      <c r="B886" s="16"/>
      <c r="C886" s="16"/>
      <c r="D886" s="16"/>
      <c r="E886" s="16"/>
      <c r="F886" s="16"/>
      <c r="G886" s="17"/>
      <c r="H886" s="16"/>
      <c r="I886" s="16"/>
      <c r="J886" s="16"/>
    </row>
    <row r="887" spans="1:10" ht="14.25" customHeight="1" x14ac:dyDescent="0.3">
      <c r="A887" s="16"/>
      <c r="B887" s="16"/>
      <c r="C887" s="16"/>
      <c r="D887" s="16"/>
      <c r="E887" s="16"/>
      <c r="F887" s="16"/>
      <c r="G887" s="17"/>
      <c r="H887" s="16"/>
      <c r="I887" s="16"/>
      <c r="J887" s="16"/>
    </row>
    <row r="888" spans="1:10" ht="14.25" customHeight="1" x14ac:dyDescent="0.3">
      <c r="A888" s="16"/>
      <c r="B888" s="16"/>
      <c r="C888" s="16"/>
      <c r="D888" s="16"/>
      <c r="E888" s="16"/>
      <c r="F888" s="16"/>
      <c r="G888" s="17"/>
      <c r="H888" s="16"/>
      <c r="I888" s="16"/>
      <c r="J888" s="16"/>
    </row>
    <row r="889" spans="1:10" ht="14.25" customHeight="1" x14ac:dyDescent="0.3">
      <c r="A889" s="16"/>
      <c r="B889" s="16"/>
      <c r="C889" s="16"/>
      <c r="D889" s="16"/>
      <c r="E889" s="16"/>
      <c r="F889" s="16"/>
      <c r="G889" s="17"/>
      <c r="H889" s="16"/>
      <c r="I889" s="16"/>
      <c r="J889" s="16"/>
    </row>
    <row r="890" spans="1:10" ht="14.25" customHeight="1" x14ac:dyDescent="0.3">
      <c r="A890" s="16"/>
      <c r="B890" s="16"/>
      <c r="C890" s="16"/>
      <c r="D890" s="16"/>
      <c r="E890" s="16"/>
      <c r="F890" s="16"/>
      <c r="G890" s="17"/>
      <c r="H890" s="16"/>
      <c r="I890" s="16"/>
      <c r="J890" s="16"/>
    </row>
    <row r="891" spans="1:10" ht="14.25" customHeight="1" x14ac:dyDescent="0.3">
      <c r="A891" s="16"/>
      <c r="B891" s="16"/>
      <c r="C891" s="16"/>
      <c r="D891" s="16"/>
      <c r="E891" s="16"/>
      <c r="F891" s="16"/>
      <c r="G891" s="17"/>
      <c r="H891" s="16"/>
      <c r="I891" s="16"/>
      <c r="J891" s="16"/>
    </row>
    <row r="892" spans="1:10" ht="14.25" customHeight="1" x14ac:dyDescent="0.3">
      <c r="A892" s="16"/>
      <c r="B892" s="16"/>
      <c r="C892" s="16"/>
      <c r="D892" s="16"/>
      <c r="E892" s="16"/>
      <c r="F892" s="16"/>
      <c r="G892" s="17"/>
      <c r="H892" s="16"/>
      <c r="I892" s="16"/>
      <c r="J892" s="16"/>
    </row>
    <row r="893" spans="1:10" ht="14.25" customHeight="1" x14ac:dyDescent="0.3">
      <c r="A893" s="16"/>
      <c r="B893" s="16"/>
      <c r="C893" s="16"/>
      <c r="D893" s="16"/>
      <c r="E893" s="16"/>
      <c r="F893" s="16"/>
      <c r="G893" s="17"/>
      <c r="H893" s="16"/>
      <c r="I893" s="16"/>
      <c r="J893" s="16"/>
    </row>
    <row r="894" spans="1:10" ht="14.25" customHeight="1" x14ac:dyDescent="0.3">
      <c r="A894" s="16"/>
      <c r="B894" s="16"/>
      <c r="C894" s="16"/>
      <c r="D894" s="16"/>
      <c r="E894" s="16"/>
      <c r="F894" s="16"/>
      <c r="G894" s="17"/>
      <c r="H894" s="16"/>
      <c r="I894" s="16"/>
      <c r="J894" s="16"/>
    </row>
    <row r="895" spans="1:10" ht="14.25" customHeight="1" x14ac:dyDescent="0.3">
      <c r="A895" s="16"/>
      <c r="B895" s="16"/>
      <c r="C895" s="16"/>
      <c r="D895" s="16"/>
      <c r="E895" s="16"/>
      <c r="F895" s="16"/>
      <c r="G895" s="17"/>
      <c r="H895" s="16"/>
      <c r="I895" s="16"/>
      <c r="J895" s="16"/>
    </row>
    <row r="896" spans="1:10" ht="14.25" customHeight="1" x14ac:dyDescent="0.3">
      <c r="A896" s="16"/>
      <c r="B896" s="16"/>
      <c r="C896" s="16"/>
      <c r="D896" s="16"/>
      <c r="E896" s="16"/>
      <c r="F896" s="16"/>
      <c r="G896" s="17"/>
      <c r="H896" s="16"/>
      <c r="I896" s="16"/>
      <c r="J896" s="16"/>
    </row>
    <row r="897" spans="1:10" ht="14.25" customHeight="1" x14ac:dyDescent="0.3">
      <c r="A897" s="16"/>
      <c r="B897" s="16"/>
      <c r="C897" s="16"/>
      <c r="D897" s="16"/>
      <c r="E897" s="16"/>
      <c r="F897" s="16"/>
      <c r="G897" s="17"/>
      <c r="H897" s="16"/>
      <c r="I897" s="16"/>
      <c r="J897" s="16"/>
    </row>
    <row r="898" spans="1:10" ht="14.25" customHeight="1" x14ac:dyDescent="0.3">
      <c r="A898" s="16"/>
      <c r="B898" s="16"/>
      <c r="C898" s="16"/>
      <c r="D898" s="16"/>
      <c r="E898" s="16"/>
      <c r="F898" s="16"/>
      <c r="G898" s="17"/>
      <c r="H898" s="16"/>
      <c r="I898" s="16"/>
      <c r="J898" s="16"/>
    </row>
    <row r="899" spans="1:10" ht="14.25" customHeight="1" x14ac:dyDescent="0.3">
      <c r="A899" s="16"/>
      <c r="B899" s="16"/>
      <c r="C899" s="16"/>
      <c r="D899" s="16"/>
      <c r="E899" s="16"/>
      <c r="F899" s="16"/>
      <c r="G899" s="17"/>
      <c r="H899" s="16"/>
      <c r="I899" s="16"/>
      <c r="J899" s="16"/>
    </row>
    <row r="900" spans="1:10" ht="14.25" customHeight="1" x14ac:dyDescent="0.3">
      <c r="A900" s="16"/>
      <c r="B900" s="16"/>
      <c r="C900" s="16"/>
      <c r="D900" s="16"/>
      <c r="E900" s="16"/>
      <c r="F900" s="16"/>
      <c r="G900" s="17"/>
      <c r="H900" s="16"/>
      <c r="I900" s="16"/>
      <c r="J900" s="16"/>
    </row>
    <row r="901" spans="1:10" ht="14.25" customHeight="1" x14ac:dyDescent="0.3">
      <c r="A901" s="16"/>
      <c r="B901" s="16"/>
      <c r="C901" s="16"/>
      <c r="D901" s="16"/>
      <c r="E901" s="16"/>
      <c r="F901" s="16"/>
      <c r="G901" s="17"/>
      <c r="H901" s="16"/>
      <c r="I901" s="16"/>
      <c r="J901" s="16"/>
    </row>
    <row r="902" spans="1:10" ht="14.25" customHeight="1" x14ac:dyDescent="0.3">
      <c r="A902" s="16"/>
      <c r="B902" s="16"/>
      <c r="C902" s="16"/>
      <c r="D902" s="16"/>
      <c r="E902" s="16"/>
      <c r="F902" s="16"/>
      <c r="G902" s="17"/>
      <c r="H902" s="16"/>
      <c r="I902" s="16"/>
      <c r="J902" s="16"/>
    </row>
    <row r="903" spans="1:10" ht="14.25" customHeight="1" x14ac:dyDescent="0.3">
      <c r="A903" s="16"/>
      <c r="B903" s="16"/>
      <c r="C903" s="16"/>
      <c r="D903" s="16"/>
      <c r="E903" s="16"/>
      <c r="F903" s="16"/>
      <c r="G903" s="17"/>
      <c r="H903" s="16"/>
      <c r="I903" s="16"/>
      <c r="J903" s="16"/>
    </row>
    <row r="904" spans="1:10" ht="14.25" customHeight="1" x14ac:dyDescent="0.3">
      <c r="A904" s="16"/>
      <c r="B904" s="16"/>
      <c r="C904" s="16"/>
      <c r="D904" s="16"/>
      <c r="E904" s="16"/>
      <c r="F904" s="16"/>
      <c r="G904" s="17"/>
      <c r="H904" s="16"/>
      <c r="I904" s="16"/>
      <c r="J904" s="16"/>
    </row>
    <row r="905" spans="1:10" ht="14.25" customHeight="1" x14ac:dyDescent="0.3">
      <c r="A905" s="16"/>
      <c r="B905" s="16"/>
      <c r="C905" s="16"/>
      <c r="D905" s="16"/>
      <c r="E905" s="16"/>
      <c r="F905" s="16"/>
      <c r="G905" s="17"/>
      <c r="H905" s="16"/>
      <c r="I905" s="16"/>
      <c r="J905" s="16"/>
    </row>
    <row r="906" spans="1:10" ht="14.25" customHeight="1" x14ac:dyDescent="0.3">
      <c r="A906" s="16"/>
      <c r="B906" s="16"/>
      <c r="C906" s="16"/>
      <c r="D906" s="16"/>
      <c r="E906" s="16"/>
      <c r="F906" s="16"/>
      <c r="G906" s="17"/>
      <c r="H906" s="16"/>
      <c r="I906" s="16"/>
      <c r="J906" s="16"/>
    </row>
    <row r="907" spans="1:10" ht="14.25" customHeight="1" x14ac:dyDescent="0.3">
      <c r="A907" s="16"/>
      <c r="B907" s="16"/>
      <c r="C907" s="16"/>
      <c r="D907" s="16"/>
      <c r="E907" s="16"/>
      <c r="F907" s="16"/>
      <c r="G907" s="17"/>
      <c r="H907" s="16"/>
      <c r="I907" s="16"/>
      <c r="J907" s="16"/>
    </row>
    <row r="908" spans="1:10" ht="14.25" customHeight="1" x14ac:dyDescent="0.3">
      <c r="A908" s="16"/>
      <c r="B908" s="16"/>
      <c r="C908" s="16"/>
      <c r="D908" s="16"/>
      <c r="E908" s="16"/>
      <c r="F908" s="16"/>
      <c r="G908" s="17"/>
      <c r="H908" s="16"/>
      <c r="I908" s="16"/>
      <c r="J908" s="16"/>
    </row>
    <row r="909" spans="1:10" ht="14.25" customHeight="1" x14ac:dyDescent="0.3">
      <c r="A909" s="16"/>
      <c r="B909" s="16"/>
      <c r="C909" s="16"/>
      <c r="D909" s="16"/>
      <c r="E909" s="16"/>
      <c r="F909" s="16"/>
      <c r="G909" s="17"/>
      <c r="H909" s="16"/>
      <c r="I909" s="16"/>
      <c r="J909" s="16"/>
    </row>
    <row r="910" spans="1:10" ht="14.25" customHeight="1" x14ac:dyDescent="0.3">
      <c r="A910" s="16"/>
      <c r="B910" s="16"/>
      <c r="C910" s="16"/>
      <c r="D910" s="16"/>
      <c r="E910" s="16"/>
      <c r="F910" s="16"/>
      <c r="G910" s="17"/>
      <c r="H910" s="16"/>
      <c r="I910" s="16"/>
      <c r="J910" s="16"/>
    </row>
    <row r="911" spans="1:10" ht="14.25" customHeight="1" x14ac:dyDescent="0.3">
      <c r="A911" s="16"/>
      <c r="B911" s="16"/>
      <c r="C911" s="16"/>
      <c r="D911" s="16"/>
      <c r="E911" s="16"/>
      <c r="F911" s="16"/>
      <c r="G911" s="17"/>
      <c r="H911" s="16"/>
      <c r="I911" s="16"/>
      <c r="J911" s="16"/>
    </row>
    <row r="912" spans="1:10" ht="14.25" customHeight="1" x14ac:dyDescent="0.3">
      <c r="A912" s="16"/>
      <c r="B912" s="16"/>
      <c r="C912" s="16"/>
      <c r="D912" s="16"/>
      <c r="E912" s="16"/>
      <c r="F912" s="16"/>
      <c r="G912" s="17"/>
      <c r="H912" s="16"/>
      <c r="I912" s="16"/>
      <c r="J912" s="16"/>
    </row>
    <row r="913" spans="1:10" ht="14.25" customHeight="1" x14ac:dyDescent="0.3">
      <c r="A913" s="16"/>
      <c r="B913" s="16"/>
      <c r="C913" s="16"/>
      <c r="D913" s="16"/>
      <c r="E913" s="16"/>
      <c r="F913" s="16"/>
      <c r="G913" s="17"/>
      <c r="H913" s="16"/>
      <c r="I913" s="16"/>
      <c r="J913" s="16"/>
    </row>
    <row r="914" spans="1:10" ht="14.25" customHeight="1" x14ac:dyDescent="0.3">
      <c r="A914" s="16"/>
      <c r="B914" s="16"/>
      <c r="C914" s="16"/>
      <c r="D914" s="16"/>
      <c r="E914" s="16"/>
      <c r="F914" s="16"/>
      <c r="G914" s="17"/>
      <c r="H914" s="16"/>
      <c r="I914" s="16"/>
      <c r="J914" s="16"/>
    </row>
    <row r="915" spans="1:10" ht="14.25" customHeight="1" x14ac:dyDescent="0.3">
      <c r="A915" s="16"/>
      <c r="B915" s="16"/>
      <c r="C915" s="16"/>
      <c r="D915" s="16"/>
      <c r="E915" s="16"/>
      <c r="F915" s="16"/>
      <c r="G915" s="17"/>
      <c r="H915" s="16"/>
      <c r="I915" s="16"/>
      <c r="J915" s="16"/>
    </row>
    <row r="916" spans="1:10" ht="14.25" customHeight="1" x14ac:dyDescent="0.3">
      <c r="A916" s="16"/>
      <c r="B916" s="16"/>
      <c r="C916" s="16"/>
      <c r="D916" s="16"/>
      <c r="E916" s="16"/>
      <c r="F916" s="16"/>
      <c r="G916" s="17"/>
      <c r="H916" s="16"/>
      <c r="I916" s="16"/>
      <c r="J916" s="16"/>
    </row>
    <row r="917" spans="1:10" ht="14.25" customHeight="1" x14ac:dyDescent="0.3">
      <c r="A917" s="16"/>
      <c r="B917" s="16"/>
      <c r="C917" s="16"/>
      <c r="D917" s="16"/>
      <c r="E917" s="16"/>
      <c r="F917" s="16"/>
      <c r="G917" s="17"/>
      <c r="H917" s="16"/>
      <c r="I917" s="16"/>
      <c r="J917" s="16"/>
    </row>
    <row r="918" spans="1:10" ht="14.25" customHeight="1" x14ac:dyDescent="0.3">
      <c r="A918" s="16"/>
      <c r="B918" s="16"/>
      <c r="C918" s="16"/>
      <c r="D918" s="16"/>
      <c r="E918" s="16"/>
      <c r="F918" s="16"/>
      <c r="G918" s="17"/>
      <c r="H918" s="16"/>
      <c r="I918" s="16"/>
      <c r="J918" s="16"/>
    </row>
    <row r="919" spans="1:10" ht="14.25" customHeight="1" x14ac:dyDescent="0.3">
      <c r="A919" s="16"/>
      <c r="B919" s="16"/>
      <c r="C919" s="16"/>
      <c r="D919" s="16"/>
      <c r="E919" s="16"/>
      <c r="F919" s="16"/>
      <c r="G919" s="17"/>
      <c r="H919" s="16"/>
      <c r="I919" s="16"/>
      <c r="J919" s="16"/>
    </row>
    <row r="920" spans="1:10" ht="14.25" customHeight="1" x14ac:dyDescent="0.3">
      <c r="A920" s="16"/>
      <c r="B920" s="16"/>
      <c r="C920" s="16"/>
      <c r="D920" s="16"/>
      <c r="E920" s="16"/>
      <c r="F920" s="16"/>
      <c r="G920" s="17"/>
      <c r="H920" s="16"/>
      <c r="I920" s="16"/>
      <c r="J920" s="16"/>
    </row>
    <row r="921" spans="1:10" ht="14.25" customHeight="1" x14ac:dyDescent="0.3">
      <c r="A921" s="16"/>
      <c r="B921" s="16"/>
      <c r="C921" s="16"/>
      <c r="D921" s="16"/>
      <c r="E921" s="16"/>
      <c r="F921" s="16"/>
      <c r="G921" s="17"/>
      <c r="H921" s="16"/>
      <c r="I921" s="16"/>
      <c r="J921" s="16"/>
    </row>
    <row r="922" spans="1:10" ht="14.25" customHeight="1" x14ac:dyDescent="0.3">
      <c r="A922" s="16"/>
      <c r="B922" s="16"/>
      <c r="C922" s="16"/>
      <c r="D922" s="16"/>
      <c r="E922" s="16"/>
      <c r="F922" s="16"/>
      <c r="G922" s="17"/>
      <c r="H922" s="16"/>
      <c r="I922" s="16"/>
      <c r="J922" s="16"/>
    </row>
    <row r="923" spans="1:10" ht="14.25" customHeight="1" x14ac:dyDescent="0.3">
      <c r="A923" s="16"/>
      <c r="B923" s="16"/>
      <c r="C923" s="16"/>
      <c r="D923" s="16"/>
      <c r="E923" s="16"/>
      <c r="F923" s="16"/>
      <c r="G923" s="17"/>
      <c r="H923" s="16"/>
      <c r="I923" s="16"/>
      <c r="J923" s="16"/>
    </row>
    <row r="924" spans="1:10" ht="14.25" customHeight="1" x14ac:dyDescent="0.3">
      <c r="A924" s="16"/>
      <c r="B924" s="16"/>
      <c r="C924" s="16"/>
      <c r="D924" s="16"/>
      <c r="E924" s="16"/>
      <c r="F924" s="16"/>
      <c r="G924" s="17"/>
      <c r="H924" s="16"/>
      <c r="I924" s="16"/>
      <c r="J924" s="16"/>
    </row>
    <row r="925" spans="1:10" ht="14.25" customHeight="1" x14ac:dyDescent="0.3">
      <c r="A925" s="16"/>
      <c r="B925" s="16"/>
      <c r="C925" s="16"/>
      <c r="D925" s="16"/>
      <c r="E925" s="16"/>
      <c r="F925" s="16"/>
      <c r="G925" s="17"/>
      <c r="H925" s="16"/>
      <c r="I925" s="16"/>
      <c r="J925" s="16"/>
    </row>
    <row r="926" spans="1:10" ht="14.25" customHeight="1" x14ac:dyDescent="0.3">
      <c r="A926" s="16"/>
      <c r="B926" s="16"/>
      <c r="C926" s="16"/>
      <c r="D926" s="16"/>
      <c r="E926" s="16"/>
      <c r="F926" s="16"/>
      <c r="G926" s="17"/>
      <c r="H926" s="16"/>
      <c r="I926" s="16"/>
      <c r="J926" s="16"/>
    </row>
    <row r="927" spans="1:10" ht="14.25" customHeight="1" x14ac:dyDescent="0.3">
      <c r="A927" s="16"/>
      <c r="B927" s="16"/>
      <c r="C927" s="16"/>
      <c r="D927" s="16"/>
      <c r="E927" s="16"/>
      <c r="F927" s="16"/>
      <c r="G927" s="17"/>
      <c r="H927" s="16"/>
      <c r="I927" s="16"/>
      <c r="J927" s="16"/>
    </row>
    <row r="928" spans="1:10" ht="14.25" customHeight="1" x14ac:dyDescent="0.3">
      <c r="A928" s="16"/>
      <c r="B928" s="16"/>
      <c r="C928" s="16"/>
      <c r="D928" s="16"/>
      <c r="E928" s="16"/>
      <c r="F928" s="16"/>
      <c r="G928" s="17"/>
      <c r="H928" s="16"/>
      <c r="I928" s="16"/>
      <c r="J928" s="16"/>
    </row>
    <row r="929" spans="1:10" ht="14.25" customHeight="1" x14ac:dyDescent="0.3">
      <c r="A929" s="16"/>
      <c r="B929" s="16"/>
      <c r="C929" s="16"/>
      <c r="D929" s="16"/>
      <c r="E929" s="16"/>
      <c r="F929" s="16"/>
      <c r="G929" s="17"/>
      <c r="H929" s="16"/>
      <c r="I929" s="16"/>
      <c r="J929" s="16"/>
    </row>
    <row r="930" spans="1:10" ht="14.25" customHeight="1" x14ac:dyDescent="0.3">
      <c r="A930" s="16"/>
      <c r="B930" s="16"/>
      <c r="C930" s="16"/>
      <c r="D930" s="16"/>
      <c r="E930" s="16"/>
      <c r="F930" s="16"/>
      <c r="G930" s="17"/>
      <c r="H930" s="16"/>
      <c r="I930" s="16"/>
      <c r="J930" s="16"/>
    </row>
    <row r="931" spans="1:10" ht="14.25" customHeight="1" x14ac:dyDescent="0.3">
      <c r="A931" s="16"/>
      <c r="B931" s="16"/>
      <c r="C931" s="16"/>
      <c r="D931" s="16"/>
      <c r="E931" s="16"/>
      <c r="F931" s="16"/>
      <c r="G931" s="17"/>
      <c r="H931" s="16"/>
      <c r="I931" s="16"/>
      <c r="J931" s="16"/>
    </row>
    <row r="932" spans="1:10" ht="14.25" customHeight="1" x14ac:dyDescent="0.3">
      <c r="A932" s="16"/>
      <c r="B932" s="16"/>
      <c r="C932" s="16"/>
      <c r="D932" s="16"/>
      <c r="E932" s="16"/>
      <c r="F932" s="16"/>
      <c r="G932" s="17"/>
      <c r="H932" s="16"/>
      <c r="I932" s="16"/>
      <c r="J932" s="16"/>
    </row>
    <row r="933" spans="1:10" ht="14.25" customHeight="1" x14ac:dyDescent="0.3">
      <c r="A933" s="16"/>
      <c r="B933" s="16"/>
      <c r="C933" s="16"/>
      <c r="D933" s="16"/>
      <c r="E933" s="16"/>
      <c r="F933" s="16"/>
      <c r="G933" s="17"/>
      <c r="H933" s="16"/>
      <c r="I933" s="16"/>
      <c r="J933" s="16"/>
    </row>
    <row r="934" spans="1:10" ht="14.25" customHeight="1" x14ac:dyDescent="0.3">
      <c r="A934" s="16"/>
      <c r="B934" s="16"/>
      <c r="C934" s="16"/>
      <c r="D934" s="16"/>
      <c r="E934" s="16"/>
      <c r="F934" s="16"/>
      <c r="G934" s="17"/>
      <c r="H934" s="16"/>
      <c r="I934" s="16"/>
      <c r="J934" s="16"/>
    </row>
    <row r="935" spans="1:10" ht="14.25" customHeight="1" x14ac:dyDescent="0.3">
      <c r="A935" s="16"/>
      <c r="B935" s="16"/>
      <c r="C935" s="16"/>
      <c r="D935" s="16"/>
      <c r="E935" s="16"/>
      <c r="F935" s="16"/>
      <c r="G935" s="17"/>
      <c r="H935" s="16"/>
      <c r="I935" s="16"/>
      <c r="J935" s="16"/>
    </row>
    <row r="936" spans="1:10" ht="14.25" customHeight="1" x14ac:dyDescent="0.3">
      <c r="A936" s="16"/>
      <c r="B936" s="16"/>
      <c r="C936" s="16"/>
      <c r="D936" s="16"/>
      <c r="E936" s="16"/>
      <c r="F936" s="16"/>
      <c r="G936" s="17"/>
      <c r="H936" s="16"/>
      <c r="I936" s="16"/>
      <c r="J936" s="16"/>
    </row>
    <row r="937" spans="1:10" ht="14.25" customHeight="1" x14ac:dyDescent="0.3">
      <c r="A937" s="16"/>
      <c r="B937" s="16"/>
      <c r="C937" s="16"/>
      <c r="D937" s="16"/>
      <c r="E937" s="16"/>
      <c r="F937" s="16"/>
      <c r="G937" s="17"/>
      <c r="H937" s="16"/>
      <c r="I937" s="16"/>
      <c r="J937" s="16"/>
    </row>
    <row r="938" spans="1:10" ht="14.25" customHeight="1" x14ac:dyDescent="0.3">
      <c r="A938" s="16"/>
      <c r="B938" s="16"/>
      <c r="C938" s="16"/>
      <c r="D938" s="16"/>
      <c r="E938" s="16"/>
      <c r="F938" s="16"/>
      <c r="G938" s="17"/>
      <c r="H938" s="16"/>
      <c r="I938" s="16"/>
      <c r="J938" s="16"/>
    </row>
    <row r="939" spans="1:10" ht="14.25" customHeight="1" x14ac:dyDescent="0.3">
      <c r="A939" s="16"/>
      <c r="B939" s="16"/>
      <c r="C939" s="16"/>
      <c r="D939" s="16"/>
      <c r="E939" s="16"/>
      <c r="F939" s="16"/>
      <c r="G939" s="17"/>
      <c r="H939" s="16"/>
      <c r="I939" s="16"/>
      <c r="J939" s="16"/>
    </row>
    <row r="940" spans="1:10" ht="14.25" customHeight="1" x14ac:dyDescent="0.3">
      <c r="A940" s="16"/>
      <c r="B940" s="16"/>
      <c r="C940" s="16"/>
      <c r="D940" s="16"/>
      <c r="E940" s="16"/>
      <c r="F940" s="16"/>
      <c r="G940" s="17"/>
      <c r="H940" s="16"/>
      <c r="I940" s="16"/>
      <c r="J940" s="16"/>
    </row>
    <row r="941" spans="1:10" ht="14.25" customHeight="1" x14ac:dyDescent="0.3">
      <c r="A941" s="16"/>
      <c r="B941" s="16"/>
      <c r="C941" s="16"/>
      <c r="D941" s="16"/>
      <c r="E941" s="16"/>
      <c r="F941" s="16"/>
      <c r="G941" s="17"/>
      <c r="H941" s="16"/>
      <c r="I941" s="16"/>
      <c r="J941" s="16"/>
    </row>
    <row r="942" spans="1:10" ht="14.25" customHeight="1" x14ac:dyDescent="0.3">
      <c r="A942" s="16"/>
      <c r="B942" s="16"/>
      <c r="C942" s="16"/>
      <c r="D942" s="16"/>
      <c r="E942" s="16"/>
      <c r="F942" s="16"/>
      <c r="G942" s="17"/>
      <c r="H942" s="16"/>
      <c r="I942" s="16"/>
      <c r="J942" s="16"/>
    </row>
    <row r="943" spans="1:10" ht="14.25" customHeight="1" x14ac:dyDescent="0.3">
      <c r="A943" s="16"/>
      <c r="B943" s="16"/>
      <c r="C943" s="16"/>
      <c r="D943" s="16"/>
      <c r="E943" s="16"/>
      <c r="F943" s="16"/>
      <c r="G943" s="17"/>
      <c r="H943" s="16"/>
      <c r="I943" s="16"/>
      <c r="J943" s="16"/>
    </row>
    <row r="944" spans="1:10" ht="14.25" customHeight="1" x14ac:dyDescent="0.3">
      <c r="A944" s="16"/>
      <c r="B944" s="16"/>
      <c r="C944" s="16"/>
      <c r="D944" s="16"/>
      <c r="E944" s="16"/>
      <c r="F944" s="16"/>
      <c r="G944" s="17"/>
      <c r="H944" s="16"/>
      <c r="I944" s="16"/>
      <c r="J944" s="16"/>
    </row>
    <row r="945" spans="1:10" ht="14.25" customHeight="1" x14ac:dyDescent="0.3">
      <c r="A945" s="16"/>
      <c r="B945" s="16"/>
      <c r="C945" s="16"/>
      <c r="D945" s="16"/>
      <c r="E945" s="16"/>
      <c r="F945" s="16"/>
      <c r="G945" s="17"/>
      <c r="H945" s="16"/>
      <c r="I945" s="16"/>
      <c r="J945" s="16"/>
    </row>
    <row r="946" spans="1:10" ht="14.25" customHeight="1" x14ac:dyDescent="0.3">
      <c r="A946" s="16"/>
      <c r="B946" s="16"/>
      <c r="C946" s="16"/>
      <c r="D946" s="16"/>
      <c r="E946" s="16"/>
      <c r="F946" s="16"/>
      <c r="G946" s="17"/>
      <c r="H946" s="16"/>
      <c r="I946" s="16"/>
      <c r="J946" s="16"/>
    </row>
    <row r="947" spans="1:10" ht="14.25" customHeight="1" x14ac:dyDescent="0.3">
      <c r="A947" s="16"/>
      <c r="B947" s="16"/>
      <c r="C947" s="16"/>
      <c r="D947" s="16"/>
      <c r="E947" s="16"/>
      <c r="F947" s="16"/>
      <c r="G947" s="17"/>
      <c r="H947" s="16"/>
      <c r="I947" s="16"/>
      <c r="J947" s="16"/>
    </row>
    <row r="948" spans="1:10" ht="14.25" customHeight="1" x14ac:dyDescent="0.3">
      <c r="A948" s="16"/>
      <c r="B948" s="16"/>
      <c r="C948" s="16"/>
      <c r="D948" s="16"/>
      <c r="E948" s="16"/>
      <c r="F948" s="16"/>
      <c r="G948" s="17"/>
      <c r="H948" s="16"/>
      <c r="I948" s="16"/>
      <c r="J948" s="16"/>
    </row>
    <row r="949" spans="1:10" ht="14.25" customHeight="1" x14ac:dyDescent="0.3">
      <c r="A949" s="16"/>
      <c r="B949" s="16"/>
      <c r="C949" s="16"/>
      <c r="D949" s="16"/>
      <c r="E949" s="16"/>
      <c r="F949" s="16"/>
      <c r="G949" s="17"/>
      <c r="H949" s="16"/>
      <c r="I949" s="16"/>
      <c r="J949" s="16"/>
    </row>
    <row r="950" spans="1:10" ht="14.25" customHeight="1" x14ac:dyDescent="0.3">
      <c r="A950" s="16"/>
      <c r="B950" s="16"/>
      <c r="C950" s="16"/>
      <c r="D950" s="16"/>
      <c r="E950" s="16"/>
      <c r="F950" s="16"/>
      <c r="G950" s="17"/>
      <c r="H950" s="16"/>
      <c r="I950" s="16"/>
      <c r="J950" s="16"/>
    </row>
    <row r="951" spans="1:10" ht="14.25" customHeight="1" x14ac:dyDescent="0.3">
      <c r="A951" s="16"/>
      <c r="B951" s="16"/>
      <c r="C951" s="16"/>
      <c r="D951" s="16"/>
      <c r="E951" s="16"/>
      <c r="F951" s="16"/>
      <c r="G951" s="17"/>
      <c r="H951" s="16"/>
      <c r="I951" s="16"/>
      <c r="J951" s="16"/>
    </row>
    <row r="952" spans="1:10" ht="14.25" customHeight="1" x14ac:dyDescent="0.3">
      <c r="A952" s="16"/>
      <c r="B952" s="16"/>
      <c r="C952" s="16"/>
      <c r="D952" s="16"/>
      <c r="E952" s="16"/>
      <c r="F952" s="16"/>
      <c r="G952" s="17"/>
      <c r="H952" s="16"/>
      <c r="I952" s="16"/>
      <c r="J952" s="16"/>
    </row>
    <row r="953" spans="1:10" ht="14.25" customHeight="1" x14ac:dyDescent="0.3">
      <c r="A953" s="16"/>
      <c r="B953" s="16"/>
      <c r="C953" s="16"/>
      <c r="D953" s="16"/>
      <c r="E953" s="16"/>
      <c r="F953" s="16"/>
      <c r="G953" s="17"/>
      <c r="H953" s="16"/>
      <c r="I953" s="16"/>
      <c r="J953" s="16"/>
    </row>
    <row r="954" spans="1:10" ht="14.25" customHeight="1" x14ac:dyDescent="0.3">
      <c r="A954" s="16"/>
      <c r="B954" s="16"/>
      <c r="C954" s="16"/>
      <c r="D954" s="16"/>
      <c r="E954" s="16"/>
      <c r="F954" s="16"/>
      <c r="G954" s="17"/>
      <c r="H954" s="16"/>
      <c r="I954" s="16"/>
      <c r="J954" s="16"/>
    </row>
    <row r="955" spans="1:10" ht="14.25" customHeight="1" x14ac:dyDescent="0.3">
      <c r="A955" s="16"/>
      <c r="B955" s="16"/>
      <c r="C955" s="16"/>
      <c r="D955" s="16"/>
      <c r="E955" s="16"/>
      <c r="F955" s="16"/>
      <c r="G955" s="17"/>
      <c r="H955" s="16"/>
      <c r="I955" s="16"/>
      <c r="J955" s="16"/>
    </row>
    <row r="956" spans="1:10" ht="14.25" customHeight="1" x14ac:dyDescent="0.3">
      <c r="A956" s="16"/>
      <c r="B956" s="16"/>
      <c r="C956" s="16"/>
      <c r="D956" s="16"/>
      <c r="E956" s="16"/>
      <c r="F956" s="16"/>
      <c r="G956" s="17"/>
      <c r="H956" s="16"/>
      <c r="I956" s="16"/>
      <c r="J956" s="16"/>
    </row>
    <row r="957" spans="1:10" ht="14.25" customHeight="1" x14ac:dyDescent="0.3">
      <c r="A957" s="16"/>
      <c r="B957" s="16"/>
      <c r="C957" s="16"/>
      <c r="D957" s="16"/>
      <c r="E957" s="16"/>
      <c r="F957" s="16"/>
      <c r="G957" s="17"/>
      <c r="H957" s="16"/>
      <c r="I957" s="16"/>
      <c r="J957" s="16"/>
    </row>
    <row r="958" spans="1:10" ht="14.25" customHeight="1" x14ac:dyDescent="0.3">
      <c r="A958" s="16"/>
      <c r="B958" s="16"/>
      <c r="C958" s="16"/>
      <c r="D958" s="16"/>
      <c r="E958" s="16"/>
      <c r="F958" s="16"/>
      <c r="G958" s="17"/>
      <c r="H958" s="16"/>
      <c r="I958" s="16"/>
      <c r="J958" s="16"/>
    </row>
    <row r="959" spans="1:10" ht="14.25" customHeight="1" x14ac:dyDescent="0.3">
      <c r="A959" s="16"/>
      <c r="B959" s="16"/>
      <c r="C959" s="16"/>
      <c r="D959" s="16"/>
      <c r="E959" s="16"/>
      <c r="F959" s="16"/>
      <c r="G959" s="17"/>
      <c r="H959" s="16"/>
      <c r="I959" s="16"/>
      <c r="J959" s="16"/>
    </row>
    <row r="960" spans="1:10" ht="14.25" customHeight="1" x14ac:dyDescent="0.3">
      <c r="A960" s="16"/>
      <c r="B960" s="16"/>
      <c r="C960" s="16"/>
      <c r="D960" s="16"/>
      <c r="E960" s="16"/>
      <c r="F960" s="16"/>
      <c r="G960" s="17"/>
      <c r="H960" s="16"/>
      <c r="I960" s="16"/>
      <c r="J960" s="16"/>
    </row>
    <row r="961" spans="1:10" ht="14.25" customHeight="1" x14ac:dyDescent="0.3">
      <c r="A961" s="16"/>
      <c r="B961" s="16"/>
      <c r="C961" s="16"/>
      <c r="D961" s="16"/>
      <c r="E961" s="16"/>
      <c r="F961" s="16"/>
      <c r="G961" s="17"/>
      <c r="H961" s="16"/>
      <c r="I961" s="16"/>
      <c r="J961" s="16"/>
    </row>
    <row r="962" spans="1:10" ht="14.25" customHeight="1" x14ac:dyDescent="0.3">
      <c r="A962" s="16"/>
      <c r="B962" s="16"/>
      <c r="C962" s="16"/>
      <c r="D962" s="16"/>
      <c r="E962" s="16"/>
      <c r="F962" s="16"/>
      <c r="G962" s="17"/>
      <c r="H962" s="16"/>
      <c r="I962" s="16"/>
      <c r="J962" s="16"/>
    </row>
    <row r="963" spans="1:10" ht="14.25" customHeight="1" x14ac:dyDescent="0.3">
      <c r="A963" s="16"/>
      <c r="B963" s="16"/>
      <c r="C963" s="16"/>
      <c r="D963" s="16"/>
      <c r="E963" s="16"/>
      <c r="F963" s="16"/>
      <c r="G963" s="17"/>
      <c r="H963" s="16"/>
      <c r="I963" s="16"/>
      <c r="J963" s="16"/>
    </row>
    <row r="964" spans="1:10" ht="14.25" customHeight="1" x14ac:dyDescent="0.3">
      <c r="A964" s="16"/>
      <c r="B964" s="16"/>
      <c r="C964" s="16"/>
      <c r="D964" s="16"/>
      <c r="E964" s="16"/>
      <c r="F964" s="16"/>
      <c r="G964" s="17"/>
      <c r="H964" s="16"/>
      <c r="I964" s="16"/>
      <c r="J964" s="16"/>
    </row>
    <row r="965" spans="1:10" ht="14.25" customHeight="1" x14ac:dyDescent="0.3">
      <c r="A965" s="16"/>
      <c r="B965" s="16"/>
      <c r="C965" s="16"/>
      <c r="D965" s="16"/>
      <c r="E965" s="16"/>
      <c r="F965" s="16"/>
      <c r="G965" s="17"/>
      <c r="H965" s="16"/>
      <c r="I965" s="16"/>
      <c r="J965" s="16"/>
    </row>
    <row r="966" spans="1:10" ht="14.25" customHeight="1" x14ac:dyDescent="0.3">
      <c r="A966" s="16"/>
      <c r="B966" s="16"/>
      <c r="C966" s="16"/>
      <c r="D966" s="16"/>
      <c r="E966" s="16"/>
      <c r="F966" s="16"/>
      <c r="G966" s="17"/>
      <c r="H966" s="16"/>
      <c r="I966" s="16"/>
      <c r="J966" s="16"/>
    </row>
    <row r="967" spans="1:10" ht="14.25" customHeight="1" x14ac:dyDescent="0.3">
      <c r="A967" s="16"/>
      <c r="B967" s="16"/>
      <c r="C967" s="16"/>
      <c r="D967" s="16"/>
      <c r="E967" s="16"/>
      <c r="F967" s="16"/>
      <c r="G967" s="17"/>
      <c r="H967" s="16"/>
      <c r="I967" s="16"/>
      <c r="J967" s="16"/>
    </row>
    <row r="968" spans="1:10" ht="14.25" customHeight="1" x14ac:dyDescent="0.3">
      <c r="A968" s="16"/>
      <c r="B968" s="16"/>
      <c r="C968" s="16"/>
      <c r="D968" s="16"/>
      <c r="E968" s="16"/>
      <c r="F968" s="16"/>
      <c r="G968" s="17"/>
      <c r="H968" s="16"/>
      <c r="I968" s="16"/>
      <c r="J968" s="16"/>
    </row>
    <row r="969" spans="1:10" ht="14.25" customHeight="1" x14ac:dyDescent="0.3">
      <c r="A969" s="16"/>
      <c r="B969" s="16"/>
      <c r="C969" s="16"/>
      <c r="D969" s="16"/>
      <c r="E969" s="16"/>
      <c r="F969" s="16"/>
      <c r="G969" s="17"/>
      <c r="H969" s="16"/>
      <c r="I969" s="16"/>
      <c r="J969" s="16"/>
    </row>
    <row r="970" spans="1:10" ht="14.25" customHeight="1" x14ac:dyDescent="0.3">
      <c r="A970" s="16"/>
      <c r="B970" s="16"/>
      <c r="C970" s="16"/>
      <c r="D970" s="16"/>
      <c r="E970" s="16"/>
      <c r="F970" s="16"/>
      <c r="G970" s="17"/>
      <c r="H970" s="16"/>
      <c r="I970" s="16"/>
      <c r="J970" s="16"/>
    </row>
    <row r="971" spans="1:10" ht="14.25" customHeight="1" x14ac:dyDescent="0.3">
      <c r="A971" s="16"/>
      <c r="B971" s="16"/>
      <c r="C971" s="16"/>
      <c r="D971" s="16"/>
      <c r="E971" s="16"/>
      <c r="F971" s="16"/>
      <c r="G971" s="17"/>
      <c r="H971" s="16"/>
      <c r="I971" s="16"/>
      <c r="J971" s="16"/>
    </row>
    <row r="972" spans="1:10" ht="14.25" customHeight="1" x14ac:dyDescent="0.3">
      <c r="A972" s="16"/>
      <c r="B972" s="16"/>
      <c r="C972" s="16"/>
      <c r="D972" s="16"/>
      <c r="E972" s="16"/>
      <c r="F972" s="16"/>
      <c r="G972" s="17"/>
      <c r="H972" s="16"/>
      <c r="I972" s="16"/>
      <c r="J972" s="16"/>
    </row>
    <row r="973" spans="1:10" ht="14.25" customHeight="1" x14ac:dyDescent="0.3">
      <c r="A973" s="16"/>
      <c r="B973" s="16"/>
      <c r="C973" s="16"/>
      <c r="D973" s="16"/>
      <c r="E973" s="16"/>
      <c r="F973" s="16"/>
      <c r="G973" s="17"/>
      <c r="H973" s="16"/>
      <c r="I973" s="16"/>
      <c r="J973" s="16"/>
    </row>
    <row r="974" spans="1:10" ht="14.25" customHeight="1" x14ac:dyDescent="0.3">
      <c r="A974" s="16"/>
      <c r="B974" s="16"/>
      <c r="C974" s="16"/>
      <c r="D974" s="16"/>
      <c r="E974" s="16"/>
      <c r="F974" s="16"/>
      <c r="G974" s="17"/>
      <c r="H974" s="16"/>
      <c r="I974" s="16"/>
      <c r="J974" s="16"/>
    </row>
    <row r="975" spans="1:10" ht="14.25" customHeight="1" x14ac:dyDescent="0.3">
      <c r="A975" s="16"/>
      <c r="B975" s="16"/>
      <c r="C975" s="16"/>
      <c r="D975" s="16"/>
      <c r="E975" s="16"/>
      <c r="F975" s="16"/>
      <c r="G975" s="17"/>
      <c r="H975" s="16"/>
      <c r="I975" s="16"/>
      <c r="J975" s="16"/>
    </row>
    <row r="976" spans="1:10" ht="14.25" customHeight="1" x14ac:dyDescent="0.3">
      <c r="A976" s="16"/>
      <c r="B976" s="16"/>
      <c r="C976" s="16"/>
      <c r="D976" s="16"/>
      <c r="E976" s="16"/>
      <c r="F976" s="16"/>
      <c r="G976" s="17"/>
      <c r="H976" s="16"/>
      <c r="I976" s="16"/>
      <c r="J976" s="16"/>
    </row>
    <row r="977" spans="1:10" ht="14.25" customHeight="1" x14ac:dyDescent="0.3">
      <c r="A977" s="16"/>
      <c r="B977" s="16"/>
      <c r="C977" s="16"/>
      <c r="D977" s="16"/>
      <c r="E977" s="16"/>
      <c r="F977" s="16"/>
      <c r="G977" s="17"/>
      <c r="H977" s="16"/>
      <c r="I977" s="16"/>
      <c r="J977" s="16"/>
    </row>
    <row r="978" spans="1:10" ht="14.25" customHeight="1" x14ac:dyDescent="0.3">
      <c r="A978" s="16"/>
      <c r="B978" s="16"/>
      <c r="C978" s="16"/>
      <c r="D978" s="16"/>
      <c r="E978" s="16"/>
      <c r="F978" s="16"/>
      <c r="G978" s="17"/>
      <c r="H978" s="16"/>
      <c r="I978" s="16"/>
      <c r="J978" s="16"/>
    </row>
    <row r="979" spans="1:10" ht="14.25" customHeight="1" x14ac:dyDescent="0.3">
      <c r="A979" s="16"/>
      <c r="B979" s="16"/>
      <c r="C979" s="16"/>
      <c r="D979" s="16"/>
      <c r="E979" s="16"/>
      <c r="F979" s="16"/>
      <c r="G979" s="17"/>
      <c r="H979" s="16"/>
      <c r="I979" s="16"/>
      <c r="J979" s="16"/>
    </row>
    <row r="980" spans="1:10" ht="14.25" customHeight="1" x14ac:dyDescent="0.3">
      <c r="A980" s="16"/>
      <c r="B980" s="16"/>
      <c r="C980" s="16"/>
      <c r="D980" s="16"/>
      <c r="E980" s="16"/>
      <c r="F980" s="16"/>
      <c r="G980" s="17"/>
      <c r="H980" s="16"/>
      <c r="I980" s="16"/>
      <c r="J980" s="16"/>
    </row>
    <row r="981" spans="1:10" ht="14.25" customHeight="1" x14ac:dyDescent="0.3">
      <c r="A981" s="16"/>
      <c r="B981" s="16"/>
      <c r="C981" s="16"/>
      <c r="D981" s="16"/>
      <c r="E981" s="16"/>
      <c r="F981" s="16"/>
      <c r="G981" s="17"/>
      <c r="H981" s="16"/>
      <c r="I981" s="16"/>
      <c r="J981" s="16"/>
    </row>
    <row r="982" spans="1:10" ht="14.25" customHeight="1" x14ac:dyDescent="0.3">
      <c r="A982" s="16"/>
      <c r="B982" s="16"/>
      <c r="C982" s="16"/>
      <c r="D982" s="16"/>
      <c r="E982" s="16"/>
      <c r="F982" s="16"/>
      <c r="G982" s="17"/>
      <c r="H982" s="16"/>
      <c r="I982" s="16"/>
      <c r="J982" s="16"/>
    </row>
    <row r="983" spans="1:10" ht="14.25" customHeight="1" x14ac:dyDescent="0.3">
      <c r="A983" s="16"/>
      <c r="B983" s="16"/>
      <c r="C983" s="16"/>
      <c r="D983" s="16"/>
      <c r="E983" s="16"/>
      <c r="F983" s="16"/>
      <c r="G983" s="17"/>
      <c r="H983" s="16"/>
      <c r="I983" s="16"/>
      <c r="J983" s="16"/>
    </row>
    <row r="984" spans="1:10" ht="14.25" customHeight="1" x14ac:dyDescent="0.3">
      <c r="A984" s="16"/>
      <c r="B984" s="16"/>
      <c r="C984" s="16"/>
      <c r="D984" s="16"/>
      <c r="E984" s="16"/>
      <c r="F984" s="16"/>
      <c r="G984" s="17"/>
      <c r="H984" s="16"/>
      <c r="I984" s="16"/>
      <c r="J984" s="16"/>
    </row>
    <row r="985" spans="1:10" ht="14.25" customHeight="1" x14ac:dyDescent="0.3">
      <c r="A985" s="16"/>
      <c r="B985" s="16"/>
      <c r="C985" s="16"/>
      <c r="D985" s="16"/>
      <c r="E985" s="16"/>
      <c r="F985" s="16"/>
      <c r="G985" s="17"/>
      <c r="H985" s="16"/>
      <c r="I985" s="16"/>
      <c r="J985" s="16"/>
    </row>
    <row r="986" spans="1:10" ht="14.25" customHeight="1" x14ac:dyDescent="0.3">
      <c r="A986" s="16"/>
      <c r="B986" s="16"/>
      <c r="C986" s="16"/>
      <c r="D986" s="16"/>
      <c r="E986" s="16"/>
      <c r="F986" s="16"/>
      <c r="G986" s="17"/>
      <c r="H986" s="16"/>
      <c r="I986" s="16"/>
      <c r="J986" s="16"/>
    </row>
    <row r="987" spans="1:10" ht="14.25" customHeight="1" x14ac:dyDescent="0.3">
      <c r="A987" s="16"/>
      <c r="B987" s="16"/>
      <c r="C987" s="16"/>
      <c r="D987" s="16"/>
      <c r="E987" s="16"/>
      <c r="F987" s="16"/>
      <c r="G987" s="17"/>
      <c r="H987" s="16"/>
      <c r="I987" s="16"/>
      <c r="J987" s="16"/>
    </row>
    <row r="988" spans="1:10" ht="14.25" customHeight="1" x14ac:dyDescent="0.3">
      <c r="A988" s="16"/>
      <c r="B988" s="16"/>
      <c r="C988" s="16"/>
      <c r="D988" s="16"/>
      <c r="E988" s="16"/>
      <c r="F988" s="16"/>
      <c r="G988" s="17"/>
      <c r="H988" s="16"/>
      <c r="I988" s="16"/>
      <c r="J988" s="16"/>
    </row>
    <row r="989" spans="1:10" ht="14.25" customHeight="1" x14ac:dyDescent="0.3">
      <c r="A989" s="16"/>
      <c r="B989" s="16"/>
      <c r="C989" s="16"/>
      <c r="D989" s="16"/>
      <c r="E989" s="16"/>
      <c r="F989" s="16"/>
      <c r="G989" s="17"/>
      <c r="H989" s="16"/>
      <c r="I989" s="16"/>
      <c r="J989" s="16"/>
    </row>
    <row r="990" spans="1:10" ht="14.25" customHeight="1" x14ac:dyDescent="0.3">
      <c r="A990" s="16"/>
      <c r="B990" s="16"/>
      <c r="C990" s="16"/>
      <c r="D990" s="16"/>
      <c r="E990" s="16"/>
      <c r="F990" s="16"/>
      <c r="G990" s="17"/>
      <c r="H990" s="16"/>
      <c r="I990" s="16"/>
      <c r="J990" s="16"/>
    </row>
    <row r="991" spans="1:10" ht="14.25" customHeight="1" x14ac:dyDescent="0.3">
      <c r="A991" s="16"/>
      <c r="B991" s="16"/>
      <c r="C991" s="16"/>
      <c r="D991" s="16"/>
      <c r="E991" s="16"/>
      <c r="F991" s="16"/>
      <c r="G991" s="17"/>
      <c r="H991" s="16"/>
      <c r="I991" s="16"/>
      <c r="J991" s="16"/>
    </row>
    <row r="992" spans="1:10" ht="14.25" customHeight="1" x14ac:dyDescent="0.3">
      <c r="A992" s="16"/>
      <c r="B992" s="16"/>
      <c r="C992" s="16"/>
      <c r="D992" s="16"/>
      <c r="E992" s="16"/>
      <c r="F992" s="16"/>
      <c r="G992" s="17"/>
      <c r="H992" s="16"/>
      <c r="I992" s="16"/>
      <c r="J992" s="16"/>
    </row>
    <row r="993" spans="1:10" ht="14.25" customHeight="1" x14ac:dyDescent="0.3">
      <c r="A993" s="16"/>
      <c r="B993" s="16"/>
      <c r="C993" s="16"/>
      <c r="D993" s="16"/>
      <c r="E993" s="16"/>
      <c r="F993" s="16"/>
      <c r="G993" s="17"/>
      <c r="H993" s="16"/>
      <c r="I993" s="16"/>
      <c r="J993" s="16"/>
    </row>
    <row r="994" spans="1:10" ht="14.25" customHeight="1" x14ac:dyDescent="0.3">
      <c r="A994" s="16"/>
      <c r="B994" s="16"/>
      <c r="C994" s="16"/>
      <c r="D994" s="16"/>
      <c r="E994" s="16"/>
      <c r="F994" s="16"/>
      <c r="G994" s="17"/>
      <c r="H994" s="16"/>
      <c r="I994" s="16"/>
      <c r="J994" s="16"/>
    </row>
    <row r="995" spans="1:10" ht="14.25" customHeight="1" x14ac:dyDescent="0.3">
      <c r="A995" s="16"/>
      <c r="B995" s="16"/>
      <c r="C995" s="16"/>
      <c r="D995" s="16"/>
      <c r="E995" s="16"/>
      <c r="F995" s="16"/>
      <c r="G995" s="17"/>
      <c r="H995" s="16"/>
      <c r="I995" s="16"/>
      <c r="J995" s="16"/>
    </row>
    <row r="996" spans="1:10" ht="14.25" customHeight="1" x14ac:dyDescent="0.3">
      <c r="A996" s="16"/>
      <c r="B996" s="16"/>
      <c r="C996" s="16"/>
      <c r="D996" s="16"/>
      <c r="E996" s="16"/>
      <c r="F996" s="16"/>
      <c r="G996" s="17"/>
      <c r="H996" s="16"/>
      <c r="I996" s="16"/>
      <c r="J996" s="16"/>
    </row>
    <row r="997" spans="1:10" ht="14.25" customHeight="1" x14ac:dyDescent="0.3">
      <c r="A997" s="16"/>
      <c r="B997" s="16"/>
      <c r="C997" s="16"/>
      <c r="D997" s="16"/>
      <c r="E997" s="16"/>
      <c r="F997" s="16"/>
      <c r="G997" s="17"/>
      <c r="H997" s="16"/>
      <c r="I997" s="16"/>
      <c r="J997" s="16"/>
    </row>
    <row r="998" spans="1:10" ht="14.25" customHeight="1" x14ac:dyDescent="0.3">
      <c r="A998" s="16"/>
      <c r="B998" s="16"/>
      <c r="C998" s="16"/>
      <c r="D998" s="16"/>
      <c r="E998" s="16"/>
      <c r="F998" s="16"/>
      <c r="G998" s="17"/>
      <c r="H998" s="16"/>
      <c r="I998" s="16"/>
      <c r="J998" s="16"/>
    </row>
    <row r="999" spans="1:10" ht="14.25" customHeight="1" x14ac:dyDescent="0.3">
      <c r="A999" s="16"/>
      <c r="B999" s="16"/>
      <c r="C999" s="16"/>
      <c r="D999" s="16"/>
      <c r="E999" s="16"/>
      <c r="F999" s="16"/>
      <c r="G999" s="17"/>
      <c r="H999" s="16"/>
      <c r="I999" s="16"/>
      <c r="J999" s="16"/>
    </row>
    <row r="1000" spans="1:10" ht="14.25" customHeight="1" x14ac:dyDescent="0.3">
      <c r="A1000" s="16"/>
      <c r="B1000" s="16"/>
      <c r="C1000" s="16"/>
      <c r="D1000" s="16"/>
      <c r="E1000" s="16"/>
      <c r="F1000" s="16"/>
      <c r="G1000" s="17"/>
      <c r="H1000" s="16"/>
      <c r="I1000" s="16"/>
      <c r="J1000" s="16"/>
    </row>
  </sheetData>
  <pageMargins left="0.7" right="0.7" top="0.75" bottom="0.75" header="0" footer="0"/>
  <pageSetup orientation="landscape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1025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42500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1025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-15726.126578103227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1025</v>
      </c>
      <c r="E11" s="1" t="s">
        <v>20</v>
      </c>
      <c r="N11" s="284" t="s">
        <v>21</v>
      </c>
      <c r="O11" s="285"/>
      <c r="P11" s="285"/>
      <c r="Q11" s="286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42500</v>
      </c>
      <c r="N12" s="284" t="s">
        <v>23</v>
      </c>
      <c r="O12" s="285"/>
      <c r="P12" s="285"/>
      <c r="Q12" s="286"/>
      <c r="R12" s="24">
        <f>+G107/L80</f>
        <v>61570.450372422012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1025</v>
      </c>
      <c r="N13" s="284" t="s">
        <v>25</v>
      </c>
      <c r="O13" s="285"/>
      <c r="P13" s="285"/>
      <c r="Q13" s="286"/>
      <c r="R13" s="95">
        <f t="shared" ref="R13:T13" si="1">(R12-R11)/R11</f>
        <v>6.4059465527066761E-2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1025</v>
      </c>
      <c r="J14" s="16"/>
      <c r="N14" s="284" t="s">
        <v>27</v>
      </c>
      <c r="O14" s="285"/>
      <c r="P14" s="285"/>
      <c r="Q14" s="286"/>
      <c r="R14" s="24">
        <f t="shared" ref="R14:T14" si="2">R12-R11</f>
        <v>3706.7196626689038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Y15" s="1" t="s">
        <v>45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42500</v>
      </c>
      <c r="D16" s="37">
        <f t="shared" ref="D16:E16" si="3">C16+$B$11</f>
        <v>43525</v>
      </c>
      <c r="E16" s="37">
        <f t="shared" si="3"/>
        <v>44550</v>
      </c>
      <c r="F16" s="37">
        <f>E16+$B$11+$B$14</f>
        <v>45575</v>
      </c>
      <c r="G16" s="37">
        <f t="shared" ref="G16:H16" si="4">F16+$B$11</f>
        <v>46600</v>
      </c>
      <c r="H16" s="37">
        <f t="shared" si="4"/>
        <v>47625</v>
      </c>
      <c r="I16" s="37">
        <f t="shared" ref="I16:K16" si="5">H16+$B$11+$B$13</f>
        <v>49675</v>
      </c>
      <c r="J16" s="37">
        <f t="shared" si="5"/>
        <v>51725</v>
      </c>
      <c r="K16" s="37">
        <f t="shared" si="5"/>
        <v>53775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1025</v>
      </c>
      <c r="AS16" s="39">
        <f t="shared" si="7"/>
        <v>1025</v>
      </c>
      <c r="AT16" s="39">
        <f t="shared" si="7"/>
        <v>1025</v>
      </c>
      <c r="AU16" s="39">
        <f t="shared" si="7"/>
        <v>1025</v>
      </c>
      <c r="AV16" s="39">
        <f t="shared" si="7"/>
        <v>1025</v>
      </c>
      <c r="AW16" s="39">
        <f t="shared" si="7"/>
        <v>2050</v>
      </c>
      <c r="AX16" s="39">
        <f t="shared" si="7"/>
        <v>2050</v>
      </c>
      <c r="AY16" s="39">
        <f t="shared" si="7"/>
        <v>2050</v>
      </c>
      <c r="BA16" s="40">
        <f t="shared" ref="BA16:BH16" si="8">+D16/C16-1</f>
        <v>2.4117647058823577E-2</v>
      </c>
      <c r="BB16" s="40">
        <f t="shared" si="8"/>
        <v>2.3549684089603673E-2</v>
      </c>
      <c r="BC16" s="40">
        <f t="shared" si="8"/>
        <v>2.3007856341189736E-2</v>
      </c>
      <c r="BD16" s="40">
        <f t="shared" si="8"/>
        <v>2.2490400438837099E-2</v>
      </c>
      <c r="BE16" s="40">
        <f t="shared" si="8"/>
        <v>2.1995708154506355E-2</v>
      </c>
      <c r="BF16" s="40">
        <f t="shared" si="8"/>
        <v>4.3044619422572206E-2</v>
      </c>
      <c r="BG16" s="40">
        <f t="shared" si="8"/>
        <v>4.1268243583291397E-2</v>
      </c>
      <c r="BH16" s="40">
        <f t="shared" si="8"/>
        <v>3.9632672788786794E-2</v>
      </c>
    </row>
    <row r="17" spans="1:60" ht="14.25" customHeight="1" x14ac:dyDescent="0.3">
      <c r="B17" s="36">
        <v>1</v>
      </c>
      <c r="C17" s="24">
        <f t="shared" ref="C17:K17" si="9">C16*$B$9</f>
        <v>43562.499999999993</v>
      </c>
      <c r="D17" s="24">
        <f t="shared" si="9"/>
        <v>44613.124999999993</v>
      </c>
      <c r="E17" s="24">
        <f t="shared" si="9"/>
        <v>45663.749999999993</v>
      </c>
      <c r="F17" s="24">
        <f t="shared" si="9"/>
        <v>46714.374999999993</v>
      </c>
      <c r="G17" s="24">
        <f t="shared" si="9"/>
        <v>47764.999999999993</v>
      </c>
      <c r="H17" s="24">
        <f t="shared" si="9"/>
        <v>48815.624999999993</v>
      </c>
      <c r="I17" s="24">
        <f t="shared" si="9"/>
        <v>50916.874999999993</v>
      </c>
      <c r="J17" s="24">
        <f t="shared" si="9"/>
        <v>53018.124999999993</v>
      </c>
      <c r="K17" s="24">
        <f t="shared" si="9"/>
        <v>55119.374999999993</v>
      </c>
      <c r="N17" s="284" t="s">
        <v>33</v>
      </c>
      <c r="O17" s="285"/>
      <c r="P17" s="285"/>
      <c r="Q17" s="286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1062.4999999999927</v>
      </c>
      <c r="Y17" s="41">
        <f t="shared" si="10"/>
        <v>1088.1249999999927</v>
      </c>
      <c r="Z17" s="41">
        <f t="shared" si="10"/>
        <v>1113.7499999999927</v>
      </c>
      <c r="AA17" s="41">
        <f t="shared" si="10"/>
        <v>1139.3749999999927</v>
      </c>
      <c r="AB17" s="41">
        <f t="shared" si="10"/>
        <v>1164.9999999999927</v>
      </c>
      <c r="AC17" s="41">
        <f t="shared" si="10"/>
        <v>1190.6249999999927</v>
      </c>
      <c r="AD17" s="41">
        <f t="shared" si="10"/>
        <v>1241.8749999999927</v>
      </c>
      <c r="AE17" s="41">
        <f t="shared" si="10"/>
        <v>1293.1249999999927</v>
      </c>
      <c r="AF17" s="41">
        <f t="shared" si="10"/>
        <v>1344.3749999999927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1050.625</v>
      </c>
      <c r="AS17" s="39">
        <f t="shared" si="12"/>
        <v>1050.625</v>
      </c>
      <c r="AT17" s="39">
        <f t="shared" si="12"/>
        <v>1050.625</v>
      </c>
      <c r="AU17" s="39">
        <f t="shared" si="12"/>
        <v>1050.625</v>
      </c>
      <c r="AV17" s="39">
        <f t="shared" si="12"/>
        <v>1050.625</v>
      </c>
      <c r="AW17" s="39">
        <f t="shared" si="12"/>
        <v>2101.25</v>
      </c>
      <c r="AX17" s="39">
        <f t="shared" si="12"/>
        <v>2101.25</v>
      </c>
      <c r="AY17" s="39">
        <f t="shared" si="12"/>
        <v>2101.25</v>
      </c>
      <c r="AZ17" s="42"/>
      <c r="BA17" s="40">
        <f t="shared" ref="BA17:BH17" si="13">+D17/C17-1</f>
        <v>2.4117647058823577E-2</v>
      </c>
      <c r="BB17" s="40">
        <f t="shared" si="13"/>
        <v>2.3549684089603673E-2</v>
      </c>
      <c r="BC17" s="40">
        <f t="shared" si="13"/>
        <v>2.3007856341189736E-2</v>
      </c>
      <c r="BD17" s="40">
        <f t="shared" si="13"/>
        <v>2.2490400438837099E-2</v>
      </c>
      <c r="BE17" s="40">
        <f t="shared" si="13"/>
        <v>2.1995708154506355E-2</v>
      </c>
      <c r="BF17" s="40">
        <f t="shared" si="13"/>
        <v>4.3044619422572206E-2</v>
      </c>
      <c r="BG17" s="40">
        <f t="shared" si="13"/>
        <v>4.1268243583291397E-2</v>
      </c>
      <c r="BH17" s="40">
        <f t="shared" si="13"/>
        <v>3.9632672788786794E-2</v>
      </c>
    </row>
    <row r="18" spans="1:60" ht="14.25" customHeight="1" x14ac:dyDescent="0.3">
      <c r="B18" s="36">
        <v>2</v>
      </c>
      <c r="C18" s="24">
        <f t="shared" ref="C18:K18" si="14">C17*$B$9</f>
        <v>44651.562499999985</v>
      </c>
      <c r="D18" s="24">
        <f t="shared" si="14"/>
        <v>45728.453124999985</v>
      </c>
      <c r="E18" s="24">
        <f t="shared" si="14"/>
        <v>46805.343749999985</v>
      </c>
      <c r="F18" s="24">
        <f t="shared" si="14"/>
        <v>47882.234374999985</v>
      </c>
      <c r="G18" s="24">
        <f t="shared" si="14"/>
        <v>48959.124999999985</v>
      </c>
      <c r="H18" s="24">
        <f t="shared" si="14"/>
        <v>50036.015624999985</v>
      </c>
      <c r="I18" s="24">
        <f t="shared" si="14"/>
        <v>52189.796874999985</v>
      </c>
      <c r="J18" s="24">
        <f t="shared" si="14"/>
        <v>54343.578124999985</v>
      </c>
      <c r="K18" s="24">
        <f t="shared" si="14"/>
        <v>56497.359374999985</v>
      </c>
      <c r="N18" s="284" t="s">
        <v>34</v>
      </c>
      <c r="O18" s="285"/>
      <c r="P18" s="285"/>
      <c r="Q18" s="286"/>
      <c r="R18" s="24">
        <f>+R17*0.07</f>
        <v>238571.48</v>
      </c>
      <c r="S18" s="24">
        <f>S17*S13</f>
        <v>338222.90248515509</v>
      </c>
      <c r="T18" s="24">
        <v>221531</v>
      </c>
      <c r="U18" s="64" t="s">
        <v>73</v>
      </c>
      <c r="V18" s="65"/>
      <c r="X18" s="41">
        <f t="shared" ref="X18:AF18" si="15">+C18-C17</f>
        <v>1089.0624999999927</v>
      </c>
      <c r="Y18" s="41">
        <f t="shared" si="15"/>
        <v>1115.3281249999927</v>
      </c>
      <c r="Z18" s="41">
        <f t="shared" si="15"/>
        <v>1141.5937499999927</v>
      </c>
      <c r="AA18" s="41">
        <f t="shared" si="15"/>
        <v>1167.8593749999927</v>
      </c>
      <c r="AB18" s="41">
        <f t="shared" si="15"/>
        <v>1194.1249999999927</v>
      </c>
      <c r="AC18" s="41">
        <f t="shared" si="15"/>
        <v>1220.3906249999927</v>
      </c>
      <c r="AD18" s="41">
        <f t="shared" si="15"/>
        <v>1272.9218749999927</v>
      </c>
      <c r="AE18" s="41">
        <f t="shared" si="15"/>
        <v>1325.4531249999927</v>
      </c>
      <c r="AF18" s="41">
        <f t="shared" si="15"/>
        <v>1377.9843749999927</v>
      </c>
      <c r="AH18" s="1">
        <f t="shared" ref="AH18:AP18" si="16">+C18/C17-1</f>
        <v>2.4999999999999911E-2</v>
      </c>
      <c r="AI18" s="1">
        <f t="shared" si="16"/>
        <v>2.4999999999999911E-2</v>
      </c>
      <c r="AJ18" s="1">
        <f t="shared" si="16"/>
        <v>2.4999999999999911E-2</v>
      </c>
      <c r="AK18" s="1">
        <f t="shared" si="16"/>
        <v>2.4999999999999911E-2</v>
      </c>
      <c r="AL18" s="1">
        <f t="shared" si="16"/>
        <v>2.4999999999999911E-2</v>
      </c>
      <c r="AM18" s="1">
        <f t="shared" si="16"/>
        <v>2.4999999999999911E-2</v>
      </c>
      <c r="AN18" s="1">
        <f t="shared" si="16"/>
        <v>2.4999999999999911E-2</v>
      </c>
      <c r="AO18" s="1">
        <f t="shared" si="16"/>
        <v>2.4999999999999911E-2</v>
      </c>
      <c r="AP18" s="1">
        <f t="shared" si="16"/>
        <v>2.4999999999999911E-2</v>
      </c>
      <c r="AR18" s="39">
        <f t="shared" ref="AR18:AY18" si="17">+D18-C18</f>
        <v>1076.890625</v>
      </c>
      <c r="AS18" s="39">
        <f t="shared" si="17"/>
        <v>1076.890625</v>
      </c>
      <c r="AT18" s="39">
        <f t="shared" si="17"/>
        <v>1076.890625</v>
      </c>
      <c r="AU18" s="39">
        <f t="shared" si="17"/>
        <v>1076.890625</v>
      </c>
      <c r="AV18" s="39">
        <f t="shared" si="17"/>
        <v>1076.890625</v>
      </c>
      <c r="AW18" s="39">
        <f t="shared" si="17"/>
        <v>2153.78125</v>
      </c>
      <c r="AX18" s="39">
        <f t="shared" si="17"/>
        <v>2153.78125</v>
      </c>
      <c r="AY18" s="39">
        <f t="shared" si="17"/>
        <v>2153.78125</v>
      </c>
      <c r="AZ18" s="42"/>
      <c r="BA18" s="40">
        <f t="shared" ref="BA18:BH18" si="18">+D18/C18-1</f>
        <v>2.4117647058823577E-2</v>
      </c>
      <c r="BB18" s="40">
        <f t="shared" si="18"/>
        <v>2.3549684089603673E-2</v>
      </c>
      <c r="BC18" s="40">
        <f t="shared" si="18"/>
        <v>2.3007856341189736E-2</v>
      </c>
      <c r="BD18" s="40">
        <f t="shared" si="18"/>
        <v>2.2490400438837099E-2</v>
      </c>
      <c r="BE18" s="40">
        <f t="shared" si="18"/>
        <v>2.1995708154506355E-2</v>
      </c>
      <c r="BF18" s="40">
        <f t="shared" si="18"/>
        <v>4.3044619422572206E-2</v>
      </c>
      <c r="BG18" s="40">
        <f t="shared" si="18"/>
        <v>4.1268243583291397E-2</v>
      </c>
      <c r="BH18" s="40">
        <f t="shared" si="18"/>
        <v>3.9632672788786794E-2</v>
      </c>
    </row>
    <row r="19" spans="1:60" ht="14.25" customHeight="1" x14ac:dyDescent="0.3">
      <c r="B19" s="36">
        <v>3</v>
      </c>
      <c r="C19" s="37">
        <f t="shared" ref="C19:K19" si="19">C18*$B$9</f>
        <v>45767.851562499978</v>
      </c>
      <c r="D19" s="37">
        <f t="shared" si="19"/>
        <v>46871.664453124984</v>
      </c>
      <c r="E19" s="37">
        <f t="shared" si="19"/>
        <v>47975.477343749983</v>
      </c>
      <c r="F19" s="37">
        <f t="shared" si="19"/>
        <v>49079.290234374981</v>
      </c>
      <c r="G19" s="37">
        <f t="shared" si="19"/>
        <v>50183.10312499998</v>
      </c>
      <c r="H19" s="37">
        <f t="shared" si="19"/>
        <v>51286.916015624978</v>
      </c>
      <c r="I19" s="37">
        <f t="shared" si="19"/>
        <v>53494.541796874983</v>
      </c>
      <c r="J19" s="37">
        <f t="shared" si="19"/>
        <v>55702.16757812498</v>
      </c>
      <c r="K19" s="37">
        <f t="shared" si="19"/>
        <v>57909.793359374977</v>
      </c>
      <c r="N19" s="284" t="s">
        <v>35</v>
      </c>
      <c r="O19" s="285"/>
      <c r="P19" s="285"/>
      <c r="Q19" s="286"/>
      <c r="R19" s="24">
        <f t="shared" ref="R19:T19" si="20">R18*1.2111</f>
        <v>288933.91942800005</v>
      </c>
      <c r="S19" s="24">
        <f t="shared" si="20"/>
        <v>409621.75719977135</v>
      </c>
      <c r="T19" s="24">
        <f t="shared" si="20"/>
        <v>268296.19410000002</v>
      </c>
      <c r="X19" s="41">
        <f t="shared" ref="X19:AF19" si="21">+C19-C18</f>
        <v>1116.2890624999927</v>
      </c>
      <c r="Y19" s="41">
        <f t="shared" si="21"/>
        <v>1143.2113281249985</v>
      </c>
      <c r="Z19" s="41">
        <f t="shared" si="21"/>
        <v>1170.1335937499971</v>
      </c>
      <c r="AA19" s="41">
        <f t="shared" si="21"/>
        <v>1197.0558593749956</v>
      </c>
      <c r="AB19" s="41">
        <f t="shared" si="21"/>
        <v>1223.9781249999942</v>
      </c>
      <c r="AC19" s="41">
        <f t="shared" si="21"/>
        <v>1250.9003906249927</v>
      </c>
      <c r="AD19" s="41">
        <f t="shared" si="21"/>
        <v>1304.7449218749971</v>
      </c>
      <c r="AE19" s="41">
        <f t="shared" si="21"/>
        <v>1358.5894531249942</v>
      </c>
      <c r="AF19" s="41">
        <f t="shared" si="21"/>
        <v>1412.4339843749913</v>
      </c>
      <c r="AH19" s="1">
        <f t="shared" ref="AH19:AP19" si="22">+C19/C18-1</f>
        <v>2.4999999999999911E-2</v>
      </c>
      <c r="AI19" s="1">
        <f t="shared" si="22"/>
        <v>2.4999999999999911E-2</v>
      </c>
      <c r="AJ19" s="1">
        <f t="shared" si="22"/>
        <v>2.4999999999999911E-2</v>
      </c>
      <c r="AK19" s="1">
        <f t="shared" si="22"/>
        <v>2.4999999999999911E-2</v>
      </c>
      <c r="AL19" s="1">
        <f t="shared" si="22"/>
        <v>2.4999999999999911E-2</v>
      </c>
      <c r="AM19" s="1">
        <f t="shared" si="22"/>
        <v>2.4999999999999911E-2</v>
      </c>
      <c r="AN19" s="1">
        <f t="shared" si="22"/>
        <v>2.4999999999999911E-2</v>
      </c>
      <c r="AO19" s="1">
        <f t="shared" si="22"/>
        <v>2.4999999999999911E-2</v>
      </c>
      <c r="AP19" s="1">
        <f t="shared" si="22"/>
        <v>2.4999999999999911E-2</v>
      </c>
      <c r="AR19" s="39">
        <f t="shared" ref="AR19:AY19" si="23">+D19-C19</f>
        <v>1103.8128906250058</v>
      </c>
      <c r="AS19" s="39">
        <f t="shared" si="23"/>
        <v>1103.8128906249985</v>
      </c>
      <c r="AT19" s="39">
        <f t="shared" si="23"/>
        <v>1103.8128906249985</v>
      </c>
      <c r="AU19" s="39">
        <f t="shared" si="23"/>
        <v>1103.8128906249985</v>
      </c>
      <c r="AV19" s="39">
        <f t="shared" si="23"/>
        <v>1103.8128906249985</v>
      </c>
      <c r="AW19" s="39">
        <f t="shared" si="23"/>
        <v>2207.6257812500044</v>
      </c>
      <c r="AX19" s="39">
        <f t="shared" si="23"/>
        <v>2207.6257812499971</v>
      </c>
      <c r="AY19" s="39">
        <f t="shared" si="23"/>
        <v>2207.6257812499971</v>
      </c>
      <c r="AZ19" s="42"/>
      <c r="BA19" s="40">
        <f t="shared" ref="BA19:BH19" si="24">+D19/C19-1</f>
        <v>2.4117647058823577E-2</v>
      </c>
      <c r="BB19" s="40">
        <f t="shared" si="24"/>
        <v>2.3549684089603673E-2</v>
      </c>
      <c r="BC19" s="40">
        <f t="shared" si="24"/>
        <v>2.3007856341189736E-2</v>
      </c>
      <c r="BD19" s="40">
        <f t="shared" si="24"/>
        <v>2.2490400438837099E-2</v>
      </c>
      <c r="BE19" s="40">
        <f t="shared" si="24"/>
        <v>2.1995708154506355E-2</v>
      </c>
      <c r="BF19" s="40">
        <f t="shared" si="24"/>
        <v>4.3044619422572206E-2</v>
      </c>
      <c r="BG19" s="40">
        <f t="shared" si="24"/>
        <v>4.1268243583291397E-2</v>
      </c>
      <c r="BH19" s="40">
        <f t="shared" si="24"/>
        <v>3.9632672788786794E-2</v>
      </c>
    </row>
    <row r="20" spans="1:60" ht="14.25" customHeight="1" x14ac:dyDescent="0.3">
      <c r="B20" s="36">
        <v>4</v>
      </c>
      <c r="C20" s="24">
        <f t="shared" ref="C20:K20" si="25">C19*$B$9</f>
        <v>46912.047851562471</v>
      </c>
      <c r="D20" s="24">
        <f t="shared" si="25"/>
        <v>48043.456064453101</v>
      </c>
      <c r="E20" s="24">
        <f t="shared" si="25"/>
        <v>49174.864277343731</v>
      </c>
      <c r="F20" s="24">
        <f t="shared" si="25"/>
        <v>50306.272490234354</v>
      </c>
      <c r="G20" s="24">
        <f t="shared" si="25"/>
        <v>51437.680703124977</v>
      </c>
      <c r="H20" s="24">
        <f t="shared" si="25"/>
        <v>52569.0889160156</v>
      </c>
      <c r="I20" s="24">
        <f t="shared" si="25"/>
        <v>54831.905341796853</v>
      </c>
      <c r="J20" s="24">
        <f t="shared" si="25"/>
        <v>57094.721767578099</v>
      </c>
      <c r="K20" s="24">
        <f t="shared" si="25"/>
        <v>59357.538193359345</v>
      </c>
      <c r="S20" s="41"/>
      <c r="T20" s="41"/>
      <c r="V20" s="47" t="s">
        <v>74</v>
      </c>
      <c r="W20" s="66">
        <v>-562326.68052457739</v>
      </c>
      <c r="X20" s="41">
        <f t="shared" ref="X20:AF20" si="26">+C20-C19</f>
        <v>1144.1962890624927</v>
      </c>
      <c r="Y20" s="41">
        <f t="shared" si="26"/>
        <v>1171.7916113281171</v>
      </c>
      <c r="Z20" s="41">
        <f t="shared" si="26"/>
        <v>1199.3869335937488</v>
      </c>
      <c r="AA20" s="41">
        <f t="shared" si="26"/>
        <v>1226.9822558593733</v>
      </c>
      <c r="AB20" s="41">
        <f t="shared" si="26"/>
        <v>1254.5775781249977</v>
      </c>
      <c r="AC20" s="41">
        <f t="shared" si="26"/>
        <v>1282.1729003906221</v>
      </c>
      <c r="AD20" s="41">
        <f t="shared" si="26"/>
        <v>1337.3635449218709</v>
      </c>
      <c r="AE20" s="41">
        <f t="shared" si="26"/>
        <v>1392.5541894531198</v>
      </c>
      <c r="AF20" s="41">
        <f t="shared" si="26"/>
        <v>1447.7448339843686</v>
      </c>
      <c r="AH20" s="1">
        <f t="shared" ref="AH20:AP20" si="27">+C20/C19-1</f>
        <v>2.4999999999999911E-2</v>
      </c>
      <c r="AI20" s="1">
        <f t="shared" si="27"/>
        <v>2.4999999999999911E-2</v>
      </c>
      <c r="AJ20" s="1">
        <f t="shared" si="27"/>
        <v>2.4999999999999911E-2</v>
      </c>
      <c r="AK20" s="1">
        <f t="shared" si="27"/>
        <v>2.4999999999999911E-2</v>
      </c>
      <c r="AL20" s="1">
        <f t="shared" si="27"/>
        <v>2.4999999999999911E-2</v>
      </c>
      <c r="AM20" s="1">
        <f t="shared" si="27"/>
        <v>2.4999999999999911E-2</v>
      </c>
      <c r="AN20" s="1">
        <f t="shared" si="27"/>
        <v>2.4999999999999911E-2</v>
      </c>
      <c r="AO20" s="1">
        <f t="shared" si="27"/>
        <v>2.4999999999999911E-2</v>
      </c>
      <c r="AP20" s="1">
        <f t="shared" si="27"/>
        <v>2.4999999999999911E-2</v>
      </c>
      <c r="AR20" s="39">
        <f t="shared" ref="AR20:AY20" si="28">+D20-C20</f>
        <v>1131.4082128906302</v>
      </c>
      <c r="AS20" s="39">
        <f t="shared" si="28"/>
        <v>1131.4082128906302</v>
      </c>
      <c r="AT20" s="39">
        <f t="shared" si="28"/>
        <v>1131.408212890623</v>
      </c>
      <c r="AU20" s="39">
        <f t="shared" si="28"/>
        <v>1131.408212890623</v>
      </c>
      <c r="AV20" s="39">
        <f t="shared" si="28"/>
        <v>1131.408212890623</v>
      </c>
      <c r="AW20" s="39">
        <f t="shared" si="28"/>
        <v>2262.8164257812532</v>
      </c>
      <c r="AX20" s="39">
        <f t="shared" si="28"/>
        <v>2262.8164257812459</v>
      </c>
      <c r="AY20" s="39">
        <f t="shared" si="28"/>
        <v>2262.8164257812459</v>
      </c>
      <c r="AZ20" s="42"/>
      <c r="BA20" s="40">
        <f t="shared" ref="BA20:BH20" si="29">+D20/C20-1</f>
        <v>2.4117647058823577E-2</v>
      </c>
      <c r="BB20" s="40">
        <f t="shared" si="29"/>
        <v>2.3549684089603895E-2</v>
      </c>
      <c r="BC20" s="40">
        <f t="shared" si="29"/>
        <v>2.3007856341189736E-2</v>
      </c>
      <c r="BD20" s="40">
        <f t="shared" si="29"/>
        <v>2.2490400438837099E-2</v>
      </c>
      <c r="BE20" s="40">
        <f t="shared" si="29"/>
        <v>2.1995708154506355E-2</v>
      </c>
      <c r="BF20" s="40">
        <f t="shared" si="29"/>
        <v>4.3044619422572206E-2</v>
      </c>
      <c r="BG20" s="40">
        <f t="shared" si="29"/>
        <v>4.1268243583291397E-2</v>
      </c>
      <c r="BH20" s="40">
        <f t="shared" si="29"/>
        <v>3.9632672788786794E-2</v>
      </c>
    </row>
    <row r="21" spans="1:60" ht="14.25" customHeight="1" x14ac:dyDescent="0.3">
      <c r="B21" s="36">
        <v>5</v>
      </c>
      <c r="C21" s="24">
        <f t="shared" ref="C21:K21" si="30">C20*$B$9</f>
        <v>48084.84904785153</v>
      </c>
      <c r="D21" s="24">
        <f t="shared" si="30"/>
        <v>49244.542466064428</v>
      </c>
      <c r="E21" s="24">
        <f t="shared" si="30"/>
        <v>50404.235884277317</v>
      </c>
      <c r="F21" s="24">
        <f t="shared" si="30"/>
        <v>51563.929302490207</v>
      </c>
      <c r="G21" s="24">
        <f t="shared" si="30"/>
        <v>52723.622720703097</v>
      </c>
      <c r="H21" s="24">
        <f t="shared" si="30"/>
        <v>53883.316138915987</v>
      </c>
      <c r="I21" s="24">
        <f t="shared" si="30"/>
        <v>56202.702975341766</v>
      </c>
      <c r="J21" s="24">
        <f t="shared" si="30"/>
        <v>58522.089811767546</v>
      </c>
      <c r="K21" s="24">
        <f t="shared" si="30"/>
        <v>60841.476648193326</v>
      </c>
      <c r="N21" s="1" t="s">
        <v>36</v>
      </c>
      <c r="S21" s="41"/>
      <c r="T21" s="41"/>
      <c r="U21" s="43"/>
      <c r="V21" s="67" t="s">
        <v>75</v>
      </c>
      <c r="W21" s="68">
        <f>+R27-S27-W20</f>
        <v>-20648.205008203164</v>
      </c>
      <c r="X21" s="41">
        <f t="shared" ref="X21:AF21" si="31">+C21-C20</f>
        <v>1172.8011962890596</v>
      </c>
      <c r="Y21" s="41">
        <f t="shared" si="31"/>
        <v>1201.0864016113264</v>
      </c>
      <c r="Z21" s="41">
        <f t="shared" si="31"/>
        <v>1229.371606933586</v>
      </c>
      <c r="AA21" s="41">
        <f t="shared" si="31"/>
        <v>1257.6568122558529</v>
      </c>
      <c r="AB21" s="41">
        <f t="shared" si="31"/>
        <v>1285.9420175781197</v>
      </c>
      <c r="AC21" s="41">
        <f t="shared" si="31"/>
        <v>1314.2272229003866</v>
      </c>
      <c r="AD21" s="41">
        <f t="shared" si="31"/>
        <v>1370.797633544913</v>
      </c>
      <c r="AE21" s="41">
        <f t="shared" si="31"/>
        <v>1427.3680441894467</v>
      </c>
      <c r="AF21" s="41">
        <f t="shared" si="31"/>
        <v>1483.9384548339804</v>
      </c>
      <c r="AH21" s="1">
        <f t="shared" ref="AH21:AP21" si="32">+C21/C20-1</f>
        <v>2.4999999999999911E-2</v>
      </c>
      <c r="AI21" s="1">
        <f t="shared" si="32"/>
        <v>2.4999999999999911E-2</v>
      </c>
      <c r="AJ21" s="1">
        <f t="shared" si="32"/>
        <v>2.4999999999999911E-2</v>
      </c>
      <c r="AK21" s="1">
        <f t="shared" si="32"/>
        <v>2.4999999999999911E-2</v>
      </c>
      <c r="AL21" s="1">
        <f t="shared" si="32"/>
        <v>2.4999999999999911E-2</v>
      </c>
      <c r="AM21" s="1">
        <f t="shared" si="32"/>
        <v>2.4999999999999911E-2</v>
      </c>
      <c r="AN21" s="1">
        <f t="shared" si="32"/>
        <v>2.4999999999999911E-2</v>
      </c>
      <c r="AO21" s="1">
        <f t="shared" si="32"/>
        <v>2.4999999999999911E-2</v>
      </c>
      <c r="AP21" s="1">
        <f t="shared" si="32"/>
        <v>2.4999999999999911E-2</v>
      </c>
      <c r="AR21" s="39">
        <f t="shared" ref="AR21:AY21" si="33">+D21-C21</f>
        <v>1159.6934182128971</v>
      </c>
      <c r="AS21" s="39">
        <f t="shared" si="33"/>
        <v>1159.6934182128898</v>
      </c>
      <c r="AT21" s="39">
        <f t="shared" si="33"/>
        <v>1159.6934182128898</v>
      </c>
      <c r="AU21" s="39">
        <f t="shared" si="33"/>
        <v>1159.6934182128898</v>
      </c>
      <c r="AV21" s="39">
        <f t="shared" si="33"/>
        <v>1159.6934182128898</v>
      </c>
      <c r="AW21" s="39">
        <f t="shared" si="33"/>
        <v>2319.3868364257796</v>
      </c>
      <c r="AX21" s="39">
        <f t="shared" si="33"/>
        <v>2319.3868364257796</v>
      </c>
      <c r="AY21" s="39">
        <f t="shared" si="33"/>
        <v>2319.3868364257796</v>
      </c>
      <c r="AZ21" s="42"/>
      <c r="BA21" s="40">
        <f t="shared" ref="BA21:BH21" si="34">+D21/C21-1</f>
        <v>2.4117647058823577E-2</v>
      </c>
      <c r="BB21" s="40">
        <f t="shared" si="34"/>
        <v>2.3549684089603673E-2</v>
      </c>
      <c r="BC21" s="40">
        <f t="shared" si="34"/>
        <v>2.3007856341189736E-2</v>
      </c>
      <c r="BD21" s="40">
        <f t="shared" si="34"/>
        <v>2.2490400438837099E-2</v>
      </c>
      <c r="BE21" s="40">
        <f t="shared" si="34"/>
        <v>2.1995708154506355E-2</v>
      </c>
      <c r="BF21" s="40">
        <f t="shared" si="34"/>
        <v>4.3044619422572206E-2</v>
      </c>
      <c r="BG21" s="40">
        <f t="shared" si="34"/>
        <v>4.1268243583291397E-2</v>
      </c>
      <c r="BH21" s="40">
        <f t="shared" si="34"/>
        <v>3.9632672788786794E-2</v>
      </c>
    </row>
    <row r="22" spans="1:60" ht="14.25" customHeight="1" x14ac:dyDescent="0.3">
      <c r="B22" s="36">
        <v>6</v>
      </c>
      <c r="C22" s="24">
        <f t="shared" ref="C22:K22" si="35">C21*$B$9</f>
        <v>49286.970274047817</v>
      </c>
      <c r="D22" s="24">
        <f t="shared" si="35"/>
        <v>50475.656027716032</v>
      </c>
      <c r="E22" s="24">
        <f t="shared" si="35"/>
        <v>51664.341781384246</v>
      </c>
      <c r="F22" s="24">
        <f t="shared" si="35"/>
        <v>52853.027535052461</v>
      </c>
      <c r="G22" s="24">
        <f t="shared" si="35"/>
        <v>54041.713288720668</v>
      </c>
      <c r="H22" s="24">
        <f t="shared" si="35"/>
        <v>55230.399042388883</v>
      </c>
      <c r="I22" s="24">
        <f t="shared" si="35"/>
        <v>57607.770549725305</v>
      </c>
      <c r="J22" s="24">
        <f t="shared" si="35"/>
        <v>59985.142057061727</v>
      </c>
      <c r="K22" s="24">
        <f t="shared" si="35"/>
        <v>62362.513564398156</v>
      </c>
      <c r="N22" s="284" t="s">
        <v>37</v>
      </c>
      <c r="O22" s="285"/>
      <c r="P22" s="285"/>
      <c r="Q22" s="286"/>
      <c r="R22" s="69">
        <f>+G107</f>
        <v>11546306.5583403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6">+C22-C21</f>
        <v>1202.1212261962864</v>
      </c>
      <c r="Y22" s="41">
        <f t="shared" si="36"/>
        <v>1231.113561651604</v>
      </c>
      <c r="Z22" s="41">
        <f t="shared" si="36"/>
        <v>1260.1058971069288</v>
      </c>
      <c r="AA22" s="41">
        <f t="shared" si="36"/>
        <v>1289.0982325622535</v>
      </c>
      <c r="AB22" s="41">
        <f t="shared" si="36"/>
        <v>1318.0905680175711</v>
      </c>
      <c r="AC22" s="41">
        <f t="shared" si="36"/>
        <v>1347.0829034728959</v>
      </c>
      <c r="AD22" s="41">
        <f t="shared" si="36"/>
        <v>1405.0675743835382</v>
      </c>
      <c r="AE22" s="41">
        <f t="shared" si="36"/>
        <v>1463.0522452941805</v>
      </c>
      <c r="AF22" s="41">
        <f t="shared" si="36"/>
        <v>1521.03691620483</v>
      </c>
      <c r="AH22" s="1">
        <f t="shared" ref="AH22:AP22" si="37">+C22/C21-1</f>
        <v>2.4999999999999911E-2</v>
      </c>
      <c r="AI22" s="1">
        <f t="shared" si="37"/>
        <v>2.4999999999999911E-2</v>
      </c>
      <c r="AJ22" s="1">
        <f t="shared" si="37"/>
        <v>2.4999999999999911E-2</v>
      </c>
      <c r="AK22" s="1">
        <f t="shared" si="37"/>
        <v>2.4999999999999911E-2</v>
      </c>
      <c r="AL22" s="1">
        <f t="shared" si="37"/>
        <v>2.4999999999999911E-2</v>
      </c>
      <c r="AM22" s="1">
        <f t="shared" si="37"/>
        <v>2.4999999999999911E-2</v>
      </c>
      <c r="AN22" s="1">
        <f t="shared" si="37"/>
        <v>2.4999999999999911E-2</v>
      </c>
      <c r="AO22" s="1">
        <f t="shared" si="37"/>
        <v>2.4999999999999911E-2</v>
      </c>
      <c r="AP22" s="1">
        <f t="shared" si="37"/>
        <v>2.4999999999999911E-2</v>
      </c>
      <c r="AR22" s="39">
        <f t="shared" ref="AR22:AY22" si="38">+D22-C22</f>
        <v>1188.6857536682146</v>
      </c>
      <c r="AS22" s="39">
        <f t="shared" si="38"/>
        <v>1188.6857536682146</v>
      </c>
      <c r="AT22" s="39">
        <f t="shared" si="38"/>
        <v>1188.6857536682146</v>
      </c>
      <c r="AU22" s="39">
        <f t="shared" si="38"/>
        <v>1188.6857536682073</v>
      </c>
      <c r="AV22" s="39">
        <f t="shared" si="38"/>
        <v>1188.6857536682146</v>
      </c>
      <c r="AW22" s="39">
        <f t="shared" si="38"/>
        <v>2377.3715073364219</v>
      </c>
      <c r="AX22" s="39">
        <f t="shared" si="38"/>
        <v>2377.3715073364219</v>
      </c>
      <c r="AY22" s="39">
        <f t="shared" si="38"/>
        <v>2377.3715073364292</v>
      </c>
      <c r="AZ22" s="42"/>
      <c r="BA22" s="40">
        <f t="shared" ref="BA22:BH22" si="39">+D22/C22-1</f>
        <v>2.4117647058823577E-2</v>
      </c>
      <c r="BB22" s="40">
        <f t="shared" si="39"/>
        <v>2.3549684089603673E-2</v>
      </c>
      <c r="BC22" s="40">
        <f t="shared" si="39"/>
        <v>2.3007856341189736E-2</v>
      </c>
      <c r="BD22" s="40">
        <f t="shared" si="39"/>
        <v>2.2490400438837099E-2</v>
      </c>
      <c r="BE22" s="40">
        <f t="shared" si="39"/>
        <v>2.1995708154506577E-2</v>
      </c>
      <c r="BF22" s="40">
        <f t="shared" si="39"/>
        <v>4.3044619422572206E-2</v>
      </c>
      <c r="BG22" s="40">
        <f t="shared" si="39"/>
        <v>4.1268243583291397E-2</v>
      </c>
      <c r="BH22" s="40">
        <f t="shared" si="39"/>
        <v>3.9632672788787016E-2</v>
      </c>
    </row>
    <row r="23" spans="1:60" ht="14.25" customHeight="1" x14ac:dyDescent="0.3">
      <c r="B23" s="36">
        <v>7</v>
      </c>
      <c r="C23" s="24">
        <f t="shared" ref="C23:K23" si="40">C22*$B$9</f>
        <v>50519.144530899008</v>
      </c>
      <c r="D23" s="24">
        <f t="shared" si="40"/>
        <v>51737.547428408929</v>
      </c>
      <c r="E23" s="24">
        <f t="shared" si="40"/>
        <v>52955.95032591885</v>
      </c>
      <c r="F23" s="24">
        <f t="shared" si="40"/>
        <v>54174.35322342877</v>
      </c>
      <c r="G23" s="24">
        <f t="shared" si="40"/>
        <v>55392.756120938677</v>
      </c>
      <c r="H23" s="24">
        <f t="shared" si="40"/>
        <v>56611.159018448598</v>
      </c>
      <c r="I23" s="24">
        <f t="shared" si="40"/>
        <v>59047.964813468432</v>
      </c>
      <c r="J23" s="24">
        <f t="shared" si="40"/>
        <v>61484.770608488267</v>
      </c>
      <c r="K23" s="24">
        <f t="shared" si="40"/>
        <v>63921.576403508101</v>
      </c>
      <c r="N23" s="284" t="s">
        <v>39</v>
      </c>
      <c r="O23" s="285"/>
      <c r="P23" s="285"/>
      <c r="Q23" s="286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1">+C23-C22</f>
        <v>1232.1742568511909</v>
      </c>
      <c r="Y23" s="41">
        <f t="shared" si="41"/>
        <v>1261.8914006928972</v>
      </c>
      <c r="Z23" s="41">
        <f t="shared" si="41"/>
        <v>1291.6085445346034</v>
      </c>
      <c r="AA23" s="41">
        <f t="shared" si="41"/>
        <v>1321.3256883763097</v>
      </c>
      <c r="AB23" s="41">
        <f t="shared" si="41"/>
        <v>1351.0428322180087</v>
      </c>
      <c r="AC23" s="41">
        <f t="shared" si="41"/>
        <v>1380.759976059715</v>
      </c>
      <c r="AD23" s="41">
        <f t="shared" si="41"/>
        <v>1440.1942637431275</v>
      </c>
      <c r="AE23" s="41">
        <f t="shared" si="41"/>
        <v>1499.6285514265401</v>
      </c>
      <c r="AF23" s="41">
        <f t="shared" si="41"/>
        <v>1559.0628391099453</v>
      </c>
      <c r="AH23" s="1">
        <f t="shared" ref="AH23:AP23" si="42">+C23/C22-1</f>
        <v>2.4999999999999911E-2</v>
      </c>
      <c r="AI23" s="1">
        <f t="shared" si="42"/>
        <v>2.4999999999999911E-2</v>
      </c>
      <c r="AJ23" s="1">
        <f t="shared" si="42"/>
        <v>2.4999999999999911E-2</v>
      </c>
      <c r="AK23" s="1">
        <f t="shared" si="42"/>
        <v>2.4999999999999911E-2</v>
      </c>
      <c r="AL23" s="1">
        <f t="shared" si="42"/>
        <v>2.4999999999999911E-2</v>
      </c>
      <c r="AM23" s="1">
        <f t="shared" si="42"/>
        <v>2.4999999999999911E-2</v>
      </c>
      <c r="AN23" s="1">
        <f t="shared" si="42"/>
        <v>2.4999999999999911E-2</v>
      </c>
      <c r="AO23" s="1">
        <f t="shared" si="42"/>
        <v>2.4999999999999911E-2</v>
      </c>
      <c r="AP23" s="1">
        <f t="shared" si="42"/>
        <v>2.4999999999999911E-2</v>
      </c>
      <c r="AR23" s="39">
        <f t="shared" ref="AR23:AY23" si="43">+D23-C23</f>
        <v>1218.4028975099209</v>
      </c>
      <c r="AS23" s="39">
        <f t="shared" si="43"/>
        <v>1218.4028975099209</v>
      </c>
      <c r="AT23" s="39">
        <f t="shared" si="43"/>
        <v>1218.4028975099209</v>
      </c>
      <c r="AU23" s="39">
        <f t="shared" si="43"/>
        <v>1218.4028975099063</v>
      </c>
      <c r="AV23" s="39">
        <f t="shared" si="43"/>
        <v>1218.4028975099209</v>
      </c>
      <c r="AW23" s="39">
        <f t="shared" si="43"/>
        <v>2436.8057950198345</v>
      </c>
      <c r="AX23" s="39">
        <f t="shared" si="43"/>
        <v>2436.8057950198345</v>
      </c>
      <c r="AY23" s="39">
        <f t="shared" si="43"/>
        <v>2436.8057950198345</v>
      </c>
      <c r="AZ23" s="42"/>
      <c r="BA23" s="40">
        <f t="shared" ref="BA23:BH23" si="44">+D23/C23-1</f>
        <v>2.4117647058823577E-2</v>
      </c>
      <c r="BB23" s="40">
        <f t="shared" si="44"/>
        <v>2.3549684089603673E-2</v>
      </c>
      <c r="BC23" s="40">
        <f t="shared" si="44"/>
        <v>2.3007856341189736E-2</v>
      </c>
      <c r="BD23" s="40">
        <f t="shared" si="44"/>
        <v>2.2490400438836877E-2</v>
      </c>
      <c r="BE23" s="40">
        <f t="shared" si="44"/>
        <v>2.1995708154506577E-2</v>
      </c>
      <c r="BF23" s="40">
        <f t="shared" si="44"/>
        <v>4.3044619422572206E-2</v>
      </c>
      <c r="BG23" s="40">
        <f t="shared" si="44"/>
        <v>4.1268243583291397E-2</v>
      </c>
      <c r="BH23" s="40">
        <f t="shared" si="44"/>
        <v>3.9632672788786794E-2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5">C23*$B$9</f>
        <v>51782.123144171477</v>
      </c>
      <c r="D24" s="24">
        <f t="shared" si="45"/>
        <v>53030.98611411915</v>
      </c>
      <c r="E24" s="24">
        <f t="shared" si="45"/>
        <v>54279.849084066816</v>
      </c>
      <c r="F24" s="24">
        <f t="shared" si="45"/>
        <v>55528.712054014482</v>
      </c>
      <c r="G24" s="24">
        <f t="shared" si="45"/>
        <v>56777.575023962141</v>
      </c>
      <c r="H24" s="24">
        <f t="shared" si="45"/>
        <v>58026.437993909807</v>
      </c>
      <c r="I24" s="24">
        <f t="shared" si="45"/>
        <v>60524.163933805139</v>
      </c>
      <c r="J24" s="24">
        <f t="shared" si="45"/>
        <v>63021.889873700471</v>
      </c>
      <c r="K24" s="24">
        <f t="shared" si="45"/>
        <v>65519.615813595796</v>
      </c>
      <c r="N24" s="284" t="s">
        <v>40</v>
      </c>
      <c r="O24" s="285"/>
      <c r="P24" s="285"/>
      <c r="Q24" s="286"/>
      <c r="R24" s="24">
        <f>+R22-R23</f>
        <v>695121.55834029987</v>
      </c>
      <c r="S24" s="24">
        <f t="shared" ref="S24:T24" si="46">S22-S23</f>
        <v>1076861.4821726773</v>
      </c>
      <c r="T24" s="24">
        <f t="shared" si="46"/>
        <v>684003</v>
      </c>
      <c r="U24" s="43"/>
      <c r="V24" s="43"/>
      <c r="X24" s="41">
        <f t="shared" ref="X24:AF24" si="47">+C24-C23</f>
        <v>1262.9786132724694</v>
      </c>
      <c r="Y24" s="41">
        <f t="shared" si="47"/>
        <v>1293.4386857102218</v>
      </c>
      <c r="Z24" s="41">
        <f t="shared" si="47"/>
        <v>1323.8987581479669</v>
      </c>
      <c r="AA24" s="41">
        <f t="shared" si="47"/>
        <v>1354.358830585712</v>
      </c>
      <c r="AB24" s="41">
        <f t="shared" si="47"/>
        <v>1384.8189030234644</v>
      </c>
      <c r="AC24" s="41">
        <f t="shared" si="47"/>
        <v>1415.2789754612095</v>
      </c>
      <c r="AD24" s="41">
        <f t="shared" si="47"/>
        <v>1476.199120336707</v>
      </c>
      <c r="AE24" s="41">
        <f t="shared" si="47"/>
        <v>1537.1192652122045</v>
      </c>
      <c r="AF24" s="41">
        <f t="shared" si="47"/>
        <v>1598.0394100876947</v>
      </c>
      <c r="AH24" s="1">
        <f t="shared" ref="AH24:AP24" si="48">+C24/C23-1</f>
        <v>2.4999999999999911E-2</v>
      </c>
      <c r="AI24" s="1">
        <f t="shared" si="48"/>
        <v>2.4999999999999911E-2</v>
      </c>
      <c r="AJ24" s="1">
        <f t="shared" si="48"/>
        <v>2.4999999999999911E-2</v>
      </c>
      <c r="AK24" s="1">
        <f t="shared" si="48"/>
        <v>2.4999999999999911E-2</v>
      </c>
      <c r="AL24" s="1">
        <f t="shared" si="48"/>
        <v>2.4999999999999911E-2</v>
      </c>
      <c r="AM24" s="1">
        <f t="shared" si="48"/>
        <v>2.4999999999999911E-2</v>
      </c>
      <c r="AN24" s="1">
        <f t="shared" si="48"/>
        <v>2.4999999999999911E-2</v>
      </c>
      <c r="AO24" s="1">
        <f t="shared" si="48"/>
        <v>2.4999999999999911E-2</v>
      </c>
      <c r="AP24" s="1">
        <f t="shared" si="48"/>
        <v>2.4999999999999911E-2</v>
      </c>
      <c r="AR24" s="39">
        <f t="shared" ref="AR24:AY24" si="49">+D24-C24</f>
        <v>1248.8629699476733</v>
      </c>
      <c r="AS24" s="39">
        <f t="shared" si="49"/>
        <v>1248.862969947666</v>
      </c>
      <c r="AT24" s="39">
        <f t="shared" si="49"/>
        <v>1248.862969947666</v>
      </c>
      <c r="AU24" s="39">
        <f t="shared" si="49"/>
        <v>1248.8629699476587</v>
      </c>
      <c r="AV24" s="39">
        <f t="shared" si="49"/>
        <v>1248.862969947666</v>
      </c>
      <c r="AW24" s="39">
        <f t="shared" si="49"/>
        <v>2497.725939895332</v>
      </c>
      <c r="AX24" s="39">
        <f t="shared" si="49"/>
        <v>2497.725939895332</v>
      </c>
      <c r="AY24" s="39">
        <f t="shared" si="49"/>
        <v>2497.7259398953247</v>
      </c>
      <c r="AZ24" s="42"/>
      <c r="BA24" s="40">
        <f t="shared" ref="BA24:BH24" si="50">+D24/C24-1</f>
        <v>2.4117647058823799E-2</v>
      </c>
      <c r="BB24" s="40">
        <f t="shared" si="50"/>
        <v>2.3549684089603673E-2</v>
      </c>
      <c r="BC24" s="40">
        <f t="shared" si="50"/>
        <v>2.3007856341189736E-2</v>
      </c>
      <c r="BD24" s="40">
        <f t="shared" si="50"/>
        <v>2.2490400438836877E-2</v>
      </c>
      <c r="BE24" s="40">
        <f t="shared" si="50"/>
        <v>2.1995708154506355E-2</v>
      </c>
      <c r="BF24" s="40">
        <f t="shared" si="50"/>
        <v>4.3044619422572206E-2</v>
      </c>
      <c r="BG24" s="40">
        <f t="shared" si="50"/>
        <v>4.1268243583291397E-2</v>
      </c>
      <c r="BH24" s="40">
        <f t="shared" si="50"/>
        <v>3.9632672788786794E-2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1">C24*$B$9</f>
        <v>53076.676222775757</v>
      </c>
      <c r="D25" s="24">
        <f t="shared" si="51"/>
        <v>54356.760766972126</v>
      </c>
      <c r="E25" s="24">
        <f t="shared" si="51"/>
        <v>55636.845311168479</v>
      </c>
      <c r="F25" s="24">
        <f t="shared" si="51"/>
        <v>56916.92985536484</v>
      </c>
      <c r="G25" s="24">
        <f t="shared" si="51"/>
        <v>58197.014399561187</v>
      </c>
      <c r="H25" s="24">
        <f t="shared" si="51"/>
        <v>59477.098943757548</v>
      </c>
      <c r="I25" s="24">
        <f t="shared" si="51"/>
        <v>62037.268032150263</v>
      </c>
      <c r="J25" s="24">
        <f t="shared" si="51"/>
        <v>64597.437120542978</v>
      </c>
      <c r="K25" s="24">
        <f t="shared" si="51"/>
        <v>67157.606208935686</v>
      </c>
      <c r="N25" s="284" t="s">
        <v>41</v>
      </c>
      <c r="O25" s="285"/>
      <c r="P25" s="285"/>
      <c r="Q25" s="286"/>
      <c r="R25" s="24">
        <f>+R24*1.211</f>
        <v>841792.20715010318</v>
      </c>
      <c r="S25" s="24">
        <f t="shared" ref="S25:T25" si="52">S24*1.211</f>
        <v>1304079.2549111124</v>
      </c>
      <c r="T25" s="24">
        <f t="shared" si="52"/>
        <v>828327.63300000003</v>
      </c>
      <c r="X25" s="41">
        <f t="shared" ref="X25:AF25" si="53">+C25-C24</f>
        <v>1294.55307860428</v>
      </c>
      <c r="Y25" s="41">
        <f t="shared" si="53"/>
        <v>1325.7746528529751</v>
      </c>
      <c r="Z25" s="41">
        <f t="shared" si="53"/>
        <v>1356.996227101663</v>
      </c>
      <c r="AA25" s="41">
        <f t="shared" si="53"/>
        <v>1388.2178013503581</v>
      </c>
      <c r="AB25" s="41">
        <f t="shared" si="53"/>
        <v>1419.4393755990459</v>
      </c>
      <c r="AC25" s="41">
        <f t="shared" si="53"/>
        <v>1450.660949847741</v>
      </c>
      <c r="AD25" s="41">
        <f t="shared" si="53"/>
        <v>1513.1040983451239</v>
      </c>
      <c r="AE25" s="41">
        <f t="shared" si="53"/>
        <v>1575.5472468425069</v>
      </c>
      <c r="AF25" s="41">
        <f t="shared" si="53"/>
        <v>1637.9903953398898</v>
      </c>
      <c r="AH25" s="1">
        <f t="shared" ref="AH25:AP25" si="54">+C25/C24-1</f>
        <v>2.4999999999999911E-2</v>
      </c>
      <c r="AI25" s="1">
        <f t="shared" si="54"/>
        <v>2.4999999999999911E-2</v>
      </c>
      <c r="AJ25" s="1">
        <f t="shared" si="54"/>
        <v>2.4999999999999911E-2</v>
      </c>
      <c r="AK25" s="1">
        <f t="shared" si="54"/>
        <v>2.4999999999999911E-2</v>
      </c>
      <c r="AL25" s="1">
        <f t="shared" si="54"/>
        <v>2.4999999999999911E-2</v>
      </c>
      <c r="AM25" s="1">
        <f t="shared" si="54"/>
        <v>2.4999999999999911E-2</v>
      </c>
      <c r="AN25" s="1">
        <f t="shared" si="54"/>
        <v>2.4999999999999911E-2</v>
      </c>
      <c r="AO25" s="1">
        <f t="shared" si="54"/>
        <v>2.4999999999999911E-2</v>
      </c>
      <c r="AP25" s="1">
        <f t="shared" si="54"/>
        <v>2.4999999999999911E-2</v>
      </c>
      <c r="AR25" s="39">
        <f t="shared" ref="AR25:AY25" si="55">+D25-C25</f>
        <v>1280.0845441963684</v>
      </c>
      <c r="AS25" s="39">
        <f t="shared" si="55"/>
        <v>1280.0845441963538</v>
      </c>
      <c r="AT25" s="39">
        <f t="shared" si="55"/>
        <v>1280.0845441963611</v>
      </c>
      <c r="AU25" s="39">
        <f t="shared" si="55"/>
        <v>1280.0845441963465</v>
      </c>
      <c r="AV25" s="39">
        <f t="shared" si="55"/>
        <v>1280.0845441963611</v>
      </c>
      <c r="AW25" s="39">
        <f t="shared" si="55"/>
        <v>2560.1690883927149</v>
      </c>
      <c r="AX25" s="39">
        <f t="shared" si="55"/>
        <v>2560.1690883927149</v>
      </c>
      <c r="AY25" s="39">
        <f t="shared" si="55"/>
        <v>2560.1690883927076</v>
      </c>
      <c r="AZ25" s="42"/>
      <c r="BA25" s="40">
        <f t="shared" ref="BA25:BH25" si="56">+D25/C25-1</f>
        <v>2.4117647058823799E-2</v>
      </c>
      <c r="BB25" s="40">
        <f t="shared" si="56"/>
        <v>2.3549684089603673E-2</v>
      </c>
      <c r="BC25" s="40">
        <f t="shared" si="56"/>
        <v>2.3007856341189736E-2</v>
      </c>
      <c r="BD25" s="40">
        <f t="shared" si="56"/>
        <v>2.2490400438836877E-2</v>
      </c>
      <c r="BE25" s="40">
        <f t="shared" si="56"/>
        <v>2.1995708154506577E-2</v>
      </c>
      <c r="BF25" s="40">
        <f t="shared" si="56"/>
        <v>4.3044619422572206E-2</v>
      </c>
      <c r="BG25" s="40">
        <f t="shared" si="56"/>
        <v>4.1268243583291397E-2</v>
      </c>
      <c r="BH25" s="40">
        <f t="shared" si="56"/>
        <v>3.9632672788786794E-2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7">C25*$B$9</f>
        <v>54403.59312834515</v>
      </c>
      <c r="D26" s="24">
        <f t="shared" si="57"/>
        <v>55715.679786146422</v>
      </c>
      <c r="E26" s="24">
        <f t="shared" si="57"/>
        <v>57027.766443947687</v>
      </c>
      <c r="F26" s="24">
        <f t="shared" si="57"/>
        <v>58339.853101748959</v>
      </c>
      <c r="G26" s="24">
        <f t="shared" si="57"/>
        <v>59651.939759550209</v>
      </c>
      <c r="H26" s="24">
        <f t="shared" si="57"/>
        <v>60964.026417351481</v>
      </c>
      <c r="I26" s="24">
        <f t="shared" si="57"/>
        <v>63588.199732954017</v>
      </c>
      <c r="J26" s="24">
        <f t="shared" si="57"/>
        <v>66212.373048556547</v>
      </c>
      <c r="K26" s="24">
        <f t="shared" si="57"/>
        <v>68836.546364159076</v>
      </c>
      <c r="S26" s="41"/>
      <c r="T26" s="41"/>
      <c r="X26" s="41">
        <f t="shared" ref="X26:AF26" si="58">+C26-C25</f>
        <v>1326.9169055693928</v>
      </c>
      <c r="Y26" s="41">
        <f t="shared" si="58"/>
        <v>1358.9190191742964</v>
      </c>
      <c r="Z26" s="41">
        <f t="shared" si="58"/>
        <v>1390.9211327792073</v>
      </c>
      <c r="AA26" s="41">
        <f t="shared" si="58"/>
        <v>1422.9232463841181</v>
      </c>
      <c r="AB26" s="41">
        <f t="shared" si="58"/>
        <v>1454.9253599890217</v>
      </c>
      <c r="AC26" s="41">
        <f t="shared" si="58"/>
        <v>1486.9274735939325</v>
      </c>
      <c r="AD26" s="41">
        <f t="shared" si="58"/>
        <v>1550.9317008037542</v>
      </c>
      <c r="AE26" s="41">
        <f t="shared" si="58"/>
        <v>1614.9359280135686</v>
      </c>
      <c r="AF26" s="41">
        <f t="shared" si="58"/>
        <v>1678.9401552233903</v>
      </c>
      <c r="AH26" s="1">
        <f t="shared" ref="AH26:AP26" si="59">+C26/C25-1</f>
        <v>2.4999999999999911E-2</v>
      </c>
      <c r="AI26" s="1">
        <f t="shared" si="59"/>
        <v>2.4999999999999911E-2</v>
      </c>
      <c r="AJ26" s="1">
        <f t="shared" si="59"/>
        <v>2.4999999999999911E-2</v>
      </c>
      <c r="AK26" s="1">
        <f t="shared" si="59"/>
        <v>2.4999999999999911E-2</v>
      </c>
      <c r="AL26" s="1">
        <f t="shared" si="59"/>
        <v>2.4999999999999911E-2</v>
      </c>
      <c r="AM26" s="1">
        <f t="shared" si="59"/>
        <v>2.4999999999999911E-2</v>
      </c>
      <c r="AN26" s="1">
        <f t="shared" si="59"/>
        <v>2.4999999999999911E-2</v>
      </c>
      <c r="AO26" s="1">
        <f t="shared" si="59"/>
        <v>2.4999999999999911E-2</v>
      </c>
      <c r="AP26" s="1">
        <f t="shared" si="59"/>
        <v>2.4999999999999911E-2</v>
      </c>
      <c r="AR26" s="39">
        <f t="shared" ref="AR26:AY26" si="60">+D26-C26</f>
        <v>1312.0866578012719</v>
      </c>
      <c r="AS26" s="39">
        <f t="shared" si="60"/>
        <v>1312.0866578012647</v>
      </c>
      <c r="AT26" s="39">
        <f t="shared" si="60"/>
        <v>1312.0866578012719</v>
      </c>
      <c r="AU26" s="39">
        <f t="shared" si="60"/>
        <v>1312.0866578012501</v>
      </c>
      <c r="AV26" s="39">
        <f t="shared" si="60"/>
        <v>1312.0866578012719</v>
      </c>
      <c r="AW26" s="39">
        <f t="shared" si="60"/>
        <v>2624.1733156025366</v>
      </c>
      <c r="AX26" s="39">
        <f t="shared" si="60"/>
        <v>2624.1733156025293</v>
      </c>
      <c r="AY26" s="39">
        <f t="shared" si="60"/>
        <v>2624.1733156025293</v>
      </c>
      <c r="AZ26" s="42"/>
      <c r="BA26" s="40">
        <f t="shared" ref="BA26:BH26" si="61">+D26/C26-1</f>
        <v>2.4117647058823577E-2</v>
      </c>
      <c r="BB26" s="40">
        <f t="shared" si="61"/>
        <v>2.3549684089603673E-2</v>
      </c>
      <c r="BC26" s="40">
        <f t="shared" si="61"/>
        <v>2.3007856341189736E-2</v>
      </c>
      <c r="BD26" s="40">
        <f t="shared" si="61"/>
        <v>2.2490400438836877E-2</v>
      </c>
      <c r="BE26" s="40">
        <f t="shared" si="61"/>
        <v>2.1995708154506577E-2</v>
      </c>
      <c r="BF26" s="40">
        <f t="shared" si="61"/>
        <v>4.3044619422572206E-2</v>
      </c>
      <c r="BG26" s="40">
        <f t="shared" si="61"/>
        <v>4.1268243583291397E-2</v>
      </c>
      <c r="BH26" s="40">
        <f t="shared" si="61"/>
        <v>3.9632672788786794E-2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2">C26*$B$9</f>
        <v>55763.682956553777</v>
      </c>
      <c r="D27" s="24">
        <f t="shared" si="62"/>
        <v>57108.571780800077</v>
      </c>
      <c r="E27" s="24">
        <f t="shared" si="62"/>
        <v>58453.460605046377</v>
      </c>
      <c r="F27" s="24">
        <f t="shared" si="62"/>
        <v>59798.349429292677</v>
      </c>
      <c r="G27" s="24">
        <f t="shared" si="62"/>
        <v>61143.238253538955</v>
      </c>
      <c r="H27" s="24">
        <f t="shared" si="62"/>
        <v>62488.127077785262</v>
      </c>
      <c r="I27" s="24">
        <f t="shared" si="62"/>
        <v>65177.904726277862</v>
      </c>
      <c r="J27" s="24">
        <f t="shared" si="62"/>
        <v>67867.682374770447</v>
      </c>
      <c r="K27" s="24">
        <f t="shared" si="62"/>
        <v>70557.460023263047</v>
      </c>
      <c r="N27" s="284" t="s">
        <v>42</v>
      </c>
      <c r="O27" s="285"/>
      <c r="P27" s="285"/>
      <c r="Q27" s="286"/>
      <c r="R27" s="24">
        <f t="shared" ref="R27:T27" si="63">R25+R19</f>
        <v>1130726.1265781033</v>
      </c>
      <c r="S27" s="24">
        <f t="shared" si="63"/>
        <v>1713701.0121108838</v>
      </c>
      <c r="T27" s="24">
        <f t="shared" si="63"/>
        <v>1096623.8271000001</v>
      </c>
      <c r="X27" s="41">
        <f t="shared" ref="X27:AF27" si="64">+C27-C26</f>
        <v>1360.0898282086273</v>
      </c>
      <c r="Y27" s="41">
        <f t="shared" si="64"/>
        <v>1392.8919946536553</v>
      </c>
      <c r="Z27" s="41">
        <f t="shared" si="64"/>
        <v>1425.6941610986905</v>
      </c>
      <c r="AA27" s="41">
        <f t="shared" si="64"/>
        <v>1458.4963275437185</v>
      </c>
      <c r="AB27" s="41">
        <f t="shared" si="64"/>
        <v>1491.2984939887465</v>
      </c>
      <c r="AC27" s="41">
        <f t="shared" si="64"/>
        <v>1524.1006604337817</v>
      </c>
      <c r="AD27" s="41">
        <f t="shared" si="64"/>
        <v>1589.704993323845</v>
      </c>
      <c r="AE27" s="41">
        <f t="shared" si="64"/>
        <v>1655.3093262139009</v>
      </c>
      <c r="AF27" s="41">
        <f t="shared" si="64"/>
        <v>1720.9136591039714</v>
      </c>
      <c r="AH27" s="1">
        <f t="shared" ref="AH27:AP27" si="65">+C27/C26-1</f>
        <v>2.4999999999999911E-2</v>
      </c>
      <c r="AI27" s="1">
        <f t="shared" si="65"/>
        <v>2.4999999999999911E-2</v>
      </c>
      <c r="AJ27" s="1">
        <f t="shared" si="65"/>
        <v>2.4999999999999911E-2</v>
      </c>
      <c r="AK27" s="1">
        <f t="shared" si="65"/>
        <v>2.4999999999999911E-2</v>
      </c>
      <c r="AL27" s="1">
        <f t="shared" si="65"/>
        <v>2.4999999999999911E-2</v>
      </c>
      <c r="AM27" s="1">
        <f t="shared" si="65"/>
        <v>2.4999999999999911E-2</v>
      </c>
      <c r="AN27" s="1">
        <f t="shared" si="65"/>
        <v>2.4999999999999911E-2</v>
      </c>
      <c r="AO27" s="1">
        <f t="shared" si="65"/>
        <v>2.4999999999999911E-2</v>
      </c>
      <c r="AP27" s="1">
        <f t="shared" si="65"/>
        <v>2.4999999999999911E-2</v>
      </c>
      <c r="AR27" s="39">
        <f t="shared" ref="AR27:AY27" si="66">+D27-C27</f>
        <v>1344.8888242462999</v>
      </c>
      <c r="AS27" s="39">
        <f t="shared" si="66"/>
        <v>1344.8888242462999</v>
      </c>
      <c r="AT27" s="39">
        <f t="shared" si="66"/>
        <v>1344.8888242462999</v>
      </c>
      <c r="AU27" s="39">
        <f t="shared" si="66"/>
        <v>1344.8888242462781</v>
      </c>
      <c r="AV27" s="39">
        <f t="shared" si="66"/>
        <v>1344.8888242463072</v>
      </c>
      <c r="AW27" s="39">
        <f t="shared" si="66"/>
        <v>2689.7776484925998</v>
      </c>
      <c r="AX27" s="39">
        <f t="shared" si="66"/>
        <v>2689.7776484925853</v>
      </c>
      <c r="AY27" s="39">
        <f t="shared" si="66"/>
        <v>2689.7776484925998</v>
      </c>
      <c r="AZ27" s="42"/>
      <c r="BA27" s="40">
        <f t="shared" ref="BA27:BH27" si="67">+D27/C27-1</f>
        <v>2.4117647058823577E-2</v>
      </c>
      <c r="BB27" s="40">
        <f t="shared" si="67"/>
        <v>2.3549684089603673E-2</v>
      </c>
      <c r="BC27" s="40">
        <f t="shared" si="67"/>
        <v>2.3007856341189736E-2</v>
      </c>
      <c r="BD27" s="40">
        <f t="shared" si="67"/>
        <v>2.2490400438836655E-2</v>
      </c>
      <c r="BE27" s="40">
        <f t="shared" si="67"/>
        <v>2.1995708154506577E-2</v>
      </c>
      <c r="BF27" s="40">
        <f t="shared" si="67"/>
        <v>4.3044619422572206E-2</v>
      </c>
      <c r="BG27" s="40">
        <f t="shared" si="67"/>
        <v>4.1268243583291175E-2</v>
      </c>
      <c r="BH27" s="40">
        <f t="shared" si="67"/>
        <v>3.9632672788787016E-2</v>
      </c>
    </row>
    <row r="28" spans="1:60" ht="14.25" customHeight="1" x14ac:dyDescent="0.3">
      <c r="B28" s="36">
        <v>12</v>
      </c>
      <c r="C28" s="24">
        <f t="shared" ref="C28:K28" si="68">C27*$B$9</f>
        <v>57157.775030467616</v>
      </c>
      <c r="D28" s="24">
        <f t="shared" si="68"/>
        <v>58536.286075320073</v>
      </c>
      <c r="E28" s="24">
        <f t="shared" si="68"/>
        <v>59914.79712017253</v>
      </c>
      <c r="F28" s="24">
        <f t="shared" si="68"/>
        <v>61293.308165024988</v>
      </c>
      <c r="G28" s="24">
        <f t="shared" si="68"/>
        <v>62671.819209877423</v>
      </c>
      <c r="H28" s="24">
        <f t="shared" si="68"/>
        <v>64050.330254729888</v>
      </c>
      <c r="I28" s="24">
        <f t="shared" si="68"/>
        <v>66807.35234443481</v>
      </c>
      <c r="J28" s="24">
        <f t="shared" si="68"/>
        <v>69564.374434139696</v>
      </c>
      <c r="K28" s="24">
        <f t="shared" si="68"/>
        <v>72321.396523844611</v>
      </c>
      <c r="S28" s="41"/>
      <c r="T28" s="41"/>
      <c r="X28" s="41">
        <f t="shared" ref="X28:AF28" si="69">+C28-C27</f>
        <v>1394.0920739138382</v>
      </c>
      <c r="Y28" s="41">
        <f t="shared" si="69"/>
        <v>1427.7142945199957</v>
      </c>
      <c r="Z28" s="41">
        <f t="shared" si="69"/>
        <v>1461.3365151261532</v>
      </c>
      <c r="AA28" s="41">
        <f t="shared" si="69"/>
        <v>1494.9587357323107</v>
      </c>
      <c r="AB28" s="41">
        <f t="shared" si="69"/>
        <v>1528.5809563384682</v>
      </c>
      <c r="AC28" s="41">
        <f t="shared" si="69"/>
        <v>1562.2031769446257</v>
      </c>
      <c r="AD28" s="41">
        <f t="shared" si="69"/>
        <v>1629.447618156948</v>
      </c>
      <c r="AE28" s="41">
        <f t="shared" si="69"/>
        <v>1696.6920593692485</v>
      </c>
      <c r="AF28" s="41">
        <f t="shared" si="69"/>
        <v>1763.9365005815635</v>
      </c>
      <c r="AH28" s="1">
        <f t="shared" ref="AH28:AP28" si="70">+C28/C27-1</f>
        <v>2.4999999999999911E-2</v>
      </c>
      <c r="AI28" s="1">
        <f t="shared" si="70"/>
        <v>2.4999999999999911E-2</v>
      </c>
      <c r="AJ28" s="1">
        <f t="shared" si="70"/>
        <v>2.4999999999999911E-2</v>
      </c>
      <c r="AK28" s="1">
        <f t="shared" si="70"/>
        <v>2.4999999999999911E-2</v>
      </c>
      <c r="AL28" s="1">
        <f t="shared" si="70"/>
        <v>2.4999999999999911E-2</v>
      </c>
      <c r="AM28" s="1">
        <f t="shared" si="70"/>
        <v>2.4999999999999911E-2</v>
      </c>
      <c r="AN28" s="1">
        <f t="shared" si="70"/>
        <v>2.5000000000000133E-2</v>
      </c>
      <c r="AO28" s="1">
        <f t="shared" si="70"/>
        <v>2.4999999999999911E-2</v>
      </c>
      <c r="AP28" s="1">
        <f t="shared" si="70"/>
        <v>2.4999999999999911E-2</v>
      </c>
      <c r="AR28" s="39">
        <f t="shared" ref="AR28:AY28" si="71">+D28-C28</f>
        <v>1378.5110448524574</v>
      </c>
      <c r="AS28" s="39">
        <f t="shared" si="71"/>
        <v>1378.5110448524574</v>
      </c>
      <c r="AT28" s="39">
        <f t="shared" si="71"/>
        <v>1378.5110448524574</v>
      </c>
      <c r="AU28" s="39">
        <f t="shared" si="71"/>
        <v>1378.5110448524356</v>
      </c>
      <c r="AV28" s="39">
        <f t="shared" si="71"/>
        <v>1378.5110448524647</v>
      </c>
      <c r="AW28" s="39">
        <f t="shared" si="71"/>
        <v>2757.0220897049221</v>
      </c>
      <c r="AX28" s="39">
        <f t="shared" si="71"/>
        <v>2757.0220897048857</v>
      </c>
      <c r="AY28" s="39">
        <f t="shared" si="71"/>
        <v>2757.0220897049148</v>
      </c>
      <c r="AZ28" s="42"/>
      <c r="BA28" s="40">
        <f t="shared" ref="BA28:BH28" si="72">+D28/C28-1</f>
        <v>2.4117647058823577E-2</v>
      </c>
      <c r="BB28" s="40">
        <f t="shared" si="72"/>
        <v>2.3549684089603673E-2</v>
      </c>
      <c r="BC28" s="40">
        <f t="shared" si="72"/>
        <v>2.3007856341189736E-2</v>
      </c>
      <c r="BD28" s="40">
        <f t="shared" si="72"/>
        <v>2.2490400438836877E-2</v>
      </c>
      <c r="BE28" s="40">
        <f t="shared" si="72"/>
        <v>2.1995708154506577E-2</v>
      </c>
      <c r="BF28" s="40">
        <f t="shared" si="72"/>
        <v>4.3044619422572428E-2</v>
      </c>
      <c r="BG28" s="40">
        <f t="shared" si="72"/>
        <v>4.1268243583290953E-2</v>
      </c>
      <c r="BH28" s="40">
        <f t="shared" si="72"/>
        <v>3.9632672788787016E-2</v>
      </c>
    </row>
    <row r="29" spans="1:60" ht="14.25" customHeight="1" x14ac:dyDescent="0.3">
      <c r="B29" s="36">
        <v>13</v>
      </c>
      <c r="C29" s="24">
        <f t="shared" ref="C29:K29" si="73">C28*$B$9</f>
        <v>58586.719406229298</v>
      </c>
      <c r="D29" s="24">
        <f t="shared" si="73"/>
        <v>59999.693227203068</v>
      </c>
      <c r="E29" s="24">
        <f t="shared" si="73"/>
        <v>61412.667048176838</v>
      </c>
      <c r="F29" s="24">
        <f t="shared" si="73"/>
        <v>62825.640869150608</v>
      </c>
      <c r="G29" s="24">
        <f t="shared" si="73"/>
        <v>64238.614690124356</v>
      </c>
      <c r="H29" s="24">
        <f t="shared" si="73"/>
        <v>65651.588511098133</v>
      </c>
      <c r="I29" s="24">
        <f t="shared" si="73"/>
        <v>68477.536153045672</v>
      </c>
      <c r="J29" s="24">
        <f t="shared" si="73"/>
        <v>71303.483794993183</v>
      </c>
      <c r="K29" s="24">
        <f t="shared" si="73"/>
        <v>74129.431436940722</v>
      </c>
      <c r="Q29" s="44" t="s">
        <v>43</v>
      </c>
      <c r="R29" s="24">
        <f>+R22*0.0225</f>
        <v>259791.89756265673</v>
      </c>
      <c r="S29" s="24">
        <v>298201</v>
      </c>
      <c r="T29" s="24" t="s">
        <v>76</v>
      </c>
      <c r="X29" s="41">
        <f t="shared" ref="X29:AF29" si="74">+C29-C28</f>
        <v>1428.9443757616827</v>
      </c>
      <c r="Y29" s="41">
        <f t="shared" si="74"/>
        <v>1463.4071518829951</v>
      </c>
      <c r="Z29" s="41">
        <f t="shared" si="74"/>
        <v>1497.8699280043074</v>
      </c>
      <c r="AA29" s="41">
        <f t="shared" si="74"/>
        <v>1532.3327041256198</v>
      </c>
      <c r="AB29" s="41">
        <f t="shared" si="74"/>
        <v>1566.7954802469321</v>
      </c>
      <c r="AC29" s="41">
        <f t="shared" si="74"/>
        <v>1601.2582563682445</v>
      </c>
      <c r="AD29" s="41">
        <f t="shared" si="74"/>
        <v>1670.1838086108619</v>
      </c>
      <c r="AE29" s="41">
        <f t="shared" si="74"/>
        <v>1739.1093608534866</v>
      </c>
      <c r="AF29" s="41">
        <f t="shared" si="74"/>
        <v>1808.0349130961113</v>
      </c>
      <c r="AH29" s="1">
        <f t="shared" ref="AH29:AP29" si="75">+C29/C28-1</f>
        <v>2.4999999999999911E-2</v>
      </c>
      <c r="AI29" s="1">
        <f t="shared" si="75"/>
        <v>2.4999999999999911E-2</v>
      </c>
      <c r="AJ29" s="1">
        <f t="shared" si="75"/>
        <v>2.4999999999999911E-2</v>
      </c>
      <c r="AK29" s="1">
        <f t="shared" si="75"/>
        <v>2.4999999999999911E-2</v>
      </c>
      <c r="AL29" s="1">
        <f t="shared" si="75"/>
        <v>2.4999999999999911E-2</v>
      </c>
      <c r="AM29" s="1">
        <f t="shared" si="75"/>
        <v>2.4999999999999911E-2</v>
      </c>
      <c r="AN29" s="1">
        <f t="shared" si="75"/>
        <v>2.4999999999999911E-2</v>
      </c>
      <c r="AO29" s="1">
        <f t="shared" si="75"/>
        <v>2.4999999999999911E-2</v>
      </c>
      <c r="AP29" s="1">
        <f t="shared" si="75"/>
        <v>2.4999999999999911E-2</v>
      </c>
      <c r="AR29" s="39">
        <f t="shared" ref="AR29:AY29" si="76">+D29-C29</f>
        <v>1412.9738209737698</v>
      </c>
      <c r="AS29" s="39">
        <f t="shared" si="76"/>
        <v>1412.9738209737698</v>
      </c>
      <c r="AT29" s="39">
        <f t="shared" si="76"/>
        <v>1412.9738209737698</v>
      </c>
      <c r="AU29" s="39">
        <f t="shared" si="76"/>
        <v>1412.9738209737479</v>
      </c>
      <c r="AV29" s="39">
        <f t="shared" si="76"/>
        <v>1412.973820973777</v>
      </c>
      <c r="AW29" s="39">
        <f t="shared" si="76"/>
        <v>2825.9476419475395</v>
      </c>
      <c r="AX29" s="39">
        <f t="shared" si="76"/>
        <v>2825.9476419475104</v>
      </c>
      <c r="AY29" s="39">
        <f t="shared" si="76"/>
        <v>2825.9476419475395</v>
      </c>
      <c r="AZ29" s="42"/>
      <c r="BA29" s="40">
        <f t="shared" ref="BA29:BH29" si="77">+D29/C29-1</f>
        <v>2.4117647058823577E-2</v>
      </c>
      <c r="BB29" s="40">
        <f t="shared" si="77"/>
        <v>2.3549684089603673E-2</v>
      </c>
      <c r="BC29" s="40">
        <f t="shared" si="77"/>
        <v>2.3007856341189736E-2</v>
      </c>
      <c r="BD29" s="40">
        <f t="shared" si="77"/>
        <v>2.2490400438836877E-2</v>
      </c>
      <c r="BE29" s="40">
        <f t="shared" si="77"/>
        <v>2.1995708154506577E-2</v>
      </c>
      <c r="BF29" s="40">
        <f t="shared" si="77"/>
        <v>4.3044619422572206E-2</v>
      </c>
      <c r="BG29" s="40">
        <f t="shared" si="77"/>
        <v>4.1268243583291175E-2</v>
      </c>
      <c r="BH29" s="40">
        <f t="shared" si="77"/>
        <v>3.9632672788787016E-2</v>
      </c>
    </row>
    <row r="30" spans="1:60" ht="14.25" customHeight="1" x14ac:dyDescent="0.3">
      <c r="B30" s="36">
        <v>14</v>
      </c>
      <c r="C30" s="24">
        <f t="shared" ref="C30:K30" si="78">C29*$B$9</f>
        <v>60051.387391385026</v>
      </c>
      <c r="D30" s="24">
        <f t="shared" si="78"/>
        <v>61499.685557883138</v>
      </c>
      <c r="E30" s="24">
        <f t="shared" si="78"/>
        <v>62947.983724381251</v>
      </c>
      <c r="F30" s="24">
        <f t="shared" si="78"/>
        <v>64396.281890879371</v>
      </c>
      <c r="G30" s="24">
        <f t="shared" si="78"/>
        <v>65844.580057377461</v>
      </c>
      <c r="H30" s="24">
        <f t="shared" si="78"/>
        <v>67292.878223875581</v>
      </c>
      <c r="I30" s="24">
        <f t="shared" si="78"/>
        <v>70189.474556871806</v>
      </c>
      <c r="J30" s="24">
        <f t="shared" si="78"/>
        <v>73086.070889868002</v>
      </c>
      <c r="K30" s="24">
        <f t="shared" si="78"/>
        <v>75982.667222864227</v>
      </c>
      <c r="Q30" s="44" t="s">
        <v>44</v>
      </c>
      <c r="R30" s="24">
        <f t="shared" ref="R30:S30" si="79">R29*1.22</f>
        <v>316946.11502644123</v>
      </c>
      <c r="S30" s="24">
        <f t="shared" si="79"/>
        <v>363805.22</v>
      </c>
      <c r="T30" s="24" t="s">
        <v>76</v>
      </c>
      <c r="X30" s="41">
        <f t="shared" ref="X30:AF30" si="80">+C30-C29</f>
        <v>1464.6679851557274</v>
      </c>
      <c r="Y30" s="41">
        <f t="shared" si="80"/>
        <v>1499.9923306800702</v>
      </c>
      <c r="Z30" s="41">
        <f t="shared" si="80"/>
        <v>1535.3166762044129</v>
      </c>
      <c r="AA30" s="41">
        <f t="shared" si="80"/>
        <v>1570.641021728763</v>
      </c>
      <c r="AB30" s="41">
        <f t="shared" si="80"/>
        <v>1605.9653672531058</v>
      </c>
      <c r="AC30" s="41">
        <f t="shared" si="80"/>
        <v>1641.2897127774486</v>
      </c>
      <c r="AD30" s="41">
        <f t="shared" si="80"/>
        <v>1711.9384038261342</v>
      </c>
      <c r="AE30" s="41">
        <f t="shared" si="80"/>
        <v>1782.5870948748197</v>
      </c>
      <c r="AF30" s="41">
        <f t="shared" si="80"/>
        <v>1853.2357859235053</v>
      </c>
      <c r="AH30" s="1">
        <f t="shared" ref="AH30:AP30" si="81">+C30/C29-1</f>
        <v>2.4999999999999911E-2</v>
      </c>
      <c r="AI30" s="1">
        <f t="shared" si="81"/>
        <v>2.4999999999999911E-2</v>
      </c>
      <c r="AJ30" s="1">
        <f t="shared" si="81"/>
        <v>2.4999999999999911E-2</v>
      </c>
      <c r="AK30" s="1">
        <f t="shared" si="81"/>
        <v>2.4999999999999911E-2</v>
      </c>
      <c r="AL30" s="1">
        <f t="shared" si="81"/>
        <v>2.4999999999999911E-2</v>
      </c>
      <c r="AM30" s="1">
        <f t="shared" si="81"/>
        <v>2.4999999999999911E-2</v>
      </c>
      <c r="AN30" s="1">
        <f t="shared" si="81"/>
        <v>2.4999999999999911E-2</v>
      </c>
      <c r="AO30" s="1">
        <f t="shared" si="81"/>
        <v>2.4999999999999911E-2</v>
      </c>
      <c r="AP30" s="1">
        <f t="shared" si="81"/>
        <v>2.4999999999999911E-2</v>
      </c>
      <c r="AR30" s="39">
        <f t="shared" ref="AR30:AY30" si="82">+D30-C30</f>
        <v>1448.2981664981126</v>
      </c>
      <c r="AS30" s="39">
        <f t="shared" si="82"/>
        <v>1448.2981664981126</v>
      </c>
      <c r="AT30" s="39">
        <f t="shared" si="82"/>
        <v>1448.2981664981198</v>
      </c>
      <c r="AU30" s="39">
        <f t="shared" si="82"/>
        <v>1448.2981664980907</v>
      </c>
      <c r="AV30" s="39">
        <f t="shared" si="82"/>
        <v>1448.2981664981198</v>
      </c>
      <c r="AW30" s="39">
        <f t="shared" si="82"/>
        <v>2896.5963329962251</v>
      </c>
      <c r="AX30" s="39">
        <f t="shared" si="82"/>
        <v>2896.596332996196</v>
      </c>
      <c r="AY30" s="39">
        <f t="shared" si="82"/>
        <v>2896.5963329962251</v>
      </c>
      <c r="AZ30" s="42"/>
      <c r="BA30" s="40">
        <f t="shared" ref="BA30:BH30" si="83">+D30/C30-1</f>
        <v>2.4117647058823577E-2</v>
      </c>
      <c r="BB30" s="40">
        <f t="shared" si="83"/>
        <v>2.3549684089603673E-2</v>
      </c>
      <c r="BC30" s="40">
        <f t="shared" si="83"/>
        <v>2.3007856341189736E-2</v>
      </c>
      <c r="BD30" s="40">
        <f t="shared" si="83"/>
        <v>2.2490400438836877E-2</v>
      </c>
      <c r="BE30" s="40">
        <f t="shared" si="83"/>
        <v>2.1995708154506577E-2</v>
      </c>
      <c r="BF30" s="40">
        <f t="shared" si="83"/>
        <v>4.3044619422572206E-2</v>
      </c>
      <c r="BG30" s="40">
        <f t="shared" si="83"/>
        <v>4.1268243583290953E-2</v>
      </c>
      <c r="BH30" s="40">
        <f t="shared" si="83"/>
        <v>3.9632672788787016E-2</v>
      </c>
    </row>
    <row r="31" spans="1:60" ht="14.25" customHeight="1" x14ac:dyDescent="0.3">
      <c r="B31" s="36">
        <v>15</v>
      </c>
      <c r="C31" s="37">
        <f t="shared" ref="C31:K31" si="84">C30*$B$9</f>
        <v>61552.672076169649</v>
      </c>
      <c r="D31" s="37">
        <f t="shared" si="84"/>
        <v>63037.177696830215</v>
      </c>
      <c r="E31" s="24">
        <f t="shared" si="84"/>
        <v>64521.683317490773</v>
      </c>
      <c r="F31" s="24">
        <f t="shared" si="84"/>
        <v>66006.188938151347</v>
      </c>
      <c r="G31" s="24">
        <f t="shared" si="84"/>
        <v>67490.694558811898</v>
      </c>
      <c r="H31" s="24">
        <f t="shared" si="84"/>
        <v>68975.200179472464</v>
      </c>
      <c r="I31" s="24">
        <f t="shared" si="84"/>
        <v>71944.211420793596</v>
      </c>
      <c r="J31" s="24">
        <f t="shared" si="84"/>
        <v>74913.222662114698</v>
      </c>
      <c r="K31" s="24">
        <f t="shared" si="84"/>
        <v>77882.23390343583</v>
      </c>
      <c r="S31" s="45" t="s">
        <v>45</v>
      </c>
      <c r="T31" s="29" t="s">
        <v>18</v>
      </c>
      <c r="X31" s="41">
        <f t="shared" ref="X31:AF31" si="85">+C31-C30</f>
        <v>1501.2846847846231</v>
      </c>
      <c r="Y31" s="41">
        <f t="shared" si="85"/>
        <v>1537.4921389470765</v>
      </c>
      <c r="Z31" s="41">
        <f t="shared" si="85"/>
        <v>1573.6995931095225</v>
      </c>
      <c r="AA31" s="41">
        <f t="shared" si="85"/>
        <v>1609.9070472719759</v>
      </c>
      <c r="AB31" s="41">
        <f t="shared" si="85"/>
        <v>1646.1145014344365</v>
      </c>
      <c r="AC31" s="41">
        <f t="shared" si="85"/>
        <v>1682.3219555968826</v>
      </c>
      <c r="AD31" s="41">
        <f t="shared" si="85"/>
        <v>1754.7368639217893</v>
      </c>
      <c r="AE31" s="41">
        <f t="shared" si="85"/>
        <v>1827.1517722466961</v>
      </c>
      <c r="AF31" s="41">
        <f t="shared" si="85"/>
        <v>1899.5666805716028</v>
      </c>
      <c r="AH31" s="1">
        <f t="shared" ref="AH31:AP31" si="86">+C31/C30-1</f>
        <v>2.4999999999999911E-2</v>
      </c>
      <c r="AI31" s="1">
        <f t="shared" si="86"/>
        <v>2.4999999999999911E-2</v>
      </c>
      <c r="AJ31" s="1">
        <f t="shared" si="86"/>
        <v>2.4999999999999911E-2</v>
      </c>
      <c r="AK31" s="1">
        <f t="shared" si="86"/>
        <v>2.4999999999999911E-2</v>
      </c>
      <c r="AL31" s="1">
        <f t="shared" si="86"/>
        <v>2.4999999999999911E-2</v>
      </c>
      <c r="AM31" s="1">
        <f t="shared" si="86"/>
        <v>2.4999999999999911E-2</v>
      </c>
      <c r="AN31" s="1">
        <f t="shared" si="86"/>
        <v>2.4999999999999911E-2</v>
      </c>
      <c r="AO31" s="1">
        <f t="shared" si="86"/>
        <v>2.4999999999999911E-2</v>
      </c>
      <c r="AP31" s="1">
        <f t="shared" si="86"/>
        <v>2.4999999999999911E-2</v>
      </c>
      <c r="AR31" s="39">
        <f t="shared" ref="AR31:AY31" si="87">+D31-C31</f>
        <v>1484.5056206605659</v>
      </c>
      <c r="AS31" s="39">
        <f t="shared" si="87"/>
        <v>1484.5056206605586</v>
      </c>
      <c r="AT31" s="39">
        <f t="shared" si="87"/>
        <v>1484.5056206605732</v>
      </c>
      <c r="AU31" s="39">
        <f t="shared" si="87"/>
        <v>1484.5056206605514</v>
      </c>
      <c r="AV31" s="39">
        <f t="shared" si="87"/>
        <v>1484.5056206605659</v>
      </c>
      <c r="AW31" s="39">
        <f t="shared" si="87"/>
        <v>2969.0112413211318</v>
      </c>
      <c r="AX31" s="39">
        <f t="shared" si="87"/>
        <v>2969.0112413211027</v>
      </c>
      <c r="AY31" s="39">
        <f t="shared" si="87"/>
        <v>2969.0112413211318</v>
      </c>
      <c r="AZ31" s="42"/>
      <c r="BA31" s="40">
        <f t="shared" ref="BA31:BH31" si="88">+D31/C31-1</f>
        <v>2.4117647058823577E-2</v>
      </c>
      <c r="BB31" s="40">
        <f t="shared" si="88"/>
        <v>2.3549684089603673E-2</v>
      </c>
      <c r="BC31" s="40">
        <f t="shared" si="88"/>
        <v>2.3007856341189736E-2</v>
      </c>
      <c r="BD31" s="40">
        <f t="shared" si="88"/>
        <v>2.2490400438836877E-2</v>
      </c>
      <c r="BE31" s="40">
        <f t="shared" si="88"/>
        <v>2.1995708154506577E-2</v>
      </c>
      <c r="BF31" s="40">
        <f t="shared" si="88"/>
        <v>4.3044619422572206E-2</v>
      </c>
      <c r="BG31" s="40">
        <f t="shared" si="88"/>
        <v>4.1268243583291175E-2</v>
      </c>
      <c r="BH31" s="40">
        <f t="shared" si="88"/>
        <v>3.9632672788787016E-2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89">E31*$B$10</f>
        <v>66134.72540042804</v>
      </c>
      <c r="F32" s="24">
        <f t="shared" si="89"/>
        <v>67656.343661605119</v>
      </c>
      <c r="G32" s="24">
        <f t="shared" si="89"/>
        <v>69177.961922782182</v>
      </c>
      <c r="H32" s="24">
        <f t="shared" si="89"/>
        <v>70699.580183959275</v>
      </c>
      <c r="I32" s="24">
        <f t="shared" si="89"/>
        <v>73742.816706313431</v>
      </c>
      <c r="J32" s="24">
        <f t="shared" si="89"/>
        <v>76786.053228667559</v>
      </c>
      <c r="K32" s="24">
        <f t="shared" si="89"/>
        <v>79829.289751021715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0">+E32-E31</f>
        <v>1613.042082937267</v>
      </c>
      <c r="AA32" s="41">
        <f t="shared" si="90"/>
        <v>1650.154723453772</v>
      </c>
      <c r="AB32" s="41">
        <f t="shared" si="90"/>
        <v>1687.2673639702844</v>
      </c>
      <c r="AC32" s="41">
        <f t="shared" si="90"/>
        <v>1724.3800044868112</v>
      </c>
      <c r="AD32" s="41">
        <f t="shared" si="90"/>
        <v>1798.6052855198359</v>
      </c>
      <c r="AE32" s="41">
        <f t="shared" si="90"/>
        <v>1872.8305665528605</v>
      </c>
      <c r="AF32" s="41">
        <f t="shared" si="90"/>
        <v>1947.0558475858852</v>
      </c>
      <c r="AG32" s="41"/>
      <c r="AJ32" s="1">
        <f t="shared" ref="AJ32:AP32" si="91">+E32/E31-1</f>
        <v>2.4999999999999911E-2</v>
      </c>
      <c r="AK32" s="1">
        <f t="shared" si="91"/>
        <v>2.4999999999999911E-2</v>
      </c>
      <c r="AL32" s="1">
        <f t="shared" si="91"/>
        <v>2.4999999999999911E-2</v>
      </c>
      <c r="AM32" s="1">
        <f t="shared" si="91"/>
        <v>2.4999999999999911E-2</v>
      </c>
      <c r="AN32" s="1">
        <f t="shared" si="91"/>
        <v>2.4999999999999911E-2</v>
      </c>
      <c r="AO32" s="1">
        <f t="shared" si="91"/>
        <v>2.4999999999999911E-2</v>
      </c>
      <c r="AP32" s="1">
        <f t="shared" si="91"/>
        <v>2.4999999999999911E-2</v>
      </c>
      <c r="AR32" s="39"/>
      <c r="AS32" s="39"/>
      <c r="AT32" s="39">
        <f t="shared" ref="AT32:AY32" si="92">+F32-E32</f>
        <v>1521.6182611770782</v>
      </c>
      <c r="AU32" s="39">
        <f t="shared" si="92"/>
        <v>1521.6182611770637</v>
      </c>
      <c r="AV32" s="39">
        <f t="shared" si="92"/>
        <v>1521.6182611770928</v>
      </c>
      <c r="AW32" s="39">
        <f t="shared" si="92"/>
        <v>3043.2365223541565</v>
      </c>
      <c r="AX32" s="39">
        <f t="shared" si="92"/>
        <v>3043.2365223541274</v>
      </c>
      <c r="AY32" s="39">
        <f t="shared" si="92"/>
        <v>3043.2365223541565</v>
      </c>
      <c r="AZ32" s="42"/>
      <c r="BA32" s="40"/>
      <c r="BB32" s="40"/>
      <c r="BC32" s="40">
        <f t="shared" ref="BC32:BH32" si="93">+F32/E32-1</f>
        <v>2.3007856341189736E-2</v>
      </c>
      <c r="BD32" s="40">
        <f t="shared" si="93"/>
        <v>2.2490400438836877E-2</v>
      </c>
      <c r="BE32" s="40">
        <f t="shared" si="93"/>
        <v>2.1995708154506577E-2</v>
      </c>
      <c r="BF32" s="40">
        <f t="shared" si="93"/>
        <v>4.3044619422572206E-2</v>
      </c>
      <c r="BG32" s="40">
        <f t="shared" si="93"/>
        <v>4.1268243583290953E-2</v>
      </c>
      <c r="BH32" s="40">
        <f t="shared" si="93"/>
        <v>3.9632672788787016E-2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4">E32*$B$10</f>
        <v>67788.093535438733</v>
      </c>
      <c r="F33" s="24">
        <f t="shared" si="94"/>
        <v>69347.752253145241</v>
      </c>
      <c r="G33" s="24">
        <f t="shared" si="94"/>
        <v>70907.410970851735</v>
      </c>
      <c r="H33" s="24">
        <f t="shared" si="94"/>
        <v>72467.069688558244</v>
      </c>
      <c r="I33" s="24">
        <f t="shared" si="94"/>
        <v>75586.387123971261</v>
      </c>
      <c r="J33" s="24">
        <f t="shared" si="94"/>
        <v>78705.704559384234</v>
      </c>
      <c r="K33" s="24">
        <f t="shared" si="94"/>
        <v>81825.021994797251</v>
      </c>
      <c r="Q33" s="47" t="s">
        <v>47</v>
      </c>
      <c r="R33" s="41">
        <f t="shared" ref="R33:T33" si="95">-R25</f>
        <v>-841792.20715010318</v>
      </c>
      <c r="S33" s="41">
        <f t="shared" si="95"/>
        <v>-1304079.2549111124</v>
      </c>
      <c r="T33" s="70">
        <f t="shared" si="95"/>
        <v>-828327.63300000003</v>
      </c>
      <c r="U33" s="1" t="s">
        <v>48</v>
      </c>
      <c r="X33" s="41"/>
      <c r="Y33" s="41"/>
      <c r="Z33" s="41">
        <f t="shared" ref="Z33:AF33" si="96">+E33-E32</f>
        <v>1653.3681350106926</v>
      </c>
      <c r="AA33" s="41">
        <f t="shared" si="96"/>
        <v>1691.4085915401229</v>
      </c>
      <c r="AB33" s="41">
        <f t="shared" si="96"/>
        <v>1729.4490480695531</v>
      </c>
      <c r="AC33" s="41">
        <f t="shared" si="96"/>
        <v>1767.4895045989688</v>
      </c>
      <c r="AD33" s="41">
        <f t="shared" si="96"/>
        <v>1843.5704176578292</v>
      </c>
      <c r="AE33" s="41">
        <f t="shared" si="96"/>
        <v>1919.6513307166751</v>
      </c>
      <c r="AF33" s="41">
        <f t="shared" si="96"/>
        <v>1995.7322437755356</v>
      </c>
      <c r="AG33" s="41"/>
      <c r="AJ33" s="1">
        <f t="shared" ref="AJ33:AP33" si="97">+E33/E32-1</f>
        <v>2.4999999999999911E-2</v>
      </c>
      <c r="AK33" s="1">
        <f t="shared" si="97"/>
        <v>2.4999999999999911E-2</v>
      </c>
      <c r="AL33" s="1">
        <f t="shared" si="97"/>
        <v>2.4999999999999911E-2</v>
      </c>
      <c r="AM33" s="1">
        <f t="shared" si="97"/>
        <v>2.4999999999999911E-2</v>
      </c>
      <c r="AN33" s="1">
        <f t="shared" si="97"/>
        <v>2.4999999999999911E-2</v>
      </c>
      <c r="AO33" s="1">
        <f t="shared" si="97"/>
        <v>2.4999999999999911E-2</v>
      </c>
      <c r="AP33" s="1">
        <f t="shared" si="97"/>
        <v>2.4999999999999911E-2</v>
      </c>
      <c r="AR33" s="39"/>
      <c r="AS33" s="39"/>
      <c r="AT33" s="39">
        <f t="shared" ref="AT33:AY33" si="98">+F33-E33</f>
        <v>1559.6587177065085</v>
      </c>
      <c r="AU33" s="39">
        <f t="shared" si="98"/>
        <v>1559.6587177064939</v>
      </c>
      <c r="AV33" s="39">
        <f t="shared" si="98"/>
        <v>1559.6587177065085</v>
      </c>
      <c r="AW33" s="39">
        <f t="shared" si="98"/>
        <v>3119.3174354130169</v>
      </c>
      <c r="AX33" s="39">
        <f t="shared" si="98"/>
        <v>3119.3174354129733</v>
      </c>
      <c r="AY33" s="39">
        <f t="shared" si="98"/>
        <v>3119.3174354130169</v>
      </c>
      <c r="AZ33" s="42"/>
      <c r="BA33" s="40"/>
      <c r="BB33" s="40"/>
      <c r="BC33" s="40">
        <f t="shared" ref="BC33:BH33" si="99">+F33/E33-1</f>
        <v>2.3007856341189736E-2</v>
      </c>
      <c r="BD33" s="40">
        <f t="shared" si="99"/>
        <v>2.2490400438836877E-2</v>
      </c>
      <c r="BE33" s="40">
        <f t="shared" si="99"/>
        <v>2.1995708154506577E-2</v>
      </c>
      <c r="BF33" s="40">
        <f t="shared" si="99"/>
        <v>4.3044619422572428E-2</v>
      </c>
      <c r="BG33" s="40">
        <f t="shared" si="99"/>
        <v>4.1268243583290953E-2</v>
      </c>
      <c r="BH33" s="40">
        <f t="shared" si="99"/>
        <v>3.9632672788787016E-2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0">E33*$B$10</f>
        <v>69482.795873824696</v>
      </c>
      <c r="F34" s="24">
        <f t="shared" si="100"/>
        <v>71081.446059473863</v>
      </c>
      <c r="G34" s="24">
        <f t="shared" si="100"/>
        <v>72680.096245123015</v>
      </c>
      <c r="H34" s="24">
        <f t="shared" si="100"/>
        <v>74278.746430772197</v>
      </c>
      <c r="I34" s="24">
        <f t="shared" si="100"/>
        <v>77476.04680207053</v>
      </c>
      <c r="J34" s="24">
        <f t="shared" si="100"/>
        <v>80673.347173368835</v>
      </c>
      <c r="K34" s="24">
        <f t="shared" si="100"/>
        <v>83870.647544667168</v>
      </c>
      <c r="Q34" s="47" t="s">
        <v>49</v>
      </c>
      <c r="R34" s="41">
        <f t="shared" ref="R34:T34" si="101">-R19</f>
        <v>-288933.91942800005</v>
      </c>
      <c r="S34" s="41">
        <f t="shared" si="101"/>
        <v>-409621.75719977135</v>
      </c>
      <c r="T34" s="41">
        <f t="shared" si="101"/>
        <v>-268296.19410000002</v>
      </c>
      <c r="U34" s="1" t="s">
        <v>50</v>
      </c>
      <c r="X34" s="41"/>
      <c r="Y34" s="41"/>
      <c r="Z34" s="41">
        <f t="shared" ref="Z34:AF34" si="102">+E34-E33</f>
        <v>1694.7023383859632</v>
      </c>
      <c r="AA34" s="41">
        <f t="shared" si="102"/>
        <v>1733.6938063286216</v>
      </c>
      <c r="AB34" s="41">
        <f t="shared" si="102"/>
        <v>1772.6852742712799</v>
      </c>
      <c r="AC34" s="41">
        <f t="shared" si="102"/>
        <v>1811.6767422139528</v>
      </c>
      <c r="AD34" s="41">
        <f t="shared" si="102"/>
        <v>1889.6596780992695</v>
      </c>
      <c r="AE34" s="41">
        <f t="shared" si="102"/>
        <v>1967.6426139846008</v>
      </c>
      <c r="AF34" s="41">
        <f t="shared" si="102"/>
        <v>2045.6255498699174</v>
      </c>
      <c r="AG34" s="41"/>
      <c r="AJ34" s="1">
        <f t="shared" ref="AJ34:AP34" si="103">+E34/E33-1</f>
        <v>2.4999999999999911E-2</v>
      </c>
      <c r="AK34" s="1">
        <f t="shared" si="103"/>
        <v>2.4999999999999911E-2</v>
      </c>
      <c r="AL34" s="1">
        <f t="shared" si="103"/>
        <v>2.4999999999999911E-2</v>
      </c>
      <c r="AM34" s="1">
        <f t="shared" si="103"/>
        <v>2.4999999999999911E-2</v>
      </c>
      <c r="AN34" s="1">
        <f t="shared" si="103"/>
        <v>2.4999999999999911E-2</v>
      </c>
      <c r="AO34" s="1">
        <f t="shared" si="103"/>
        <v>2.4999999999999911E-2</v>
      </c>
      <c r="AP34" s="1">
        <f t="shared" si="103"/>
        <v>2.4999999999999911E-2</v>
      </c>
      <c r="AR34" s="39"/>
      <c r="AS34" s="39"/>
      <c r="AT34" s="39">
        <f t="shared" ref="AT34:AY34" si="104">+F34-E34</f>
        <v>1598.6501856491668</v>
      </c>
      <c r="AU34" s="39">
        <f t="shared" si="104"/>
        <v>1598.6501856491523</v>
      </c>
      <c r="AV34" s="39">
        <f t="shared" si="104"/>
        <v>1598.6501856491814</v>
      </c>
      <c r="AW34" s="39">
        <f t="shared" si="104"/>
        <v>3197.3003712983336</v>
      </c>
      <c r="AX34" s="39">
        <f t="shared" si="104"/>
        <v>3197.3003712983045</v>
      </c>
      <c r="AY34" s="39">
        <f t="shared" si="104"/>
        <v>3197.3003712983336</v>
      </c>
      <c r="AZ34" s="42"/>
      <c r="BA34" s="40"/>
      <c r="BB34" s="40"/>
      <c r="BC34" s="40">
        <f t="shared" ref="BC34:BH34" si="105">+F34/E34-1</f>
        <v>2.3007856341189736E-2</v>
      </c>
      <c r="BD34" s="40">
        <f t="shared" si="105"/>
        <v>2.2490400438836877E-2</v>
      </c>
      <c r="BE34" s="40">
        <f t="shared" si="105"/>
        <v>2.1995708154506577E-2</v>
      </c>
      <c r="BF34" s="40">
        <f t="shared" si="105"/>
        <v>4.3044619422572206E-2</v>
      </c>
      <c r="BG34" s="40">
        <f t="shared" si="105"/>
        <v>4.1268243583290953E-2</v>
      </c>
      <c r="BH34" s="40">
        <f t="shared" si="105"/>
        <v>3.9632672788786794E-2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6">E34*$B$10</f>
        <v>71219.865770670309</v>
      </c>
      <c r="F35" s="24">
        <f t="shared" si="106"/>
        <v>72858.482210960705</v>
      </c>
      <c r="G35" s="24">
        <f t="shared" si="106"/>
        <v>74497.098651251086</v>
      </c>
      <c r="H35" s="24">
        <f t="shared" si="106"/>
        <v>76135.715091541497</v>
      </c>
      <c r="I35" s="24">
        <f t="shared" si="106"/>
        <v>79412.947972122289</v>
      </c>
      <c r="J35" s="24">
        <f t="shared" si="106"/>
        <v>82690.180852703052</v>
      </c>
      <c r="K35" s="24">
        <f t="shared" si="106"/>
        <v>85967.413733283844</v>
      </c>
      <c r="Q35" s="47" t="s">
        <v>51</v>
      </c>
      <c r="R35" s="41"/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7">+E35-E34</f>
        <v>1737.0698968456127</v>
      </c>
      <c r="AA35" s="41">
        <f t="shared" si="107"/>
        <v>1777.0361514868418</v>
      </c>
      <c r="AB35" s="41">
        <f t="shared" si="107"/>
        <v>1817.002406128071</v>
      </c>
      <c r="AC35" s="41">
        <f t="shared" si="107"/>
        <v>1856.9686607693002</v>
      </c>
      <c r="AD35" s="41">
        <f t="shared" si="107"/>
        <v>1936.9011700517585</v>
      </c>
      <c r="AE35" s="41">
        <f t="shared" si="107"/>
        <v>2016.8336793342169</v>
      </c>
      <c r="AF35" s="41">
        <f t="shared" si="107"/>
        <v>2096.7661886166752</v>
      </c>
      <c r="AG35" s="41"/>
      <c r="AJ35" s="1">
        <f t="shared" ref="AJ35:AP35" si="108">+E35/E34-1</f>
        <v>2.4999999999999911E-2</v>
      </c>
      <c r="AK35" s="1">
        <f t="shared" si="108"/>
        <v>2.4999999999999911E-2</v>
      </c>
      <c r="AL35" s="1">
        <f t="shared" si="108"/>
        <v>2.4999999999999911E-2</v>
      </c>
      <c r="AM35" s="1">
        <f t="shared" si="108"/>
        <v>2.4999999999999911E-2</v>
      </c>
      <c r="AN35" s="1">
        <f t="shared" si="108"/>
        <v>2.4999999999999911E-2</v>
      </c>
      <c r="AO35" s="1">
        <f t="shared" si="108"/>
        <v>2.4999999999999911E-2</v>
      </c>
      <c r="AP35" s="1">
        <f t="shared" si="108"/>
        <v>2.4999999999999911E-2</v>
      </c>
      <c r="AR35" s="39"/>
      <c r="AS35" s="39"/>
      <c r="AT35" s="39">
        <f t="shared" ref="AT35:AY35" si="109">+F35-E35</f>
        <v>1638.616440290396</v>
      </c>
      <c r="AU35" s="39">
        <f t="shared" si="109"/>
        <v>1638.6164402903814</v>
      </c>
      <c r="AV35" s="39">
        <f t="shared" si="109"/>
        <v>1638.6164402904105</v>
      </c>
      <c r="AW35" s="39">
        <f t="shared" si="109"/>
        <v>3277.232880580792</v>
      </c>
      <c r="AX35" s="39">
        <f t="shared" si="109"/>
        <v>3277.2328805807629</v>
      </c>
      <c r="AY35" s="39">
        <f t="shared" si="109"/>
        <v>3277.232880580792</v>
      </c>
      <c r="AZ35" s="42"/>
      <c r="BA35" s="40"/>
      <c r="BB35" s="40"/>
      <c r="BC35" s="40">
        <f t="shared" ref="BC35:BH35" si="110">+F35/E35-1</f>
        <v>2.3007856341189736E-2</v>
      </c>
      <c r="BD35" s="40">
        <f t="shared" si="110"/>
        <v>2.2490400438836877E-2</v>
      </c>
      <c r="BE35" s="40">
        <f t="shared" si="110"/>
        <v>2.1995708154506577E-2</v>
      </c>
      <c r="BF35" s="40">
        <f t="shared" si="110"/>
        <v>4.3044619422572206E-2</v>
      </c>
      <c r="BG35" s="40">
        <f t="shared" si="110"/>
        <v>4.1268243583291175E-2</v>
      </c>
      <c r="BH35" s="40">
        <f t="shared" si="110"/>
        <v>3.9632672788786794E-2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1">E35*$B$10</f>
        <v>73000.362414937059</v>
      </c>
      <c r="F36" s="24">
        <f t="shared" si="111"/>
        <v>74679.944266234714</v>
      </c>
      <c r="G36" s="24">
        <f t="shared" si="111"/>
        <v>76359.526117532354</v>
      </c>
      <c r="H36" s="24">
        <f t="shared" si="111"/>
        <v>78039.107968830023</v>
      </c>
      <c r="I36" s="24">
        <f t="shared" si="111"/>
        <v>81398.271671425333</v>
      </c>
      <c r="J36" s="24">
        <f t="shared" si="111"/>
        <v>84757.435374020613</v>
      </c>
      <c r="K36" s="24">
        <f t="shared" si="111"/>
        <v>88116.599076615938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2">+E36-E35</f>
        <v>1780.4966442667501</v>
      </c>
      <c r="AA36" s="41">
        <f t="shared" si="112"/>
        <v>1821.4620552740089</v>
      </c>
      <c r="AB36" s="41">
        <f t="shared" si="112"/>
        <v>1862.4274662812677</v>
      </c>
      <c r="AC36" s="41">
        <f t="shared" si="112"/>
        <v>1903.3928772885265</v>
      </c>
      <c r="AD36" s="41">
        <f t="shared" si="112"/>
        <v>1985.3236993030441</v>
      </c>
      <c r="AE36" s="41">
        <f t="shared" si="112"/>
        <v>2067.2545213175617</v>
      </c>
      <c r="AF36" s="41">
        <f t="shared" si="112"/>
        <v>2149.1853433320939</v>
      </c>
      <c r="AG36" s="41"/>
      <c r="AJ36" s="1">
        <f t="shared" ref="AJ36:AP36" si="113">+E36/E35-1</f>
        <v>2.4999999999999911E-2</v>
      </c>
      <c r="AK36" s="1">
        <f t="shared" si="113"/>
        <v>2.4999999999999911E-2</v>
      </c>
      <c r="AL36" s="1">
        <f t="shared" si="113"/>
        <v>2.4999999999999911E-2</v>
      </c>
      <c r="AM36" s="1">
        <f t="shared" si="113"/>
        <v>2.4999999999999911E-2</v>
      </c>
      <c r="AN36" s="1">
        <f t="shared" si="113"/>
        <v>2.4999999999999911E-2</v>
      </c>
      <c r="AO36" s="1">
        <f t="shared" si="113"/>
        <v>2.4999999999999911E-2</v>
      </c>
      <c r="AP36" s="1">
        <f t="shared" si="113"/>
        <v>2.4999999999999911E-2</v>
      </c>
      <c r="AR36" s="39"/>
      <c r="AS36" s="39"/>
      <c r="AT36" s="39">
        <f t="shared" ref="AT36:AY36" si="114">+F36-E36</f>
        <v>1679.5818512976548</v>
      </c>
      <c r="AU36" s="39">
        <f t="shared" si="114"/>
        <v>1679.5818512976402</v>
      </c>
      <c r="AV36" s="39">
        <f t="shared" si="114"/>
        <v>1679.5818512976693</v>
      </c>
      <c r="AW36" s="39">
        <f t="shared" si="114"/>
        <v>3359.1637025953096</v>
      </c>
      <c r="AX36" s="39">
        <f t="shared" si="114"/>
        <v>3359.1637025952805</v>
      </c>
      <c r="AY36" s="39">
        <f t="shared" si="114"/>
        <v>3359.1637025953241</v>
      </c>
      <c r="AZ36" s="42"/>
      <c r="BA36" s="40"/>
      <c r="BB36" s="40"/>
      <c r="BC36" s="40">
        <f t="shared" ref="BC36:BH36" si="115">+F36/E36-1</f>
        <v>2.3007856341189736E-2</v>
      </c>
      <c r="BD36" s="40">
        <f t="shared" si="115"/>
        <v>2.2490400438836877E-2</v>
      </c>
      <c r="BE36" s="40">
        <f t="shared" si="115"/>
        <v>2.1995708154506577E-2</v>
      </c>
      <c r="BF36" s="40">
        <f t="shared" si="115"/>
        <v>4.3044619422572206E-2</v>
      </c>
      <c r="BG36" s="40">
        <f t="shared" si="115"/>
        <v>4.1268243583290953E-2</v>
      </c>
      <c r="BH36" s="40">
        <f t="shared" si="115"/>
        <v>3.9632672788787016E-2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6">H36*$B$10</f>
        <v>79990.085668050771</v>
      </c>
      <c r="I37" s="24">
        <f t="shared" si="116"/>
        <v>83433.228463210966</v>
      </c>
      <c r="J37" s="24">
        <f t="shared" si="116"/>
        <v>86876.371258371117</v>
      </c>
      <c r="K37" s="24">
        <f t="shared" si="116"/>
        <v>90319.514053531326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7">+H37-H36</f>
        <v>1950.977699220748</v>
      </c>
      <c r="AD37" s="41">
        <f t="shared" si="117"/>
        <v>2034.956791785633</v>
      </c>
      <c r="AE37" s="41">
        <f t="shared" si="117"/>
        <v>2118.9358843505033</v>
      </c>
      <c r="AF37" s="41">
        <f t="shared" si="117"/>
        <v>2202.9149769153883</v>
      </c>
      <c r="AG37" s="41"/>
      <c r="AM37" s="1">
        <f t="shared" ref="AM37:AP37" si="118">+H37/H36-1</f>
        <v>2.4999999999999911E-2</v>
      </c>
      <c r="AN37" s="1">
        <f t="shared" si="118"/>
        <v>2.4999999999999911E-2</v>
      </c>
      <c r="AO37" s="1">
        <f t="shared" si="118"/>
        <v>2.4999999999999911E-2</v>
      </c>
      <c r="AP37" s="1">
        <f t="shared" si="118"/>
        <v>2.4999999999999911E-2</v>
      </c>
      <c r="AR37" s="39"/>
      <c r="AS37" s="39"/>
      <c r="AT37" s="39"/>
      <c r="AU37" s="39"/>
      <c r="AV37" s="39"/>
      <c r="AW37" s="39">
        <f t="shared" ref="AW37:AY37" si="119">+I37-H37</f>
        <v>3443.1427951601945</v>
      </c>
      <c r="AX37" s="39">
        <f t="shared" si="119"/>
        <v>3443.1427951601509</v>
      </c>
      <c r="AY37" s="39">
        <f t="shared" si="119"/>
        <v>3443.1427951602091</v>
      </c>
      <c r="AZ37" s="42"/>
      <c r="BA37" s="40"/>
      <c r="BB37" s="40"/>
      <c r="BC37" s="40"/>
      <c r="BD37" s="40"/>
      <c r="BE37" s="40"/>
      <c r="BF37" s="40">
        <f t="shared" ref="BF37:BH37" si="120">+I37/H37-1</f>
        <v>4.3044619422572206E-2</v>
      </c>
      <c r="BG37" s="40">
        <f t="shared" si="120"/>
        <v>4.1268243583290953E-2</v>
      </c>
      <c r="BH37" s="40">
        <f t="shared" si="120"/>
        <v>3.9632672788787016E-2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1">H37*$B$10</f>
        <v>81989.837809752033</v>
      </c>
      <c r="I38" s="24">
        <f t="shared" si="121"/>
        <v>85519.059174791226</v>
      </c>
      <c r="J38" s="24">
        <f t="shared" si="121"/>
        <v>89048.28053983039</v>
      </c>
      <c r="K38" s="24">
        <f t="shared" si="121"/>
        <v>92577.501904869598</v>
      </c>
      <c r="Q38" s="49" t="s">
        <v>55</v>
      </c>
      <c r="R38" s="50">
        <f t="shared" ref="R38:T38" si="122">SUM(R32:R37)</f>
        <v>-15726.126578103227</v>
      </c>
      <c r="S38" s="50">
        <f t="shared" si="122"/>
        <v>-663701.01211088372</v>
      </c>
      <c r="T38" s="50">
        <f t="shared" si="122"/>
        <v>-46623.827100000053</v>
      </c>
      <c r="X38" s="41"/>
      <c r="Y38" s="41"/>
      <c r="Z38" s="41"/>
      <c r="AA38" s="41"/>
      <c r="AB38" s="41"/>
      <c r="AC38" s="41">
        <f t="shared" ref="AC38:AF38" si="123">+H38-H37</f>
        <v>1999.7521417012613</v>
      </c>
      <c r="AD38" s="41">
        <f t="shared" si="123"/>
        <v>2085.83071158026</v>
      </c>
      <c r="AE38" s="41">
        <f t="shared" si="123"/>
        <v>2171.9092814592732</v>
      </c>
      <c r="AF38" s="41">
        <f t="shared" si="123"/>
        <v>2257.9878513382719</v>
      </c>
      <c r="AG38" s="41"/>
      <c r="AM38" s="1">
        <f t="shared" ref="AM38:AP38" si="124">+H38/H37-1</f>
        <v>2.4999999999999911E-2</v>
      </c>
      <c r="AN38" s="1">
        <f t="shared" si="124"/>
        <v>2.4999999999999911E-2</v>
      </c>
      <c r="AO38" s="1">
        <f t="shared" si="124"/>
        <v>2.4999999999999911E-2</v>
      </c>
      <c r="AP38" s="1">
        <f t="shared" si="124"/>
        <v>2.4999999999999911E-2</v>
      </c>
      <c r="AR38" s="39"/>
      <c r="AS38" s="39"/>
      <c r="AT38" s="39"/>
      <c r="AU38" s="39"/>
      <c r="AV38" s="39"/>
      <c r="AW38" s="39">
        <f t="shared" ref="AW38:AY38" si="125">+I38-H38</f>
        <v>3529.2213650391932</v>
      </c>
      <c r="AX38" s="39">
        <f t="shared" si="125"/>
        <v>3529.2213650391641</v>
      </c>
      <c r="AY38" s="39">
        <f t="shared" si="125"/>
        <v>3529.2213650392077</v>
      </c>
      <c r="AZ38" s="42"/>
      <c r="BA38" s="40"/>
      <c r="BB38" s="40"/>
      <c r="BC38" s="40"/>
      <c r="BD38" s="40"/>
      <c r="BE38" s="40"/>
      <c r="BF38" s="40">
        <f t="shared" ref="BF38:BH38" si="126">+I38/H38-1</f>
        <v>4.3044619422572206E-2</v>
      </c>
      <c r="BG38" s="40">
        <f t="shared" si="126"/>
        <v>4.1268243583290953E-2</v>
      </c>
      <c r="BH38" s="40">
        <f t="shared" si="126"/>
        <v>3.9632672788787016E-2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7">H38*$B$10</f>
        <v>84039.583754995823</v>
      </c>
      <c r="I39" s="24">
        <f t="shared" si="127"/>
        <v>87657.035654160994</v>
      </c>
      <c r="J39" s="24">
        <f t="shared" si="127"/>
        <v>91274.487553326137</v>
      </c>
      <c r="K39" s="24">
        <f t="shared" si="127"/>
        <v>94891.939452491322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8">+H39-H38</f>
        <v>2049.7459452437906</v>
      </c>
      <c r="AD39" s="41">
        <f t="shared" si="128"/>
        <v>2137.9764793697686</v>
      </c>
      <c r="AE39" s="41">
        <f t="shared" si="128"/>
        <v>2226.2070134957467</v>
      </c>
      <c r="AF39" s="41">
        <f t="shared" si="128"/>
        <v>2314.4375476217247</v>
      </c>
      <c r="AG39" s="41"/>
      <c r="AM39" s="1">
        <f t="shared" ref="AM39:AP39" si="129">+H39/H38-1</f>
        <v>2.4999999999999911E-2</v>
      </c>
      <c r="AN39" s="1">
        <f t="shared" si="129"/>
        <v>2.4999999999999911E-2</v>
      </c>
      <c r="AO39" s="1">
        <f t="shared" si="129"/>
        <v>2.4999999999999911E-2</v>
      </c>
      <c r="AP39" s="1">
        <f t="shared" si="129"/>
        <v>2.4999999999999911E-2</v>
      </c>
      <c r="AR39" s="39"/>
      <c r="AS39" s="39"/>
      <c r="AT39" s="39"/>
      <c r="AU39" s="39"/>
      <c r="AV39" s="39"/>
      <c r="AW39" s="39">
        <f t="shared" ref="AW39:AY39" si="130">+I39-H39</f>
        <v>3617.4518991651712</v>
      </c>
      <c r="AX39" s="39">
        <f t="shared" si="130"/>
        <v>3617.4518991651421</v>
      </c>
      <c r="AY39" s="39">
        <f t="shared" si="130"/>
        <v>3617.4518991651858</v>
      </c>
      <c r="AZ39" s="42"/>
      <c r="BA39" s="40"/>
      <c r="BB39" s="40"/>
      <c r="BC39" s="40"/>
      <c r="BD39" s="40"/>
      <c r="BE39" s="40"/>
      <c r="BF39" s="40">
        <f t="shared" ref="BF39:BH39" si="131">+I39/H39-1</f>
        <v>4.3044619422572206E-2</v>
      </c>
      <c r="BG39" s="40">
        <f t="shared" si="131"/>
        <v>4.1268243583290953E-2</v>
      </c>
      <c r="BH39" s="40">
        <f t="shared" si="131"/>
        <v>3.9632672788787016E-2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2">H39*$B$10</f>
        <v>86140.573348870705</v>
      </c>
      <c r="I40" s="24">
        <f t="shared" si="132"/>
        <v>89848.461545515005</v>
      </c>
      <c r="J40" s="24">
        <f t="shared" si="132"/>
        <v>93556.349742159277</v>
      </c>
      <c r="K40" s="24">
        <f t="shared" si="132"/>
        <v>97264.237938803592</v>
      </c>
      <c r="Q40" s="49" t="s">
        <v>55</v>
      </c>
      <c r="R40" s="50">
        <f t="shared" ref="R40:S40" si="133">+R38+R39</f>
        <v>-15726.126578103227</v>
      </c>
      <c r="S40" s="50">
        <f t="shared" si="133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4">+H40-H39</f>
        <v>2100.9895938748814</v>
      </c>
      <c r="AD40" s="41">
        <f t="shared" si="134"/>
        <v>2191.4258913540107</v>
      </c>
      <c r="AE40" s="41">
        <f t="shared" si="134"/>
        <v>2281.86218883314</v>
      </c>
      <c r="AF40" s="41">
        <f t="shared" si="134"/>
        <v>2372.2984863122692</v>
      </c>
      <c r="AG40" s="41"/>
      <c r="AM40" s="1">
        <f t="shared" ref="AM40:AP40" si="135">+H40/H39-1</f>
        <v>2.4999999999999911E-2</v>
      </c>
      <c r="AN40" s="1">
        <f t="shared" si="135"/>
        <v>2.4999999999999911E-2</v>
      </c>
      <c r="AO40" s="1">
        <f t="shared" si="135"/>
        <v>2.4999999999999911E-2</v>
      </c>
      <c r="AP40" s="1">
        <f t="shared" si="135"/>
        <v>2.4999999999999911E-2</v>
      </c>
      <c r="AR40" s="39"/>
      <c r="AS40" s="39"/>
      <c r="AT40" s="39"/>
      <c r="AU40" s="39"/>
      <c r="AV40" s="39"/>
      <c r="AW40" s="39">
        <f t="shared" ref="AW40:AY40" si="136">+I40-H40</f>
        <v>3707.8881966443005</v>
      </c>
      <c r="AX40" s="39">
        <f t="shared" si="136"/>
        <v>3707.8881966442714</v>
      </c>
      <c r="AY40" s="39">
        <f t="shared" si="136"/>
        <v>3707.888196644315</v>
      </c>
      <c r="AZ40" s="42"/>
      <c r="BA40" s="40"/>
      <c r="BB40" s="40"/>
      <c r="BC40" s="40"/>
      <c r="BD40" s="40"/>
      <c r="BE40" s="40"/>
      <c r="BF40" s="40">
        <f t="shared" ref="BF40:BH40" si="137">+I40/H40-1</f>
        <v>4.3044619422572206E-2</v>
      </c>
      <c r="BG40" s="40">
        <f t="shared" si="137"/>
        <v>4.1268243583290953E-2</v>
      </c>
      <c r="BH40" s="40">
        <f t="shared" si="137"/>
        <v>3.9632672788787016E-2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8">H40*$B$10</f>
        <v>88294.087682592464</v>
      </c>
      <c r="I41" s="24">
        <f t="shared" si="138"/>
        <v>92094.673084152877</v>
      </c>
      <c r="J41" s="24">
        <f t="shared" si="138"/>
        <v>95895.258485713246</v>
      </c>
      <c r="K41" s="24">
        <f t="shared" si="138"/>
        <v>99695.843887273673</v>
      </c>
      <c r="S41" s="41"/>
      <c r="X41" s="41"/>
      <c r="Y41" s="41"/>
      <c r="Z41" s="41"/>
      <c r="AA41" s="41"/>
      <c r="AB41" s="41"/>
      <c r="AC41" s="41">
        <f t="shared" ref="AC41:AF41" si="139">+H41-H40</f>
        <v>2153.5143337217596</v>
      </c>
      <c r="AD41" s="41">
        <f t="shared" si="139"/>
        <v>2246.2115386378719</v>
      </c>
      <c r="AE41" s="41">
        <f t="shared" si="139"/>
        <v>2338.9087435539695</v>
      </c>
      <c r="AF41" s="41">
        <f t="shared" si="139"/>
        <v>2431.6059484700818</v>
      </c>
      <c r="AG41" s="41"/>
      <c r="AM41" s="1">
        <f t="shared" ref="AM41:AP41" si="140">+H41/H40-1</f>
        <v>2.4999999999999911E-2</v>
      </c>
      <c r="AN41" s="1">
        <f t="shared" si="140"/>
        <v>2.4999999999999911E-2</v>
      </c>
      <c r="AO41" s="1">
        <f t="shared" si="140"/>
        <v>2.4999999999999911E-2</v>
      </c>
      <c r="AP41" s="1">
        <f t="shared" si="140"/>
        <v>2.4999999999999911E-2</v>
      </c>
      <c r="AR41" s="39"/>
      <c r="AS41" s="39"/>
      <c r="AT41" s="39"/>
      <c r="AU41" s="39"/>
      <c r="AV41" s="39"/>
      <c r="AW41" s="39">
        <f t="shared" ref="AW41:AY41" si="141">+I41-H41</f>
        <v>3800.5854015604127</v>
      </c>
      <c r="AX41" s="39">
        <f t="shared" si="141"/>
        <v>3800.5854015603691</v>
      </c>
      <c r="AY41" s="39">
        <f t="shared" si="141"/>
        <v>3800.5854015604273</v>
      </c>
      <c r="AZ41" s="42"/>
      <c r="BA41" s="40"/>
      <c r="BB41" s="40"/>
      <c r="BC41" s="40"/>
      <c r="BD41" s="40"/>
      <c r="BE41" s="40"/>
      <c r="BF41" s="40">
        <f t="shared" ref="BF41:BH41" si="142">+I41/H41-1</f>
        <v>4.3044619422572206E-2</v>
      </c>
      <c r="BG41" s="40">
        <f t="shared" si="142"/>
        <v>4.1268243583290953E-2</v>
      </c>
      <c r="BH41" s="40">
        <f t="shared" si="142"/>
        <v>3.9632672788787016E-2</v>
      </c>
    </row>
    <row r="42" spans="2:60" ht="14.25" customHeight="1" x14ac:dyDescent="0.3">
      <c r="J42" s="96">
        <f t="shared" ref="J42:K42" si="143">+J41*1.025</f>
        <v>98292.639947856063</v>
      </c>
      <c r="K42" s="96">
        <f t="shared" si="143"/>
        <v>102188.2399844555</v>
      </c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U42" s="1">
        <v>8000</v>
      </c>
      <c r="X42" s="30"/>
    </row>
    <row r="43" spans="2:60" ht="14.25" customHeight="1" x14ac:dyDescent="0.3">
      <c r="J43" s="96">
        <f t="shared" ref="J43:K43" si="144">+J42*1.025</f>
        <v>100749.95594655245</v>
      </c>
      <c r="K43" s="96">
        <f t="shared" si="144"/>
        <v>104742.94598406689</v>
      </c>
      <c r="M43" s="77">
        <v>40000</v>
      </c>
      <c r="N43" s="77">
        <f t="shared" ref="N43:R43" si="145">(+$M43+$M44)/2*N$42</f>
        <v>2475</v>
      </c>
      <c r="O43" s="78">
        <f t="shared" si="145"/>
        <v>2025</v>
      </c>
      <c r="P43" s="78">
        <f t="shared" si="145"/>
        <v>1575.0000000000002</v>
      </c>
      <c r="Q43" s="78">
        <f t="shared" si="145"/>
        <v>1125</v>
      </c>
      <c r="R43" s="78">
        <f t="shared" si="145"/>
        <v>900</v>
      </c>
      <c r="X43" s="30"/>
    </row>
    <row r="44" spans="2:60" ht="14.25" customHeight="1" x14ac:dyDescent="0.3">
      <c r="M44" s="79">
        <v>50000</v>
      </c>
      <c r="N44" s="78">
        <f t="shared" ref="N44:R44" si="146">(+$M44+$M45)/2*N$42</f>
        <v>3025</v>
      </c>
      <c r="O44" s="79">
        <f t="shared" si="146"/>
        <v>2475</v>
      </c>
      <c r="P44" s="78">
        <f t="shared" si="146"/>
        <v>1925.0000000000002</v>
      </c>
      <c r="Q44" s="78">
        <f t="shared" si="146"/>
        <v>1375</v>
      </c>
      <c r="R44" s="78">
        <f t="shared" si="146"/>
        <v>1100</v>
      </c>
      <c r="X44" s="30"/>
    </row>
    <row r="45" spans="2:60" ht="14.25" customHeight="1" x14ac:dyDescent="0.3">
      <c r="M45" s="80">
        <v>60000</v>
      </c>
      <c r="N45" s="78">
        <f t="shared" ref="N45:R45" si="147">(+$M45+$M46)/2*N$42</f>
        <v>3575</v>
      </c>
      <c r="O45" s="78">
        <f t="shared" si="147"/>
        <v>2925</v>
      </c>
      <c r="P45" s="80">
        <f t="shared" si="147"/>
        <v>2275</v>
      </c>
      <c r="Q45" s="78">
        <f t="shared" si="147"/>
        <v>1625</v>
      </c>
      <c r="R45" s="78">
        <f t="shared" si="147"/>
        <v>1300</v>
      </c>
      <c r="X45" s="30"/>
    </row>
    <row r="46" spans="2:60" ht="14.25" customHeight="1" x14ac:dyDescent="0.3">
      <c r="M46" s="81">
        <v>70000</v>
      </c>
      <c r="N46" s="78">
        <f t="shared" ref="N46:R46" si="148">(+$M46+$M47)/2*N$42</f>
        <v>4125</v>
      </c>
      <c r="O46" s="78">
        <f t="shared" si="148"/>
        <v>3375</v>
      </c>
      <c r="P46" s="78">
        <f t="shared" si="148"/>
        <v>2625.0000000000005</v>
      </c>
      <c r="Q46" s="81">
        <f t="shared" si="148"/>
        <v>1875</v>
      </c>
      <c r="R46" s="78">
        <f t="shared" si="148"/>
        <v>1500</v>
      </c>
      <c r="X46" s="30"/>
    </row>
    <row r="47" spans="2:60" ht="14.25" customHeight="1" x14ac:dyDescent="0.3">
      <c r="M47" s="82">
        <v>80000</v>
      </c>
      <c r="N47" s="78">
        <f t="shared" ref="N47:R47" si="149">(+$M47+$M48)/2*N$42</f>
        <v>4675</v>
      </c>
      <c r="O47" s="78">
        <f t="shared" si="149"/>
        <v>3825</v>
      </c>
      <c r="P47" s="78">
        <f t="shared" si="149"/>
        <v>2975.0000000000005</v>
      </c>
      <c r="Q47" s="78">
        <f t="shared" si="149"/>
        <v>2125</v>
      </c>
      <c r="R47" s="82">
        <f t="shared" si="149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50">N83/C54</f>
        <v>4065</v>
      </c>
      <c r="O54" s="2" t="e">
        <f t="shared" si="150"/>
        <v>#DIV/0!</v>
      </c>
      <c r="P54" s="2" t="e">
        <f t="shared" si="150"/>
        <v>#DIV/0!</v>
      </c>
      <c r="Q54" s="2" t="e">
        <f t="shared" si="150"/>
        <v>#DIV/0!</v>
      </c>
      <c r="R54" s="2"/>
      <c r="S54" s="2" t="e">
        <f t="shared" ref="S54:V54" si="151">S83/G54</f>
        <v>#DIV/0!</v>
      </c>
      <c r="T54" s="2">
        <f t="shared" si="151"/>
        <v>3318</v>
      </c>
      <c r="U54" s="2" t="e">
        <f t="shared" si="151"/>
        <v>#DIV/0!</v>
      </c>
      <c r="V54" s="2" t="e">
        <f t="shared" si="151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2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3">N84/C55</f>
        <v>4466.4999999999945</v>
      </c>
      <c r="O55" s="2" t="e">
        <f t="shared" si="153"/>
        <v>#DIV/0!</v>
      </c>
      <c r="P55" s="2">
        <f t="shared" si="153"/>
        <v>3526.7499999999927</v>
      </c>
      <c r="Q55" s="2">
        <f t="shared" si="153"/>
        <v>3157.3749999999927</v>
      </c>
      <c r="R55" s="2"/>
      <c r="S55" s="2" t="e">
        <f t="shared" ref="S55:V55" si="154">S84/G55</f>
        <v>#DIV/0!</v>
      </c>
      <c r="T55" s="2" t="e">
        <f t="shared" si="154"/>
        <v>#DIV/0!</v>
      </c>
      <c r="U55" s="2" t="e">
        <f t="shared" si="154"/>
        <v>#DIV/0!</v>
      </c>
      <c r="V55" s="2" t="e">
        <f t="shared" si="154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2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5">N85/C56</f>
        <v>#DIV/0!</v>
      </c>
      <c r="O56" s="2" t="e">
        <f t="shared" si="155"/>
        <v>#DIV/0!</v>
      </c>
      <c r="P56" s="2">
        <f t="shared" si="155"/>
        <v>3419.3437499999854</v>
      </c>
      <c r="Q56" s="2">
        <f t="shared" si="155"/>
        <v>3205.2343749999854</v>
      </c>
      <c r="R56" s="2"/>
      <c r="S56" s="2">
        <f t="shared" ref="S56:V56" si="156">S85/G56</f>
        <v>3491.1249999999854</v>
      </c>
      <c r="T56" s="2" t="e">
        <f t="shared" si="156"/>
        <v>#DIV/0!</v>
      </c>
      <c r="U56" s="2" t="e">
        <f t="shared" si="156"/>
        <v>#DIV/0!</v>
      </c>
      <c r="V56" s="2" t="e">
        <f t="shared" si="156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2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7">N86/C57</f>
        <v>4220.8515624999809</v>
      </c>
      <c r="O57" s="2" t="e">
        <f t="shared" si="157"/>
        <v>#DIV/0!</v>
      </c>
      <c r="P57" s="2">
        <f t="shared" si="157"/>
        <v>3338.4773437499825</v>
      </c>
      <c r="Q57" s="2">
        <f t="shared" si="157"/>
        <v>3250.2902343749788</v>
      </c>
      <c r="R57" s="2"/>
      <c r="S57" s="2">
        <f t="shared" ref="S57:V57" si="158">S86/G57</f>
        <v>3523.1031249999796</v>
      </c>
      <c r="T57" s="2" t="e">
        <f t="shared" si="158"/>
        <v>#DIV/0!</v>
      </c>
      <c r="U57" s="2" t="e">
        <f t="shared" si="158"/>
        <v>#DIV/0!</v>
      </c>
      <c r="V57" s="2" t="e">
        <f t="shared" si="158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2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9">N87/C58</f>
        <v>#DIV/0!</v>
      </c>
      <c r="O58" s="2" t="e">
        <f t="shared" si="159"/>
        <v>#DIV/0!</v>
      </c>
      <c r="P58" s="2">
        <f t="shared" si="159"/>
        <v>3286.8642773437314</v>
      </c>
      <c r="Q58" s="2">
        <f t="shared" si="159"/>
        <v>3296.2724902343562</v>
      </c>
      <c r="R58" s="2"/>
      <c r="S58" s="2">
        <f t="shared" ref="S58:V58" si="160">S87/G58</f>
        <v>3555.6807031249773</v>
      </c>
      <c r="T58" s="2">
        <f t="shared" si="160"/>
        <v>3800.0889160156003</v>
      </c>
      <c r="U58" s="2" t="e">
        <f t="shared" si="160"/>
        <v>#DIV/0!</v>
      </c>
      <c r="V58" s="2" t="e">
        <f t="shared" si="160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2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61">N88/C59</f>
        <v>#DIV/0!</v>
      </c>
      <c r="O59" s="2" t="e">
        <f t="shared" si="161"/>
        <v>#DIV/0!</v>
      </c>
      <c r="P59" s="2" t="e">
        <f t="shared" si="161"/>
        <v>#DIV/0!</v>
      </c>
      <c r="Q59" s="2">
        <f t="shared" si="161"/>
        <v>3342.9293024902095</v>
      </c>
      <c r="R59" s="2"/>
      <c r="S59" s="2">
        <f t="shared" ref="S59:V59" si="162">S88/G59</f>
        <v>3587.622720703097</v>
      </c>
      <c r="T59" s="2">
        <f t="shared" si="162"/>
        <v>3814.3161389159868</v>
      </c>
      <c r="U59" s="2">
        <f t="shared" si="162"/>
        <v>3584.7029753417664</v>
      </c>
      <c r="V59" s="2" t="e">
        <f t="shared" si="162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2"/>
        <v>3295.4766481933257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3">N89/C60</f>
        <v>4065.9702740478169</v>
      </c>
      <c r="O60" s="2">
        <f t="shared" si="163"/>
        <v>3240.6560277160315</v>
      </c>
      <c r="P60" s="2" t="e">
        <f t="shared" si="163"/>
        <v>#DIV/0!</v>
      </c>
      <c r="Q60" s="2">
        <f t="shared" si="163"/>
        <v>3391.027535052458</v>
      </c>
      <c r="R60" s="2"/>
      <c r="S60" s="2">
        <f t="shared" ref="S60:V60" si="164">S89/G60</f>
        <v>3616.7132887206681</v>
      </c>
      <c r="T60" s="2">
        <f t="shared" si="164"/>
        <v>3827.3990423888827</v>
      </c>
      <c r="U60" s="2" t="e">
        <f t="shared" si="164"/>
        <v>#DIV/0!</v>
      </c>
      <c r="V60" s="2" t="e">
        <f t="shared" si="164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2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5">N90/C61</f>
        <v>#DIV/0!</v>
      </c>
      <c r="O61" s="2">
        <f t="shared" si="165"/>
        <v>3178.5474284089287</v>
      </c>
      <c r="P61" s="2">
        <f t="shared" si="165"/>
        <v>3316.9503259188496</v>
      </c>
      <c r="Q61" s="2">
        <f t="shared" si="165"/>
        <v>3439.3532234287704</v>
      </c>
      <c r="R61" s="2"/>
      <c r="S61" s="2">
        <f>S90/H63</f>
        <v>0</v>
      </c>
      <c r="T61" s="2">
        <f t="shared" ref="T61:V61" si="166">T90/H61</f>
        <v>3838.1590184485976</v>
      </c>
      <c r="U61" s="2">
        <f t="shared" si="166"/>
        <v>3589.9648134684321</v>
      </c>
      <c r="V61" s="2">
        <f t="shared" si="166"/>
        <v>3302.7706084882666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2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7">N91/C62</f>
        <v>4112.1231441714772</v>
      </c>
      <c r="O62" s="2" t="e">
        <f t="shared" si="167"/>
        <v>#DIV/0!</v>
      </c>
      <c r="P62" s="2" t="e">
        <f t="shared" si="167"/>
        <v>#DIV/0!</v>
      </c>
      <c r="Q62" s="2">
        <f t="shared" si="167"/>
        <v>3485.7120540144824</v>
      </c>
      <c r="R62" s="2"/>
      <c r="S62" s="2">
        <f t="shared" ref="S62:V62" si="168">S91/G62</f>
        <v>3677.5750239621384</v>
      </c>
      <c r="T62" s="2">
        <f t="shared" si="168"/>
        <v>3848.4379939098098</v>
      </c>
      <c r="U62" s="2">
        <f t="shared" si="168"/>
        <v>3586.1639338051391</v>
      </c>
      <c r="V62" s="2">
        <f t="shared" si="168"/>
        <v>3287.8898737004711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2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2089.8381113878786</v>
      </c>
      <c r="O63" s="2" t="e">
        <f t="shared" ref="O63:Q63" si="169">O92/D63</f>
        <v>#DIV/0!</v>
      </c>
      <c r="P63" s="2">
        <f t="shared" si="169"/>
        <v>3496.8453111684794</v>
      </c>
      <c r="Q63" s="2">
        <f t="shared" si="169"/>
        <v>3532.9298553648405</v>
      </c>
      <c r="R63" s="2"/>
      <c r="S63" s="2" t="e">
        <f t="shared" ref="S63:V63" si="170">S92/G63</f>
        <v>#DIV/0!</v>
      </c>
      <c r="T63" s="2">
        <f t="shared" si="170"/>
        <v>3853.0989437575454</v>
      </c>
      <c r="U63" s="2">
        <f t="shared" si="170"/>
        <v>3581.268032150263</v>
      </c>
      <c r="V63" s="2">
        <f t="shared" si="170"/>
        <v>3268.4371205429779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2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71">N93/C64</f>
        <v>4280.59312834515</v>
      </c>
      <c r="O64" s="2" t="e">
        <f t="shared" si="171"/>
        <v>#DIV/0!</v>
      </c>
      <c r="P64" s="2">
        <f t="shared" si="171"/>
        <v>3636.7664439476866</v>
      </c>
      <c r="Q64" s="2" t="e">
        <f t="shared" si="171"/>
        <v>#DIV/0!</v>
      </c>
      <c r="R64" s="2"/>
      <c r="S64" s="2">
        <f t="shared" ref="S64:V64" si="172">S93/G64</f>
        <v>3732.9397595502087</v>
      </c>
      <c r="T64" s="2">
        <f t="shared" si="172"/>
        <v>3857.0264173514806</v>
      </c>
      <c r="U64" s="2" t="e">
        <f t="shared" si="172"/>
        <v>#DIV/0!</v>
      </c>
      <c r="V64" s="2">
        <f t="shared" si="172"/>
        <v>3248.3730485565466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2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3">N94/C65</f>
        <v>4414.6829565537773</v>
      </c>
      <c r="O65" s="2" t="e">
        <f t="shared" si="173"/>
        <v>#DIV/0!</v>
      </c>
      <c r="P65" s="2">
        <f t="shared" si="173"/>
        <v>3811.4606050463772</v>
      </c>
      <c r="Q65" s="2">
        <f t="shared" si="173"/>
        <v>3632.3494292926821</v>
      </c>
      <c r="R65" s="2"/>
      <c r="S65" s="2">
        <f t="shared" ref="S65:V65" si="174">S94/G65</f>
        <v>3757.2382535389552</v>
      </c>
      <c r="T65" s="2">
        <f t="shared" si="174"/>
        <v>3860.1270777852624</v>
      </c>
      <c r="U65" s="2" t="e">
        <f t="shared" si="174"/>
        <v>#DIV/0!</v>
      </c>
      <c r="V65" s="2" t="e">
        <f t="shared" si="174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2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5">N95/C66</f>
        <v>4582.7750304676156</v>
      </c>
      <c r="O66" s="2" t="e">
        <f t="shared" si="175"/>
        <v>#DIV/0!</v>
      </c>
      <c r="P66" s="2">
        <f t="shared" si="175"/>
        <v>4023.7971201725304</v>
      </c>
      <c r="Q66" s="2">
        <f t="shared" si="175"/>
        <v>3677.3081650249878</v>
      </c>
      <c r="R66" s="2"/>
      <c r="S66" s="2" t="e">
        <f t="shared" ref="S66:V66" si="176">S95/G66</f>
        <v>#DIV/0!</v>
      </c>
      <c r="T66" s="2">
        <f t="shared" si="176"/>
        <v>3861.3302547298858</v>
      </c>
      <c r="U66" s="2">
        <f t="shared" si="176"/>
        <v>3552.3523444348129</v>
      </c>
      <c r="V66" s="2">
        <f t="shared" si="176"/>
        <v>3197.3744341396959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2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7">N96/C67</f>
        <v>#DIV/0!</v>
      </c>
      <c r="O67" s="2">
        <f t="shared" si="177"/>
        <v>3494.6932272030681</v>
      </c>
      <c r="P67" s="2">
        <f t="shared" si="177"/>
        <v>4270.6670481768379</v>
      </c>
      <c r="Q67" s="2">
        <f t="shared" si="177"/>
        <v>3725.6408691506076</v>
      </c>
      <c r="R67" s="2"/>
      <c r="S67" s="2" t="e">
        <f t="shared" ref="S67:V67" si="178">S96/G67</f>
        <v>#DIV/0!</v>
      </c>
      <c r="T67" s="2">
        <f t="shared" si="178"/>
        <v>3857.5885110981244</v>
      </c>
      <c r="U67" s="2" t="e">
        <f t="shared" si="178"/>
        <v>#DIV/0!</v>
      </c>
      <c r="V67" s="2" t="e">
        <f t="shared" si="178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2"/>
        <v>3820.4314369407221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9">N97/C68</f>
        <v>#DIV/0!</v>
      </c>
      <c r="O68" s="2" t="e">
        <f t="shared" si="179"/>
        <v>#DIV/0!</v>
      </c>
      <c r="P68" s="2" t="e">
        <f t="shared" si="179"/>
        <v>#DIV/0!</v>
      </c>
      <c r="Q68" s="2" t="e">
        <f t="shared" si="179"/>
        <v>#DIV/0!</v>
      </c>
      <c r="R68" s="2"/>
      <c r="S68" s="2" t="e">
        <f t="shared" ref="S68:V68" si="180">S97/G68</f>
        <v>#DIV/0!</v>
      </c>
      <c r="T68" s="2" t="e">
        <f t="shared" si="180"/>
        <v>#DIV/0!</v>
      </c>
      <c r="U68" s="2">
        <f t="shared" si="180"/>
        <v>3516.4745568718063</v>
      </c>
      <c r="V68" s="2">
        <f t="shared" si="180"/>
        <v>3132.0708898680023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2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81">N98/C69</f>
        <v>0</v>
      </c>
      <c r="O69" s="2" t="e">
        <f t="shared" si="181"/>
        <v>#DIV/0!</v>
      </c>
      <c r="P69" s="2">
        <f t="shared" si="181"/>
        <v>4879.6833174907761</v>
      </c>
      <c r="Q69" s="2" t="e">
        <f t="shared" si="181"/>
        <v>#DIV/0!</v>
      </c>
      <c r="R69" s="2"/>
      <c r="S69" s="2">
        <f t="shared" ref="S69:V69" si="182">S98/G69</f>
        <v>3850.6945588118979</v>
      </c>
      <c r="T69" s="2">
        <f t="shared" si="182"/>
        <v>3844.2001794724638</v>
      </c>
      <c r="U69" s="2">
        <f t="shared" si="182"/>
        <v>3494.2114207935956</v>
      </c>
      <c r="V69" s="2">
        <f t="shared" si="182"/>
        <v>3094.2226621146933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2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3">P99/E70</f>
        <v>5239.7254004280403</v>
      </c>
      <c r="Q70" s="2">
        <f t="shared" si="183"/>
        <v>3871.3436616051185</v>
      </c>
      <c r="R70" s="2"/>
      <c r="S70" s="2" t="e">
        <f t="shared" ref="S70:V70" si="184">S99/G70</f>
        <v>#DIV/0!</v>
      </c>
      <c r="T70" s="2">
        <f t="shared" si="184"/>
        <v>3832.580183959275</v>
      </c>
      <c r="U70" s="2">
        <f t="shared" si="184"/>
        <v>3465.8167063134315</v>
      </c>
      <c r="V70" s="2">
        <f t="shared" si="184"/>
        <v>3050.0532286675589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2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5">P100/E71</f>
        <v>5641.0935354387329</v>
      </c>
      <c r="Q71" s="2">
        <f t="shared" si="185"/>
        <v>3920.7522531452414</v>
      </c>
      <c r="R71" s="2"/>
      <c r="S71" s="2" t="e">
        <f t="shared" ref="S71:V71" si="186">S100/G71</f>
        <v>#DIV/0!</v>
      </c>
      <c r="T71" s="2">
        <f t="shared" si="186"/>
        <v>3817.0696885582438</v>
      </c>
      <c r="U71" s="2">
        <f t="shared" si="186"/>
        <v>3437.3871239712657</v>
      </c>
      <c r="V71" s="2">
        <f t="shared" si="186"/>
        <v>3003.704559384234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2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7">P101/E72</f>
        <v>6084.7958738246962</v>
      </c>
      <c r="Q72" s="2">
        <f t="shared" si="187"/>
        <v>3969.446059473863</v>
      </c>
      <c r="R72" s="2"/>
      <c r="S72" s="2" t="e">
        <f t="shared" ref="S72:V72" si="188">S101/G72</f>
        <v>#DIV/0!</v>
      </c>
      <c r="T72" s="2" t="e">
        <f t="shared" si="188"/>
        <v>#DIV/0!</v>
      </c>
      <c r="U72" s="2" t="e">
        <f t="shared" si="188"/>
        <v>#DIV/0!</v>
      </c>
      <c r="V72" s="2">
        <f t="shared" si="188"/>
        <v>2951.3471733688348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2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9">P102/E73</f>
        <v>#DIV/0!</v>
      </c>
      <c r="Q73" s="2" t="e">
        <f t="shared" si="189"/>
        <v>#DIV/0!</v>
      </c>
      <c r="R73" s="2"/>
      <c r="S73" s="2" t="e">
        <f t="shared" ref="S73:V73" si="190">S102/G73</f>
        <v>#DIV/0!</v>
      </c>
      <c r="T73" s="2" t="e">
        <f t="shared" si="190"/>
        <v>#DIV/0!</v>
      </c>
      <c r="U73" s="2">
        <f t="shared" si="190"/>
        <v>3364.9479721222888</v>
      </c>
      <c r="V73" s="2" t="e">
        <f t="shared" si="190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2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91">P103/E74</f>
        <v>7078.3624149370589</v>
      </c>
      <c r="Q74" s="2" t="e">
        <f t="shared" si="191"/>
        <v>#DIV/0!</v>
      </c>
      <c r="R74" s="2"/>
      <c r="S74" s="2" t="e">
        <f t="shared" ref="S74:V74" si="192">S103/G74</f>
        <v>#DIV/0!</v>
      </c>
      <c r="T74" s="2">
        <f t="shared" si="192"/>
        <v>3732.1079688300233</v>
      </c>
      <c r="U74" s="2">
        <f t="shared" si="192"/>
        <v>3299.2716714253379</v>
      </c>
      <c r="V74" s="2">
        <f t="shared" si="192"/>
        <v>2811.4353740206116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2"/>
        <v>4314.5990766159375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3">SUM(N54:N74)</f>
        <v>#DIV/0!</v>
      </c>
      <c r="O75" s="2" t="e">
        <f t="shared" si="193"/>
        <v>#DIV/0!</v>
      </c>
      <c r="P75" s="2" t="e">
        <f t="shared" si="193"/>
        <v>#DIV/0!</v>
      </c>
      <c r="Q75" s="2" t="e">
        <f t="shared" si="193"/>
        <v>#DIV/0!</v>
      </c>
      <c r="R75" s="2"/>
      <c r="S75" s="2" t="e">
        <f t="shared" ref="S75:V75" si="194">SUM(S54:S74)</f>
        <v>#DIV/0!</v>
      </c>
      <c r="T75" s="2" t="e">
        <f t="shared" si="194"/>
        <v>#DIV/0!</v>
      </c>
      <c r="U75" s="2" t="e">
        <f t="shared" si="194"/>
        <v>#DIV/0!</v>
      </c>
      <c r="V75" s="2" t="e">
        <f t="shared" si="194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5">SUM(C54:C79)</f>
        <v>19.5</v>
      </c>
      <c r="D80" s="1">
        <f t="shared" si="195"/>
        <v>3</v>
      </c>
      <c r="E80" s="1">
        <f t="shared" si="195"/>
        <v>21.5</v>
      </c>
      <c r="F80" s="1">
        <f t="shared" si="195"/>
        <v>40</v>
      </c>
      <c r="G80" s="1">
        <f t="shared" si="195"/>
        <v>13</v>
      </c>
      <c r="H80" s="1">
        <f t="shared" si="195"/>
        <v>39.03</v>
      </c>
      <c r="I80" s="1">
        <f t="shared" si="195"/>
        <v>19.5</v>
      </c>
      <c r="J80" s="1">
        <f t="shared" si="195"/>
        <v>29</v>
      </c>
      <c r="K80" s="1">
        <f t="shared" si="195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255000</v>
      </c>
      <c r="D83" s="58">
        <f t="shared" ref="D83:J83" si="196">D54*D16</f>
        <v>0</v>
      </c>
      <c r="E83" s="58">
        <f t="shared" si="196"/>
        <v>0</v>
      </c>
      <c r="F83" s="58">
        <f t="shared" si="196"/>
        <v>0</v>
      </c>
      <c r="G83" s="58">
        <f t="shared" si="196"/>
        <v>0</v>
      </c>
      <c r="H83" s="58">
        <f t="shared" si="196"/>
        <v>142875</v>
      </c>
      <c r="I83" s="58">
        <f t="shared" si="196"/>
        <v>0</v>
      </c>
      <c r="J83" s="58">
        <f t="shared" si="196"/>
        <v>0</v>
      </c>
      <c r="K83" s="58">
        <f>K54*'Pla in Curnt Cell v M 6-30 4'!K16</f>
        <v>0</v>
      </c>
      <c r="L83" s="58"/>
      <c r="M83" s="53">
        <v>0</v>
      </c>
      <c r="N83" s="2">
        <f>C83-'Current w-Formula'!B55</f>
        <v>24390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9954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7">SUM(C55*C17)</f>
        <v>108906.24999999999</v>
      </c>
      <c r="D84" s="58">
        <f t="shared" ref="D84:K84" si="198">D55*D17</f>
        <v>0</v>
      </c>
      <c r="E84" s="58">
        <f t="shared" si="198"/>
        <v>45663.749999999993</v>
      </c>
      <c r="F84" s="58">
        <f t="shared" si="198"/>
        <v>46714.374999999993</v>
      </c>
      <c r="G84" s="58">
        <f t="shared" si="198"/>
        <v>0</v>
      </c>
      <c r="H84" s="58">
        <f t="shared" si="198"/>
        <v>0</v>
      </c>
      <c r="I84" s="58">
        <f t="shared" si="198"/>
        <v>0</v>
      </c>
      <c r="J84" s="58">
        <f t="shared" si="198"/>
        <v>0</v>
      </c>
      <c r="K84" s="58">
        <f t="shared" si="198"/>
        <v>0</v>
      </c>
      <c r="L84" s="58"/>
      <c r="M84" s="53">
        <v>1</v>
      </c>
      <c r="N84" s="2">
        <f>C84-'Current w-Formula'!B56</f>
        <v>11166.249999999985</v>
      </c>
      <c r="O84" s="2">
        <f>D84-'Current w-Formula'!C56</f>
        <v>0</v>
      </c>
      <c r="P84" s="2">
        <f>E84-'Current w-Formula'!D56</f>
        <v>3526.7499999999927</v>
      </c>
      <c r="Q84" s="2">
        <f>F84-'Current w-Formula'!E56</f>
        <v>3157.3749999999927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7"/>
        <v>0</v>
      </c>
      <c r="D85" s="58">
        <f t="shared" ref="D85:K85" si="199">D56*D18</f>
        <v>0</v>
      </c>
      <c r="E85" s="58">
        <f t="shared" si="199"/>
        <v>46805.343749999985</v>
      </c>
      <c r="F85" s="58">
        <f t="shared" si="199"/>
        <v>95764.468749999971</v>
      </c>
      <c r="G85" s="58">
        <f t="shared" si="199"/>
        <v>48959.124999999985</v>
      </c>
      <c r="H85" s="58">
        <f t="shared" si="199"/>
        <v>0</v>
      </c>
      <c r="I85" s="58">
        <f t="shared" si="199"/>
        <v>0</v>
      </c>
      <c r="J85" s="58">
        <f t="shared" si="199"/>
        <v>0</v>
      </c>
      <c r="K85" s="58">
        <f t="shared" si="199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3419.3437499999854</v>
      </c>
      <c r="Q85" s="2">
        <f>F85-'Current w-Formula'!E57</f>
        <v>6410.4687499999709</v>
      </c>
      <c r="R85" s="2"/>
      <c r="S85" s="2">
        <f>G85-'Current w-Formula'!F57</f>
        <v>3491.1249999999854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7"/>
        <v>137303.55468749994</v>
      </c>
      <c r="D86" s="58">
        <f t="shared" ref="D86:K86" si="200">D57*D19</f>
        <v>0</v>
      </c>
      <c r="E86" s="58">
        <f t="shared" si="200"/>
        <v>23987.738671874991</v>
      </c>
      <c r="F86" s="58">
        <f t="shared" si="200"/>
        <v>147237.87070312494</v>
      </c>
      <c r="G86" s="58">
        <f t="shared" si="200"/>
        <v>50183.10312499998</v>
      </c>
      <c r="H86" s="58">
        <f t="shared" si="200"/>
        <v>0</v>
      </c>
      <c r="I86" s="58">
        <f t="shared" si="200"/>
        <v>0</v>
      </c>
      <c r="J86" s="58">
        <f t="shared" si="200"/>
        <v>0</v>
      </c>
      <c r="K86" s="58">
        <f t="shared" si="200"/>
        <v>0</v>
      </c>
      <c r="L86" s="58"/>
      <c r="M86" s="53">
        <v>3</v>
      </c>
      <c r="N86" s="2">
        <f>C86-'Current w-Formula'!B58</f>
        <v>12662.554687499942</v>
      </c>
      <c r="O86" s="2">
        <f>D86-'Current w-Formula'!C58</f>
        <v>0</v>
      </c>
      <c r="P86" s="2">
        <f>E86-'Current w-Formula'!D58</f>
        <v>1669.2386718749913</v>
      </c>
      <c r="Q86" s="2">
        <f>F86-'Current w-Formula'!E58</f>
        <v>9750.870703124936</v>
      </c>
      <c r="R86" s="2"/>
      <c r="S86" s="2">
        <f>G86-'Current w-Formula'!F58</f>
        <v>3523.1031249999796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7"/>
        <v>0</v>
      </c>
      <c r="D87" s="58">
        <f t="shared" ref="D87:K87" si="201">D58*D20</f>
        <v>0</v>
      </c>
      <c r="E87" s="58">
        <f t="shared" si="201"/>
        <v>49174.864277343731</v>
      </c>
      <c r="F87" s="58">
        <f t="shared" si="201"/>
        <v>326990.77118652331</v>
      </c>
      <c r="G87" s="58">
        <f t="shared" si="201"/>
        <v>51437.680703124977</v>
      </c>
      <c r="H87" s="58">
        <f t="shared" si="201"/>
        <v>52569.0889160156</v>
      </c>
      <c r="I87" s="58">
        <f t="shared" si="201"/>
        <v>0</v>
      </c>
      <c r="J87" s="58">
        <f t="shared" si="201"/>
        <v>0</v>
      </c>
      <c r="K87" s="58">
        <f t="shared" si="201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3286.8642773437314</v>
      </c>
      <c r="Q87" s="2">
        <f>F87-'Current w-Formula'!E59</f>
        <v>21425.771186523314</v>
      </c>
      <c r="R87" s="2"/>
      <c r="S87" s="2">
        <f>G87-'Current w-Formula'!F59</f>
        <v>3555.6807031249773</v>
      </c>
      <c r="T87" s="2">
        <f>H87-'Current w-Formula'!G59</f>
        <v>3800.0889160156003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7"/>
        <v>0</v>
      </c>
      <c r="D88" s="58">
        <f t="shared" ref="D88:K88" si="202">D59*D21</f>
        <v>0</v>
      </c>
      <c r="E88" s="58">
        <f t="shared" si="202"/>
        <v>0</v>
      </c>
      <c r="F88" s="58">
        <f t="shared" si="202"/>
        <v>154691.78790747063</v>
      </c>
      <c r="G88" s="58">
        <f t="shared" si="202"/>
        <v>52723.622720703097</v>
      </c>
      <c r="H88" s="58">
        <f t="shared" si="202"/>
        <v>107766.63227783197</v>
      </c>
      <c r="I88" s="58">
        <f t="shared" si="202"/>
        <v>56202.702975341766</v>
      </c>
      <c r="J88" s="58">
        <f t="shared" si="202"/>
        <v>0</v>
      </c>
      <c r="K88" s="58">
        <f t="shared" si="202"/>
        <v>60841.476648193326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10028.787907470629</v>
      </c>
      <c r="R88" s="2"/>
      <c r="S88" s="2">
        <f>G88-'Current w-Formula'!F60</f>
        <v>3587.622720703097</v>
      </c>
      <c r="T88" s="2">
        <f>H88-'Current w-Formula'!G60</f>
        <v>7628.6322778319736</v>
      </c>
      <c r="U88" s="2">
        <f>I88-'Current w-Formula'!H60</f>
        <v>3584.7029753417664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3295.4766481933257</v>
      </c>
    </row>
    <row r="89" spans="2:33" ht="14.25" customHeight="1" x14ac:dyDescent="0.3">
      <c r="B89" s="53">
        <v>6</v>
      </c>
      <c r="C89" s="58">
        <f t="shared" si="197"/>
        <v>49286.970274047817</v>
      </c>
      <c r="D89" s="58">
        <f t="shared" ref="D89:K89" si="203">D60*D22</f>
        <v>50475.656027716032</v>
      </c>
      <c r="E89" s="58">
        <f t="shared" si="203"/>
        <v>0</v>
      </c>
      <c r="F89" s="58">
        <f t="shared" si="203"/>
        <v>396397.70651289343</v>
      </c>
      <c r="G89" s="58">
        <f t="shared" si="203"/>
        <v>162125.139866162</v>
      </c>
      <c r="H89" s="58">
        <f t="shared" si="203"/>
        <v>110460.79808477777</v>
      </c>
      <c r="I89" s="58">
        <f t="shared" si="203"/>
        <v>0</v>
      </c>
      <c r="J89" s="58">
        <f t="shared" si="203"/>
        <v>0</v>
      </c>
      <c r="K89" s="58">
        <f t="shared" si="203"/>
        <v>0</v>
      </c>
      <c r="L89" s="58"/>
      <c r="M89" s="53">
        <v>6</v>
      </c>
      <c r="N89" s="2">
        <f>C89-'Current w-Formula'!B61</f>
        <v>4065.9702740478169</v>
      </c>
      <c r="O89" s="2">
        <f>D89-'Current w-Formula'!C61</f>
        <v>3240.6560277160315</v>
      </c>
      <c r="P89" s="2">
        <f>E89-'Current w-Formula'!D61</f>
        <v>0</v>
      </c>
      <c r="Q89" s="2">
        <f>F89-'Current w-Formula'!E61</f>
        <v>25432.706512893434</v>
      </c>
      <c r="R89" s="2"/>
      <c r="S89" s="2">
        <f>G89-'Current w-Formula'!F61</f>
        <v>10850.139866162004</v>
      </c>
      <c r="T89" s="2">
        <f>H89-'Current w-Formula'!G61</f>
        <v>7654.7980847777653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7"/>
        <v>0</v>
      </c>
      <c r="D90" s="58">
        <f t="shared" ref="D90:K90" si="204">D61*D23</f>
        <v>51737.547428408929</v>
      </c>
      <c r="E90" s="58">
        <f t="shared" si="204"/>
        <v>52955.95032591885</v>
      </c>
      <c r="F90" s="58">
        <f t="shared" si="204"/>
        <v>162523.05967028631</v>
      </c>
      <c r="G90" s="58">
        <f t="shared" si="204"/>
        <v>0</v>
      </c>
      <c r="H90" s="58">
        <f t="shared" si="204"/>
        <v>226444.63607379439</v>
      </c>
      <c r="I90" s="58">
        <f t="shared" si="204"/>
        <v>118095.92962693686</v>
      </c>
      <c r="J90" s="58">
        <f t="shared" si="204"/>
        <v>184454.3118254648</v>
      </c>
      <c r="K90" s="58">
        <f t="shared" si="204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3178.5474284089287</v>
      </c>
      <c r="P90" s="2">
        <f>E90-'Current w-Formula'!D62</f>
        <v>3316.9503259188496</v>
      </c>
      <c r="Q90" s="2">
        <f>F90-'Current w-Formula'!E62</f>
        <v>10318.059670286311</v>
      </c>
      <c r="R90" s="2"/>
      <c r="S90" s="2">
        <f>G90-'Current w-Formula'!F62</f>
        <v>0</v>
      </c>
      <c r="T90" s="2">
        <f>H90-'Current w-Formula'!G62</f>
        <v>15352.636073794391</v>
      </c>
      <c r="U90" s="2">
        <f>I90-'Current w-Formula'!H62</f>
        <v>7179.9296269368642</v>
      </c>
      <c r="V90" s="2">
        <f>J90-'Current w-Formula'!I62</f>
        <v>9908.3118254647998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7"/>
        <v>103564.24628834295</v>
      </c>
      <c r="D91" s="58">
        <f t="shared" ref="D91:K91" si="205">D62*D24</f>
        <v>0</v>
      </c>
      <c r="E91" s="58">
        <f t="shared" si="205"/>
        <v>0</v>
      </c>
      <c r="F91" s="58">
        <f t="shared" si="205"/>
        <v>111057.42410802896</v>
      </c>
      <c r="G91" s="58">
        <f t="shared" si="205"/>
        <v>141943.93755990535</v>
      </c>
      <c r="H91" s="58">
        <f t="shared" si="205"/>
        <v>313342.76516711299</v>
      </c>
      <c r="I91" s="58">
        <f t="shared" si="205"/>
        <v>60524.163933805139</v>
      </c>
      <c r="J91" s="58">
        <f t="shared" si="205"/>
        <v>63021.889873700471</v>
      </c>
      <c r="K91" s="58">
        <f t="shared" si="205"/>
        <v>0</v>
      </c>
      <c r="L91" s="58"/>
      <c r="M91" s="53">
        <v>8</v>
      </c>
      <c r="N91" s="2">
        <f>C91-'Current w-Formula'!B63</f>
        <v>8224.2462883429544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6971.4241080289648</v>
      </c>
      <c r="R91" s="2"/>
      <c r="S91" s="2">
        <f>G91-'Current w-Formula'!F63</f>
        <v>9193.9375599053456</v>
      </c>
      <c r="T91" s="2">
        <f>H91-'Current w-Formula'!G63</f>
        <v>20781.565167112974</v>
      </c>
      <c r="U91" s="2">
        <f>I91-'Current w-Formula'!H63</f>
        <v>3586.1639338051391</v>
      </c>
      <c r="V91" s="2">
        <f>J91-'Current w-Formula'!I63</f>
        <v>3287.8898737004711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7"/>
        <v>53076.676222775757</v>
      </c>
      <c r="D92" s="58">
        <f t="shared" ref="D92:K92" si="206">D63*D25</f>
        <v>0</v>
      </c>
      <c r="E92" s="58">
        <f t="shared" si="206"/>
        <v>55636.845311168479</v>
      </c>
      <c r="F92" s="58">
        <f t="shared" si="206"/>
        <v>170750.78956609452</v>
      </c>
      <c r="G92" s="58">
        <f t="shared" si="206"/>
        <v>0</v>
      </c>
      <c r="H92" s="58">
        <f t="shared" si="206"/>
        <v>148692.74735939386</v>
      </c>
      <c r="I92" s="58">
        <f t="shared" si="206"/>
        <v>124074.53606430053</v>
      </c>
      <c r="J92" s="58">
        <f t="shared" si="206"/>
        <v>64597.437120542978</v>
      </c>
      <c r="K92" s="58">
        <f t="shared" si="206"/>
        <v>0</v>
      </c>
      <c r="L92" s="58"/>
      <c r="M92" s="53">
        <v>9</v>
      </c>
      <c r="N92" s="2">
        <f>C92-'Current w-Formula'!B64</f>
        <v>4179.6762227757572</v>
      </c>
      <c r="O92" s="2">
        <f>D92-'Current w-Formula'!C64</f>
        <v>0</v>
      </c>
      <c r="P92" s="2">
        <f>E92-'Current w-Formula'!D64</f>
        <v>3496.8453111684794</v>
      </c>
      <c r="Q92" s="2">
        <f>F92-'Current w-Formula'!E64</f>
        <v>10598.789566094521</v>
      </c>
      <c r="R92" s="2"/>
      <c r="S92" s="2">
        <f>G92-'Current w-Formula'!F64</f>
        <v>0</v>
      </c>
      <c r="T92" s="2">
        <f>H92-'Current w-Formula'!G64</f>
        <v>9632.747359393863</v>
      </c>
      <c r="U92" s="2">
        <f>I92-'Current w-Formula'!H64</f>
        <v>7162.536064300526</v>
      </c>
      <c r="V92" s="2">
        <f>J92-'Current w-Formula'!I64</f>
        <v>3268.4371205429779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7"/>
        <v>54403.59312834515</v>
      </c>
      <c r="D93" s="58">
        <f t="shared" ref="D93:K93" si="207">D64*D26</f>
        <v>0</v>
      </c>
      <c r="E93" s="58">
        <f t="shared" si="207"/>
        <v>114055.53288789537</v>
      </c>
      <c r="F93" s="58">
        <f t="shared" si="207"/>
        <v>0</v>
      </c>
      <c r="G93" s="58">
        <f t="shared" si="207"/>
        <v>29825.969879775104</v>
      </c>
      <c r="H93" s="58">
        <f t="shared" si="207"/>
        <v>121928.05283470296</v>
      </c>
      <c r="I93" s="58">
        <f t="shared" si="207"/>
        <v>0</v>
      </c>
      <c r="J93" s="58">
        <f t="shared" si="207"/>
        <v>132424.74609711309</v>
      </c>
      <c r="K93" s="58">
        <f t="shared" si="207"/>
        <v>0</v>
      </c>
      <c r="L93" s="58"/>
      <c r="M93" s="53">
        <v>10</v>
      </c>
      <c r="N93" s="2">
        <f>C93-'Current w-Formula'!B65</f>
        <v>4280.59312834515</v>
      </c>
      <c r="O93" s="2">
        <f>D93-'Current w-Formula'!C65</f>
        <v>0</v>
      </c>
      <c r="P93" s="2">
        <f>E93-'Current w-Formula'!D65</f>
        <v>7273.5328878953733</v>
      </c>
      <c r="Q93" s="2">
        <f>F93-'Current w-Formula'!E65</f>
        <v>0</v>
      </c>
      <c r="R93" s="2"/>
      <c r="S93" s="2">
        <f>G93-'Current w-Formula'!F65</f>
        <v>1866.4698797751043</v>
      </c>
      <c r="T93" s="2">
        <f>H93-'Current w-Formula'!G65</f>
        <v>7714.0528347029613</v>
      </c>
      <c r="U93" s="2">
        <f>I93-'Current w-Formula'!H65</f>
        <v>0</v>
      </c>
      <c r="V93" s="2">
        <f>J93-'Current w-Formula'!I65</f>
        <v>6496.7460971130931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7"/>
        <v>55763.682956553777</v>
      </c>
      <c r="D94" s="58">
        <f t="shared" ref="D94:K94" si="208">D65*D27</f>
        <v>0</v>
      </c>
      <c r="E94" s="58">
        <f t="shared" si="208"/>
        <v>58453.460605046377</v>
      </c>
      <c r="F94" s="58">
        <f t="shared" si="208"/>
        <v>179395.04828787805</v>
      </c>
      <c r="G94" s="58">
        <f t="shared" si="208"/>
        <v>61143.238253538955</v>
      </c>
      <c r="H94" s="58">
        <f t="shared" si="208"/>
        <v>187464.38123335579</v>
      </c>
      <c r="I94" s="58">
        <f t="shared" si="208"/>
        <v>0</v>
      </c>
      <c r="J94" s="58">
        <f t="shared" si="208"/>
        <v>0</v>
      </c>
      <c r="K94" s="58">
        <f t="shared" si="208"/>
        <v>0</v>
      </c>
      <c r="L94" s="58"/>
      <c r="M94" s="53">
        <v>11</v>
      </c>
      <c r="N94" s="2">
        <f>C94-'Current w-Formula'!B66</f>
        <v>4414.6829565537773</v>
      </c>
      <c r="O94" s="2">
        <f>D94-'Current w-Formula'!C66</f>
        <v>0</v>
      </c>
      <c r="P94" s="2">
        <f>E94-'Current w-Formula'!D66</f>
        <v>3811.4606050463772</v>
      </c>
      <c r="Q94" s="2">
        <f>F94-'Current w-Formula'!E66</f>
        <v>10897.048287878046</v>
      </c>
      <c r="R94" s="2"/>
      <c r="S94" s="2">
        <f>G94-'Current w-Formula'!F66</f>
        <v>3757.2382535389552</v>
      </c>
      <c r="T94" s="2">
        <f>H94-'Current w-Formula'!G66</f>
        <v>11580.381233355787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7"/>
        <v>57157.775030467616</v>
      </c>
      <c r="D95" s="58">
        <f t="shared" ref="D95:K95" si="209">D66*D28</f>
        <v>0</v>
      </c>
      <c r="E95" s="58">
        <f t="shared" si="209"/>
        <v>59914.79712017253</v>
      </c>
      <c r="F95" s="58">
        <f t="shared" si="209"/>
        <v>61293.308165024988</v>
      </c>
      <c r="G95" s="58">
        <f t="shared" si="209"/>
        <v>0</v>
      </c>
      <c r="H95" s="58">
        <f t="shared" si="209"/>
        <v>192150.99076418966</v>
      </c>
      <c r="I95" s="58">
        <f t="shared" si="209"/>
        <v>167018.38086108703</v>
      </c>
      <c r="J95" s="58">
        <f t="shared" si="209"/>
        <v>69564.374434139696</v>
      </c>
      <c r="K95" s="58">
        <f t="shared" si="209"/>
        <v>0</v>
      </c>
      <c r="L95" s="58"/>
      <c r="M95" s="53">
        <v>12</v>
      </c>
      <c r="N95" s="2">
        <f>C95-'Current w-Formula'!B67</f>
        <v>4582.7750304676156</v>
      </c>
      <c r="O95" s="2">
        <f>D95-'Current w-Formula'!C67</f>
        <v>0</v>
      </c>
      <c r="P95" s="2">
        <f>E95-'Current w-Formula'!D67</f>
        <v>4023.7971201725304</v>
      </c>
      <c r="Q95" s="2">
        <f>F95-'Current w-Formula'!E67</f>
        <v>3677.3081650249878</v>
      </c>
      <c r="R95" s="2"/>
      <c r="S95" s="2">
        <f>G95-'Current w-Formula'!F67</f>
        <v>0</v>
      </c>
      <c r="T95" s="2">
        <f>H95-'Current w-Formula'!G67</f>
        <v>11583.990764189657</v>
      </c>
      <c r="U95" s="2">
        <f>I95-'Current w-Formula'!H67</f>
        <v>8880.8808610870328</v>
      </c>
      <c r="V95" s="2">
        <f>J95-'Current w-Formula'!I67</f>
        <v>3197.3744341396959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7"/>
        <v>0</v>
      </c>
      <c r="D96" s="58">
        <f t="shared" ref="D96:K96" si="210">D67*D29</f>
        <v>59999.693227203068</v>
      </c>
      <c r="E96" s="58">
        <f t="shared" si="210"/>
        <v>122825.33409635368</v>
      </c>
      <c r="F96" s="58">
        <f t="shared" si="210"/>
        <v>62825.640869150608</v>
      </c>
      <c r="G96" s="58">
        <f t="shared" si="210"/>
        <v>0</v>
      </c>
      <c r="H96" s="58">
        <f t="shared" si="210"/>
        <v>172663.67778418807</v>
      </c>
      <c r="I96" s="58">
        <f t="shared" si="210"/>
        <v>0</v>
      </c>
      <c r="J96" s="58">
        <f t="shared" si="210"/>
        <v>0</v>
      </c>
      <c r="K96" s="58">
        <f t="shared" si="210"/>
        <v>74129.431436940722</v>
      </c>
      <c r="L96" s="58"/>
      <c r="M96" s="53">
        <v>13</v>
      </c>
      <c r="N96" s="2">
        <f>C96-'Current w-Formula'!B68</f>
        <v>0</v>
      </c>
      <c r="O96" s="2">
        <f>D96-'Current w-Formula'!C68</f>
        <v>3494.6932272030681</v>
      </c>
      <c r="P96" s="2">
        <f>E96-'Current w-Formula'!D68</f>
        <v>8541.3340963536757</v>
      </c>
      <c r="Q96" s="2">
        <f>F96-'Current w-Formula'!E68</f>
        <v>3725.6408691506076</v>
      </c>
      <c r="R96" s="2"/>
      <c r="S96" s="2">
        <f>G96-'Current w-Formula'!F68</f>
        <v>0</v>
      </c>
      <c r="T96" s="2">
        <f>H96-'Current w-Formula'!G68</f>
        <v>10145.457784188067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3820.4314369407221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11">D68*D30</f>
        <v>0</v>
      </c>
      <c r="E97" s="58">
        <f t="shared" si="211"/>
        <v>0</v>
      </c>
      <c r="F97" s="58">
        <f t="shared" si="211"/>
        <v>0</v>
      </c>
      <c r="G97" s="58">
        <f t="shared" si="211"/>
        <v>0</v>
      </c>
      <c r="H97" s="58">
        <f t="shared" si="211"/>
        <v>0</v>
      </c>
      <c r="I97" s="58">
        <f t="shared" si="211"/>
        <v>70189.474556871806</v>
      </c>
      <c r="J97" s="58">
        <f t="shared" si="211"/>
        <v>73086.070889868002</v>
      </c>
      <c r="K97" s="58">
        <f t="shared" si="211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3516.4745568718063</v>
      </c>
      <c r="V97" s="2">
        <f>J97-'Current w-Formula'!I69</f>
        <v>3132.0708898680023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61552.672076169649</v>
      </c>
      <c r="D98" s="58">
        <f>D69*D30</f>
        <v>0</v>
      </c>
      <c r="E98" s="58">
        <f t="shared" ref="E98:K98" si="212">E69*E31</f>
        <v>193565.04995247233</v>
      </c>
      <c r="F98" s="58">
        <f t="shared" si="212"/>
        <v>0</v>
      </c>
      <c r="G98" s="58">
        <f t="shared" si="212"/>
        <v>134981.3891176238</v>
      </c>
      <c r="H98" s="58">
        <f t="shared" si="212"/>
        <v>34487.600089736232</v>
      </c>
      <c r="I98" s="58">
        <f t="shared" si="212"/>
        <v>71944.211420793596</v>
      </c>
      <c r="J98" s="58">
        <f t="shared" si="212"/>
        <v>224739.66798634408</v>
      </c>
      <c r="K98" s="58">
        <f t="shared" si="212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14639.049952472327</v>
      </c>
      <c r="Q98" s="2">
        <f>F98-'Current w-Formula'!E70</f>
        <v>0</v>
      </c>
      <c r="R98" s="2"/>
      <c r="S98" s="2">
        <f>G98-'Current w-Formula'!F70</f>
        <v>7701.3891176237958</v>
      </c>
      <c r="T98" s="2">
        <f>H98-'Current w-Formula'!G70</f>
        <v>1922.1000897362319</v>
      </c>
      <c r="U98" s="2">
        <f>I98-'Current w-Formula'!H70</f>
        <v>3494.2114207935956</v>
      </c>
      <c r="V98" s="2">
        <f>J98-'Current w-Formula'!I70</f>
        <v>9282.6679863440804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3">E70*E32</f>
        <v>66134.72540042804</v>
      </c>
      <c r="F99" s="58">
        <f t="shared" si="213"/>
        <v>135312.68732321024</v>
      </c>
      <c r="G99" s="58">
        <f t="shared" si="213"/>
        <v>0</v>
      </c>
      <c r="H99" s="58">
        <f t="shared" si="213"/>
        <v>141399.16036791855</v>
      </c>
      <c r="I99" s="58">
        <f t="shared" si="213"/>
        <v>73742.816706313431</v>
      </c>
      <c r="J99" s="58">
        <f t="shared" si="213"/>
        <v>153572.10645733512</v>
      </c>
      <c r="K99" s="58">
        <f t="shared" si="213"/>
        <v>0</v>
      </c>
      <c r="L99" s="58"/>
      <c r="M99" s="53">
        <v>16</v>
      </c>
      <c r="N99" s="53"/>
      <c r="O99" s="53"/>
      <c r="P99" s="2">
        <f>E99-'Current w-Formula'!D71</f>
        <v>5239.7254004280403</v>
      </c>
      <c r="Q99" s="2">
        <f>F99-'Current w-Formula'!E71</f>
        <v>7742.6873232102371</v>
      </c>
      <c r="R99" s="2"/>
      <c r="S99" s="2">
        <f>G99-'Current w-Formula'!F71</f>
        <v>0</v>
      </c>
      <c r="T99" s="2">
        <f>H99-'Current w-Formula'!G71</f>
        <v>7665.16036791855</v>
      </c>
      <c r="U99" s="2">
        <f>I99-'Current w-Formula'!H71</f>
        <v>3465.8167063134315</v>
      </c>
      <c r="V99" s="2">
        <f>J99-'Current w-Formula'!I71</f>
        <v>6100.1064573351177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4">E71*E33</f>
        <v>67788.093535438733</v>
      </c>
      <c r="F100" s="58">
        <f t="shared" si="214"/>
        <v>69347.752253145241</v>
      </c>
      <c r="G100" s="58">
        <f t="shared" si="214"/>
        <v>0</v>
      </c>
      <c r="H100" s="58">
        <f t="shared" si="214"/>
        <v>144934.13937711649</v>
      </c>
      <c r="I100" s="58">
        <f t="shared" si="214"/>
        <v>226759.1613719138</v>
      </c>
      <c r="J100" s="58">
        <f t="shared" si="214"/>
        <v>314822.81823753694</v>
      </c>
      <c r="K100" s="58">
        <f t="shared" si="214"/>
        <v>0</v>
      </c>
      <c r="L100" s="58"/>
      <c r="M100" s="53">
        <v>17</v>
      </c>
      <c r="N100" s="53"/>
      <c r="O100" s="53"/>
      <c r="P100" s="2">
        <f>E100-'Current w-Formula'!D72</f>
        <v>5641.0935354387329</v>
      </c>
      <c r="Q100" s="2">
        <f>F100-'Current w-Formula'!E72</f>
        <v>3920.7522531452414</v>
      </c>
      <c r="R100" s="2"/>
      <c r="S100" s="2">
        <f>G100-'Current w-Formula'!F72</f>
        <v>0</v>
      </c>
      <c r="T100" s="2">
        <f>H100-'Current w-Formula'!G72</f>
        <v>7634.1393771164876</v>
      </c>
      <c r="U100" s="2">
        <f>I100-'Current w-Formula'!H72</f>
        <v>10312.161371913797</v>
      </c>
      <c r="V100" s="2">
        <f>J100-'Current w-Formula'!I72</f>
        <v>12014.818237536936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5">E72*E34</f>
        <v>138965.59174764939</v>
      </c>
      <c r="F101" s="58">
        <f t="shared" si="215"/>
        <v>71081.446059473863</v>
      </c>
      <c r="G101" s="58">
        <f t="shared" si="215"/>
        <v>0</v>
      </c>
      <c r="H101" s="58">
        <f t="shared" si="215"/>
        <v>0</v>
      </c>
      <c r="I101" s="58">
        <f t="shared" si="215"/>
        <v>0</v>
      </c>
      <c r="J101" s="58">
        <f t="shared" si="215"/>
        <v>161346.69434673767</v>
      </c>
      <c r="K101" s="58">
        <f t="shared" si="215"/>
        <v>0</v>
      </c>
      <c r="L101" s="58"/>
      <c r="M101" s="53">
        <v>18</v>
      </c>
      <c r="N101" s="53"/>
      <c r="O101" s="53"/>
      <c r="P101" s="2">
        <f>E101-'Current w-Formula'!D73</f>
        <v>12169.591747649392</v>
      </c>
      <c r="Q101" s="2">
        <f>F101-'Current w-Formula'!E73</f>
        <v>3969.446059473863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5902.6943467376695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6">E73*E35</f>
        <v>0</v>
      </c>
      <c r="F102" s="58">
        <f t="shared" si="216"/>
        <v>0</v>
      </c>
      <c r="G102" s="58">
        <f t="shared" si="216"/>
        <v>0</v>
      </c>
      <c r="H102" s="58">
        <f t="shared" si="216"/>
        <v>0</v>
      </c>
      <c r="I102" s="58">
        <f t="shared" si="216"/>
        <v>158825.89594424458</v>
      </c>
      <c r="J102" s="58">
        <f t="shared" si="216"/>
        <v>0</v>
      </c>
      <c r="K102" s="58">
        <f t="shared" si="216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6729.8959442445775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7">E74*E36</f>
        <v>219001.08724481118</v>
      </c>
      <c r="F103" s="58">
        <f t="shared" si="217"/>
        <v>0</v>
      </c>
      <c r="G103" s="58">
        <f t="shared" si="217"/>
        <v>0</v>
      </c>
      <c r="H103" s="58">
        <f t="shared" si="217"/>
        <v>312156.43187532009</v>
      </c>
      <c r="I103" s="58">
        <f t="shared" si="217"/>
        <v>244194.81501427601</v>
      </c>
      <c r="J103" s="58">
        <f t="shared" si="217"/>
        <v>762816.91836618551</v>
      </c>
      <c r="K103" s="58">
        <f t="shared" si="217"/>
        <v>88116.599076615938</v>
      </c>
      <c r="L103" s="58"/>
      <c r="M103" s="53">
        <v>20</v>
      </c>
      <c r="N103" s="53"/>
      <c r="O103" s="53"/>
      <c r="P103" s="2">
        <f>E103-'Current w-Formula'!D75</f>
        <v>21235.087244811177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14928.431875320093</v>
      </c>
      <c r="U103" s="2">
        <f>I103-'Current w-Formula'!H75</f>
        <v>9897.8150142760132</v>
      </c>
      <c r="V103" s="2">
        <f>J103-'Current w-Formula'!I75</f>
        <v>25302.918366185506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4314.5990766159375</v>
      </c>
    </row>
    <row r="104" spans="2:33" ht="14.25" customHeight="1" x14ac:dyDescent="0.3">
      <c r="B104" s="53"/>
      <c r="C104" s="58">
        <f t="shared" ref="C104:D104" si="218">SUM(C83:C98)</f>
        <v>936015.42066420265</v>
      </c>
      <c r="D104" s="58">
        <f t="shared" si="218"/>
        <v>162212.89668332803</v>
      </c>
      <c r="E104" s="58">
        <f t="shared" ref="E104:H104" si="219">SUM(E83:E103)</f>
        <v>1314928.1649265736</v>
      </c>
      <c r="F104" s="58">
        <f t="shared" si="219"/>
        <v>2191384.1363623049</v>
      </c>
      <c r="G104" s="58">
        <f t="shared" si="219"/>
        <v>733323.20622583327</v>
      </c>
      <c r="H104" s="58">
        <f t="shared" si="219"/>
        <v>2409336.1022054548</v>
      </c>
      <c r="I104" s="58">
        <f t="shared" ref="I104:J104" si="220">SUM(I84:I103)</f>
        <v>1371572.0884758846</v>
      </c>
      <c r="J104" s="58">
        <f t="shared" si="220"/>
        <v>2204447.035634968</v>
      </c>
      <c r="K104" s="58">
        <f>SUM(K83:K103)</f>
        <v>223087.50716174999</v>
      </c>
      <c r="L104" s="58"/>
      <c r="M104" s="53"/>
      <c r="N104" s="2">
        <f t="shared" ref="N104:Q104" si="221">SUM(N83:N103)</f>
        <v>77966.748588032991</v>
      </c>
      <c r="O104" s="2">
        <f t="shared" si="221"/>
        <v>9913.8966833280283</v>
      </c>
      <c r="P104" s="2">
        <f t="shared" si="221"/>
        <v>101290.66492657366</v>
      </c>
      <c r="Q104" s="2">
        <f t="shared" si="221"/>
        <v>138027.13636230509</v>
      </c>
      <c r="R104" s="2"/>
      <c r="S104" s="2">
        <f t="shared" ref="S104:V104" si="222">SUM(S83:S103)</f>
        <v>47526.706225833244</v>
      </c>
      <c r="T104" s="2">
        <f t="shared" si="222"/>
        <v>147978.18220545442</v>
      </c>
      <c r="U104" s="2">
        <f t="shared" si="222"/>
        <v>67810.58847588455</v>
      </c>
      <c r="V104" s="2">
        <f t="shared" si="222"/>
        <v>87894.035634968342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11430.507161749985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689838.46626413031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11546306.5583403</v>
      </c>
      <c r="H107" s="59">
        <f t="shared" ref="H107:H108" si="223">+G107*1.2111</f>
        <v>13983731.872805938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3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4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4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82" t="s">
        <v>68</v>
      </c>
      <c r="D115" s="283"/>
      <c r="E115" s="283"/>
      <c r="F115" s="283"/>
      <c r="G115" s="283"/>
      <c r="H115" s="283"/>
      <c r="I115" s="283"/>
      <c r="J115" s="283"/>
      <c r="K115" s="283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4065</v>
      </c>
      <c r="D117" s="48">
        <f>+D16-'Current w-Formula'!C2</f>
        <v>3595</v>
      </c>
      <c r="E117" s="48">
        <f>+E16-'Current w-Formula'!D2</f>
        <v>3126</v>
      </c>
      <c r="F117" s="48">
        <f>+F16-'Current w-Formula'!E2</f>
        <v>2754</v>
      </c>
      <c r="G117" s="48">
        <f>+G16-'Current w-Formula'!F2</f>
        <v>3041</v>
      </c>
      <c r="H117" s="48">
        <f>+H16-'Current w-Formula'!G2</f>
        <v>3318</v>
      </c>
      <c r="I117" s="48">
        <f>+I16-'Current w-Formula'!H2</f>
        <v>3116</v>
      </c>
      <c r="J117" s="48">
        <f>+J16-'Current w-Formula'!I2</f>
        <v>2880</v>
      </c>
      <c r="K117" s="48">
        <f>+K16-'Current w-Formula'!J2</f>
        <v>2592</v>
      </c>
      <c r="V117" s="30"/>
    </row>
    <row r="118" spans="2:22" ht="14.25" customHeight="1" x14ac:dyDescent="0.3">
      <c r="B118" s="1">
        <v>1</v>
      </c>
      <c r="C118" s="48">
        <f>+C17-'Current w-Formula'!B3</f>
        <v>4466.4999999999927</v>
      </c>
      <c r="D118" s="48">
        <f>+D17-'Current w-Formula'!C3</f>
        <v>3996.1249999999927</v>
      </c>
      <c r="E118" s="48">
        <f>+E17-'Current w-Formula'!D3</f>
        <v>3526.7499999999927</v>
      </c>
      <c r="F118" s="48">
        <f>+F17-'Current w-Formula'!E3</f>
        <v>3157.3749999999927</v>
      </c>
      <c r="G118" s="48">
        <f>+G17-'Current w-Formula'!F3</f>
        <v>3456.9999999999927</v>
      </c>
      <c r="H118" s="48">
        <f>+H17-'Current w-Formula'!G3</f>
        <v>3746.6249999999927</v>
      </c>
      <c r="I118" s="48">
        <f>+I17-'Current w-Formula'!H3</f>
        <v>3556.8749999999927</v>
      </c>
      <c r="J118" s="48">
        <f>+J17-'Current w-Formula'!I3</f>
        <v>3333.1249999999927</v>
      </c>
      <c r="K118" s="48">
        <f>+K17-'Current w-Formula'!J3</f>
        <v>3056.3749999999927</v>
      </c>
      <c r="V118" s="30"/>
    </row>
    <row r="119" spans="2:22" ht="14.25" customHeight="1" x14ac:dyDescent="0.3">
      <c r="B119" s="1">
        <v>2</v>
      </c>
      <c r="C119" s="48">
        <f>+C18-'Current w-Formula'!B4</f>
        <v>4330.5624999999854</v>
      </c>
      <c r="D119" s="48">
        <f>+D18-'Current w-Formula'!C4</f>
        <v>3788.4531249999854</v>
      </c>
      <c r="E119" s="48">
        <f>+E18-'Current w-Formula'!D4</f>
        <v>3419.3437499999854</v>
      </c>
      <c r="F119" s="48">
        <f>+F18-'Current w-Formula'!E4</f>
        <v>3205.2343749999854</v>
      </c>
      <c r="G119" s="48">
        <f>+G18-'Current w-Formula'!F4</f>
        <v>3491.1249999999854</v>
      </c>
      <c r="H119" s="48">
        <f>+H18-'Current w-Formula'!G4</f>
        <v>3767.0156249999854</v>
      </c>
      <c r="I119" s="48">
        <f>+I18-'Current w-Formula'!H4</f>
        <v>3566.7968749999854</v>
      </c>
      <c r="J119" s="48">
        <f>+J18-'Current w-Formula'!I4</f>
        <v>3334.5781249999854</v>
      </c>
      <c r="K119" s="48">
        <f>+K18-'Current w-Formula'!J4</f>
        <v>3114.3593749999854</v>
      </c>
      <c r="V119" s="30"/>
    </row>
    <row r="120" spans="2:22" ht="14.25" customHeight="1" x14ac:dyDescent="0.3">
      <c r="B120" s="1">
        <v>3</v>
      </c>
      <c r="C120" s="48">
        <f>+C19-'Current w-Formula'!B5</f>
        <v>4220.8515624999782</v>
      </c>
      <c r="D120" s="48">
        <f>+D19-'Current w-Formula'!C5</f>
        <v>3607.664453124984</v>
      </c>
      <c r="E120" s="48">
        <f>+E19-'Current w-Formula'!D5</f>
        <v>3338.4773437499825</v>
      </c>
      <c r="F120" s="48">
        <f>+F19-'Current w-Formula'!E5</f>
        <v>3250.2902343749811</v>
      </c>
      <c r="G120" s="48">
        <f>+G19-'Current w-Formula'!F5</f>
        <v>3523.1031249999796</v>
      </c>
      <c r="H120" s="48">
        <f>+H19-'Current w-Formula'!G5</f>
        <v>3782.9160156249782</v>
      </c>
      <c r="I120" s="48">
        <f>+I19-'Current w-Formula'!H5</f>
        <v>3574.5417968749825</v>
      </c>
      <c r="J120" s="48">
        <f>+J19-'Current w-Formula'!I5</f>
        <v>3333.1675781249796</v>
      </c>
      <c r="K120" s="48">
        <f>+K19-'Current w-Formula'!J5</f>
        <v>3174.7933593749767</v>
      </c>
      <c r="V120" s="30"/>
    </row>
    <row r="121" spans="2:22" ht="14.25" customHeight="1" x14ac:dyDescent="0.3">
      <c r="B121" s="1">
        <v>4</v>
      </c>
      <c r="C121" s="48">
        <f>+C20-'Current w-Formula'!B6</f>
        <v>4141.0478515624709</v>
      </c>
      <c r="D121" s="48">
        <f>+D20-'Current w-Formula'!C6</f>
        <v>3456.4560644531011</v>
      </c>
      <c r="E121" s="48">
        <f>+E20-'Current w-Formula'!D6</f>
        <v>3286.8642773437314</v>
      </c>
      <c r="F121" s="48">
        <f>+F20-'Current w-Formula'!E6</f>
        <v>3296.2724902343543</v>
      </c>
      <c r="G121" s="48">
        <f>+G20-'Current w-Formula'!F6</f>
        <v>3555.6807031249773</v>
      </c>
      <c r="H121" s="48">
        <f>+H20-'Current w-Formula'!G6</f>
        <v>3800.0889160156003</v>
      </c>
      <c r="I121" s="48">
        <f>+I20-'Current w-Formula'!H6</f>
        <v>3582.9053417968535</v>
      </c>
      <c r="J121" s="48">
        <f>+J20-'Current w-Formula'!I6</f>
        <v>3327.7217675780994</v>
      </c>
      <c r="K121" s="48">
        <f>+K20-'Current w-Formula'!J6</f>
        <v>3231.5381933593453</v>
      </c>
      <c r="V121" s="30"/>
    </row>
    <row r="122" spans="2:22" ht="14.25" customHeight="1" x14ac:dyDescent="0.3">
      <c r="B122" s="1">
        <v>5</v>
      </c>
      <c r="C122" s="48">
        <f>+C21-'Current w-Formula'!B7</f>
        <v>4087.8490478515305</v>
      </c>
      <c r="D122" s="48">
        <f>+D21-'Current w-Formula'!C7</f>
        <v>3333.5424660644276</v>
      </c>
      <c r="E122" s="48">
        <f>+E21-'Current w-Formula'!D7</f>
        <v>3266.2358842773174</v>
      </c>
      <c r="F122" s="48">
        <f>+F21-'Current w-Formula'!E7</f>
        <v>3342.9293024902072</v>
      </c>
      <c r="G122" s="48">
        <f>+G21-'Current w-Formula'!F7</f>
        <v>3587.622720703097</v>
      </c>
      <c r="H122" s="48">
        <f>+H21-'Current w-Formula'!G7</f>
        <v>3814.3161389159868</v>
      </c>
      <c r="I122" s="48">
        <f>+I21-'Current w-Formula'!H7</f>
        <v>3584.7029753417664</v>
      </c>
      <c r="J122" s="48">
        <f>+J21-'Current w-Formula'!I7</f>
        <v>3324.0898117675461</v>
      </c>
      <c r="K122" s="48">
        <f>+K21-'Current w-Formula'!J7</f>
        <v>3295.4766481933257</v>
      </c>
      <c r="V122" s="30"/>
    </row>
    <row r="123" spans="2:22" ht="14.25" customHeight="1" x14ac:dyDescent="0.3">
      <c r="B123" s="1">
        <v>6</v>
      </c>
      <c r="C123" s="48">
        <f>+C22-'Current w-Formula'!B8</f>
        <v>4065.9702740478169</v>
      </c>
      <c r="D123" s="48">
        <f>+D22-'Current w-Formula'!C8</f>
        <v>3240.6560277160315</v>
      </c>
      <c r="E123" s="48">
        <f>+E22-'Current w-Formula'!D8</f>
        <v>3275.3417813842461</v>
      </c>
      <c r="F123" s="48">
        <f>+F22-'Current w-Formula'!E8</f>
        <v>3391.0275350524607</v>
      </c>
      <c r="G123" s="48">
        <f>+G22-'Current w-Formula'!F8</f>
        <v>3616.7132887206681</v>
      </c>
      <c r="H123" s="48">
        <f>+H22-'Current w-Formula'!G8</f>
        <v>3827.3990423888827</v>
      </c>
      <c r="I123" s="48">
        <f>+I22-'Current w-Formula'!H8</f>
        <v>3589.7705497253046</v>
      </c>
      <c r="J123" s="48">
        <f>+J22-'Current w-Formula'!I8</f>
        <v>3313.1420570617265</v>
      </c>
      <c r="K123" s="48">
        <f>+K22-'Current w-Formula'!J8</f>
        <v>3356.5135643981557</v>
      </c>
      <c r="V123" s="30"/>
    </row>
    <row r="124" spans="2:22" ht="14.25" customHeight="1" x14ac:dyDescent="0.3">
      <c r="B124" s="1">
        <v>7</v>
      </c>
      <c r="C124" s="48">
        <f>+C23-'Current w-Formula'!B9</f>
        <v>4073.1445308990078</v>
      </c>
      <c r="D124" s="48">
        <f>+D23-'Current w-Formula'!C9</f>
        <v>3178.5474284089287</v>
      </c>
      <c r="E124" s="48">
        <f>+E23-'Current w-Formula'!D9</f>
        <v>3316.9503259188496</v>
      </c>
      <c r="F124" s="48">
        <f>+F23-'Current w-Formula'!E9</f>
        <v>3439.3532234287704</v>
      </c>
      <c r="G124" s="48">
        <f>+G23-'Current w-Formula'!F9</f>
        <v>3648.7561209386768</v>
      </c>
      <c r="H124" s="48">
        <f>+H23-'Current w-Formula'!G9</f>
        <v>3838.1590184485976</v>
      </c>
      <c r="I124" s="48">
        <f>+I23-'Current w-Formula'!H9</f>
        <v>3589.9648134684321</v>
      </c>
      <c r="J124" s="48">
        <f>+J23-'Current w-Formula'!I9</f>
        <v>3302.7706084882666</v>
      </c>
      <c r="K124" s="48">
        <f>+K23-'Current w-Formula'!J9</f>
        <v>3419.5764035081011</v>
      </c>
      <c r="V124" s="30"/>
    </row>
    <row r="125" spans="2:22" ht="14.25" customHeight="1" x14ac:dyDescent="0.3">
      <c r="B125" s="1">
        <v>8</v>
      </c>
      <c r="C125" s="48">
        <f>+C24-'Current w-Formula'!B10</f>
        <v>4112.1231441714772</v>
      </c>
      <c r="D125" s="48">
        <f>+D24-'Current w-Formula'!C10</f>
        <v>3147.9861141191504</v>
      </c>
      <c r="E125" s="48">
        <f>+E24-'Current w-Formula'!D10</f>
        <v>3389.8490840668164</v>
      </c>
      <c r="F125" s="48">
        <f>+F24-'Current w-Formula'!E10</f>
        <v>3485.7120540144824</v>
      </c>
      <c r="G125" s="48">
        <f>+G24-'Current w-Formula'!F10</f>
        <v>3677.5750239621411</v>
      </c>
      <c r="H125" s="48">
        <f>+H24-'Current w-Formula'!G10</f>
        <v>3848.4379939098071</v>
      </c>
      <c r="I125" s="48">
        <f>+I24-'Current w-Formula'!H10</f>
        <v>3586.1639338051391</v>
      </c>
      <c r="J125" s="48">
        <f>+J24-'Current w-Formula'!I10</f>
        <v>3287.8898737004711</v>
      </c>
      <c r="K125" s="48">
        <f>+K24-'Current w-Formula'!J10</f>
        <v>3484.6158135957958</v>
      </c>
      <c r="V125" s="30"/>
    </row>
    <row r="126" spans="2:22" ht="14.25" customHeight="1" x14ac:dyDescent="0.3">
      <c r="B126" s="1">
        <v>9</v>
      </c>
      <c r="C126" s="48">
        <f>+C25-'Current w-Formula'!B11</f>
        <v>4179.6762227757572</v>
      </c>
      <c r="D126" s="48">
        <f>+D25-'Current w-Formula'!C11</f>
        <v>3149.7607669721256</v>
      </c>
      <c r="E126" s="48">
        <f>+E25-'Current w-Formula'!D11</f>
        <v>3496.8453111684794</v>
      </c>
      <c r="F126" s="48">
        <f>+F25-'Current w-Formula'!E11</f>
        <v>3532.9298553648405</v>
      </c>
      <c r="G126" s="48">
        <f>+G25-'Current w-Formula'!F11</f>
        <v>3703.014399561187</v>
      </c>
      <c r="H126" s="48">
        <f>+H25-'Current w-Formula'!G11</f>
        <v>3853.0989437575481</v>
      </c>
      <c r="I126" s="48">
        <f>+I25-'Current w-Formula'!H11</f>
        <v>3581.268032150263</v>
      </c>
      <c r="J126" s="48">
        <f>+J25-'Current w-Formula'!I11</f>
        <v>3268.4371205429779</v>
      </c>
      <c r="K126" s="48">
        <f>+K25-'Current w-Formula'!J11</f>
        <v>3549.6062089356856</v>
      </c>
      <c r="V126" s="30"/>
    </row>
    <row r="127" spans="2:22" ht="14.25" customHeight="1" x14ac:dyDescent="0.3">
      <c r="B127" s="1">
        <v>10</v>
      </c>
      <c r="C127" s="48">
        <f>+C26-'Current w-Formula'!B12</f>
        <v>4280.59312834515</v>
      </c>
      <c r="D127" s="48">
        <f>+D26-'Current w-Formula'!C12</f>
        <v>3184.679786146422</v>
      </c>
      <c r="E127" s="48">
        <f>+E26-'Current w-Formula'!D12</f>
        <v>3636.7664439476866</v>
      </c>
      <c r="F127" s="48">
        <f>+F26-'Current w-Formula'!E12</f>
        <v>3581.8531017489586</v>
      </c>
      <c r="G127" s="48">
        <f>+G26-'Current w-Formula'!F12</f>
        <v>3732.9397595502087</v>
      </c>
      <c r="H127" s="48">
        <f>+H26-'Current w-Formula'!G12</f>
        <v>3857.0264173514806</v>
      </c>
      <c r="I127" s="48">
        <f>+I26-'Current w-Formula'!H12</f>
        <v>3574.1997329540172</v>
      </c>
      <c r="J127" s="48">
        <f>+J26-'Current w-Formula'!I12</f>
        <v>3248.3730485565466</v>
      </c>
      <c r="K127" s="48">
        <f>+K26-'Current w-Formula'!J12</f>
        <v>3615.5463641590759</v>
      </c>
      <c r="V127" s="30"/>
    </row>
    <row r="128" spans="2:22" ht="14.25" customHeight="1" x14ac:dyDescent="0.3">
      <c r="B128" s="1">
        <v>11</v>
      </c>
      <c r="C128" s="48">
        <f>+C27-'Current w-Formula'!B13</f>
        <v>4414.6829565537773</v>
      </c>
      <c r="D128" s="48">
        <f>+D27-'Current w-Formula'!C13</f>
        <v>3253.5717808000772</v>
      </c>
      <c r="E128" s="48">
        <f>+E27-'Current w-Formula'!D13</f>
        <v>3811.4606050463772</v>
      </c>
      <c r="F128" s="48">
        <f>+F27-'Current w-Formula'!E13</f>
        <v>3632.3494292926771</v>
      </c>
      <c r="G128" s="48">
        <f>+G27-'Current w-Formula'!F13</f>
        <v>3757.2382535389552</v>
      </c>
      <c r="H128" s="48">
        <f>+H27-'Current w-Formula'!G13</f>
        <v>3860.1270777852624</v>
      </c>
      <c r="I128" s="48">
        <f>+I27-'Current w-Formula'!H13</f>
        <v>3563.9047262778622</v>
      </c>
      <c r="J128" s="48">
        <f>+J27-'Current w-Formula'!I13</f>
        <v>3223.6823747704475</v>
      </c>
      <c r="K128" s="48">
        <f>+K27-'Current w-Formula'!J13</f>
        <v>3682.4600232630473</v>
      </c>
      <c r="V128" s="30"/>
    </row>
    <row r="129" spans="2:22" ht="14.25" customHeight="1" x14ac:dyDescent="0.3">
      <c r="B129" s="1">
        <v>12</v>
      </c>
      <c r="C129" s="48">
        <f>+C28-'Current w-Formula'!B14</f>
        <v>4582.7750304676156</v>
      </c>
      <c r="D129" s="48">
        <f>+D28-'Current w-Formula'!C14</f>
        <v>3357.286075320073</v>
      </c>
      <c r="E129" s="48">
        <f>+E28-'Current w-Formula'!D14</f>
        <v>4023.7971201725304</v>
      </c>
      <c r="F129" s="48">
        <f>+F28-'Current w-Formula'!E14</f>
        <v>3677.3081650249878</v>
      </c>
      <c r="G129" s="48">
        <f>+G28-'Current w-Formula'!F14</f>
        <v>3782.8192098774234</v>
      </c>
      <c r="H129" s="48">
        <f>+H28-'Current w-Formula'!G14</f>
        <v>3861.3302547298881</v>
      </c>
      <c r="I129" s="48">
        <f>+I28-'Current w-Formula'!H14</f>
        <v>3552.3523444348102</v>
      </c>
      <c r="J129" s="48">
        <f>+J28-'Current w-Formula'!I14</f>
        <v>3197.3744341396959</v>
      </c>
      <c r="K129" s="48">
        <f>+K28-'Current w-Formula'!J14</f>
        <v>3751.3965238446108</v>
      </c>
      <c r="V129" s="30"/>
    </row>
    <row r="130" spans="2:22" ht="14.25" customHeight="1" x14ac:dyDescent="0.3">
      <c r="B130" s="1">
        <v>13</v>
      </c>
      <c r="C130" s="48">
        <f>+C29-'Current w-Formula'!B15</f>
        <v>4785.7194062292983</v>
      </c>
      <c r="D130" s="48">
        <f>+D29-'Current w-Formula'!C15</f>
        <v>3494.6932272030681</v>
      </c>
      <c r="E130" s="48">
        <f>+E29-'Current w-Formula'!D15</f>
        <v>4270.6670481768379</v>
      </c>
      <c r="F130" s="48">
        <f>+F29-'Current w-Formula'!E15</f>
        <v>3725.6408691506076</v>
      </c>
      <c r="G130" s="48">
        <f>+G29-'Current w-Formula'!F15</f>
        <v>3806.6146901243555</v>
      </c>
      <c r="H130" s="48">
        <f>+H29-'Current w-Formula'!G15</f>
        <v>3857.5885110981326</v>
      </c>
      <c r="I130" s="48">
        <f>+I29-'Current w-Formula'!H15</f>
        <v>3535.5361530456721</v>
      </c>
      <c r="J130" s="48">
        <f>+J29-'Current w-Formula'!I15</f>
        <v>3166.4837949931825</v>
      </c>
      <c r="K130" s="48">
        <f>+K29-'Current w-Formula'!J15</f>
        <v>3820.4314369407221</v>
      </c>
      <c r="V130" s="30"/>
    </row>
    <row r="131" spans="2:22" ht="14.25" customHeight="1" x14ac:dyDescent="0.3">
      <c r="B131" s="1">
        <v>14</v>
      </c>
      <c r="C131" s="48">
        <f>+C30-'Current w-Formula'!B16</f>
        <v>5025.3873913850257</v>
      </c>
      <c r="D131" s="48">
        <f>+D30-'Current w-Formula'!C16</f>
        <v>3669.6855578831382</v>
      </c>
      <c r="E131" s="48">
        <f>+E30-'Current w-Formula'!D16</f>
        <v>4554.9837243812508</v>
      </c>
      <c r="F131" s="48">
        <f>+F30-'Current w-Formula'!E16</f>
        <v>3774.2818908793706</v>
      </c>
      <c r="G131" s="48">
        <f>+G30-'Current w-Formula'!F16</f>
        <v>3829.5800573774613</v>
      </c>
      <c r="H131" s="48">
        <f>+H30-'Current w-Formula'!G16</f>
        <v>3851.8782238755812</v>
      </c>
      <c r="I131" s="48">
        <f>+I30-'Current w-Formula'!H16</f>
        <v>3516.4745568718063</v>
      </c>
      <c r="J131" s="48">
        <f>+J30-'Current w-Formula'!I16</f>
        <v>3132.0708898680023</v>
      </c>
      <c r="K131" s="48">
        <f>+K30-'Current w-Formula'!J16</f>
        <v>3891.6672228642274</v>
      </c>
      <c r="V131" s="30"/>
    </row>
    <row r="132" spans="2:22" ht="14.25" customHeight="1" x14ac:dyDescent="0.3">
      <c r="B132" s="1">
        <v>15</v>
      </c>
      <c r="C132" s="48">
        <f>+C31-'Current w-Formula'!B17</f>
        <v>5282.6720761696488</v>
      </c>
      <c r="D132" s="48">
        <f>+D31-'Current w-Formula'!C17</f>
        <v>3864.1776968302147</v>
      </c>
      <c r="E132" s="48">
        <f>+E31-'Current w-Formula'!D17</f>
        <v>4879.6833174907733</v>
      </c>
      <c r="F132" s="48">
        <f>+F31-'Current w-Formula'!E17</f>
        <v>3824.1889381513465</v>
      </c>
      <c r="G132" s="48">
        <f>+G31-'Current w-Formula'!F17</f>
        <v>3850.6945588118979</v>
      </c>
      <c r="H132" s="48">
        <f>+H31-'Current w-Formula'!G17</f>
        <v>3844.2001794724638</v>
      </c>
      <c r="I132" s="48">
        <f>+I31-'Current w-Formula'!H17</f>
        <v>3494.2114207935956</v>
      </c>
      <c r="J132" s="48">
        <f>+J31-'Current w-Formula'!I17</f>
        <v>3094.2226621146983</v>
      </c>
      <c r="K132" s="48">
        <f>+K31-'Current w-Formula'!J17</f>
        <v>3963.2339034358301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5239.7254004280403</v>
      </c>
      <c r="F133" s="48">
        <f>+F32-'Current w-Formula'!E18</f>
        <v>3871.3436616051185</v>
      </c>
      <c r="G133" s="48">
        <f>+G32-'Current w-Formula'!F18</f>
        <v>3869.9619227821822</v>
      </c>
      <c r="H133" s="48">
        <f>+H32-'Current w-Formula'!G18</f>
        <v>3832.580183959275</v>
      </c>
      <c r="I133" s="48">
        <f>+I32-'Current w-Formula'!H18</f>
        <v>3465.8167063134315</v>
      </c>
      <c r="J133" s="48">
        <f>+J32-'Current w-Formula'!I18</f>
        <v>3050.0532286675589</v>
      </c>
      <c r="K133" s="48">
        <f>+K32-'Current w-Formula'!J18</f>
        <v>4036.2897510217153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5641.0935354387329</v>
      </c>
      <c r="F134" s="48">
        <f>+F33-'Current w-Formula'!E19</f>
        <v>3920.7522531452414</v>
      </c>
      <c r="G134" s="48">
        <f>+G33-'Current w-Formula'!F19</f>
        <v>3889.4109708517353</v>
      </c>
      <c r="H134" s="48">
        <f>+H33-'Current w-Formula'!G19</f>
        <v>3817.0696885582438</v>
      </c>
      <c r="I134" s="48">
        <f>+I33-'Current w-Formula'!H19</f>
        <v>3437.3871239712607</v>
      </c>
      <c r="J134" s="48">
        <f>+J33-'Current w-Formula'!I19</f>
        <v>3003.704559384234</v>
      </c>
      <c r="K134" s="48">
        <f>+K33-'Current w-Formula'!J19</f>
        <v>4111.021994797251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6084.7958738246962</v>
      </c>
      <c r="F135" s="48">
        <f>+F34-'Current w-Formula'!E20</f>
        <v>3969.446059473863</v>
      </c>
      <c r="G135" s="48">
        <f>+G34-'Current w-Formula'!F20</f>
        <v>3905.0962451230153</v>
      </c>
      <c r="H135" s="48">
        <f>+H34-'Current w-Formula'!G20</f>
        <v>3799.7464307721966</v>
      </c>
      <c r="I135" s="48">
        <f>+I34-'Current w-Formula'!H20</f>
        <v>3402.0468020705302</v>
      </c>
      <c r="J135" s="48">
        <f>+J34-'Current w-Formula'!I20</f>
        <v>2951.3471733688348</v>
      </c>
      <c r="K135" s="48">
        <f>+K34-'Current w-Formula'!J20</f>
        <v>4186.6475446671684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6569.8657706703088</v>
      </c>
      <c r="F136" s="48">
        <f>+F35-'Current w-Formula'!E21</f>
        <v>4017.4822109607048</v>
      </c>
      <c r="G136" s="48">
        <f>+G35-'Current w-Formula'!F21</f>
        <v>3921.0986512510863</v>
      </c>
      <c r="H136" s="48">
        <f>+H35-'Current w-Formula'!G21</f>
        <v>3777.7150915414968</v>
      </c>
      <c r="I136" s="48">
        <f>+I35-'Current w-Formula'!H21</f>
        <v>3364.9479721222888</v>
      </c>
      <c r="J136" s="48">
        <f>+J35-'Current w-Formula'!I21</f>
        <v>2897.1808527030516</v>
      </c>
      <c r="K136" s="48">
        <f>+K35-'Current w-Formula'!J21</f>
        <v>4261.4137332838436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7078.3624149370589</v>
      </c>
      <c r="F137" s="48">
        <f>+F36-'Current w-Formula'!E22</f>
        <v>4043.9442662347137</v>
      </c>
      <c r="G137" s="48">
        <f>+G36-'Current w-Formula'!F22</f>
        <v>3912.526117532354</v>
      </c>
      <c r="H137" s="48">
        <f>+H36-'Current w-Formula'!G22</f>
        <v>3732.1079688300233</v>
      </c>
      <c r="I137" s="48">
        <f>+I36-'Current w-Formula'!H22</f>
        <v>3299.2716714253329</v>
      </c>
      <c r="J137" s="48">
        <f>+J36-'Current w-Formula'!I22</f>
        <v>2811.4353740206134</v>
      </c>
      <c r="K137" s="48">
        <f>+K36-'Current w-Formula'!J22</f>
        <v>4314.5990766159375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79990.085668050771</v>
      </c>
      <c r="I138" s="48">
        <f>+I37-'Current w-Formula'!H23</f>
        <v>83433.228463210966</v>
      </c>
      <c r="J138" s="48">
        <f>+J37-'Current w-Formula'!I23</f>
        <v>86876.371258371117</v>
      </c>
      <c r="K138" s="48">
        <f>+K37-'Current w-Formula'!J23</f>
        <v>90319.514053531326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81989.837809752033</v>
      </c>
      <c r="I139" s="48">
        <f>+I38-'Current w-Formula'!H24</f>
        <v>85519.059174791226</v>
      </c>
      <c r="J139" s="48">
        <f>+J38-'Current w-Formula'!I24</f>
        <v>89048.28053983039</v>
      </c>
      <c r="K139" s="48">
        <f>+K38-'Current w-Formula'!J24</f>
        <v>92577.501904869598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84039.583754995823</v>
      </c>
      <c r="I140" s="48">
        <f>+I39-'Current w-Formula'!H25</f>
        <v>87657.035654160994</v>
      </c>
      <c r="J140" s="48">
        <f>+J39-'Current w-Formula'!I25</f>
        <v>91274.487553326137</v>
      </c>
      <c r="K140" s="48">
        <f>+K39-'Current w-Formula'!J25</f>
        <v>94891.939452491322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86140.573348870705</v>
      </c>
      <c r="I141" s="48">
        <f>+I40-'Current w-Formula'!H26</f>
        <v>89848.461545515005</v>
      </c>
      <c r="J141" s="48">
        <f>+J40-'Current w-Formula'!I26</f>
        <v>93556.349742159277</v>
      </c>
      <c r="K141" s="48">
        <f>+K40-'Current w-Formula'!J26</f>
        <v>97264.237938803592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88294.087682592464</v>
      </c>
      <c r="I142" s="48">
        <f>+I41-'Current w-Formula'!H27</f>
        <v>92094.673084152877</v>
      </c>
      <c r="J142" s="48">
        <f>+J41-'Current w-Formula'!I27</f>
        <v>95895.258485713246</v>
      </c>
      <c r="K142" s="48">
        <f>+K41-'Current w-Formula'!J27</f>
        <v>99695.843887273673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 in Curnt Cell v M 6-30 4'!C16</f>
        <v>42500</v>
      </c>
      <c r="C27" s="12">
        <f>+'Pla in Curnt Cell v M 6-30 4'!D16</f>
        <v>43525</v>
      </c>
      <c r="D27" s="12">
        <f>+'Pla in Curnt Cell v M 6-30 4'!E16</f>
        <v>44550</v>
      </c>
      <c r="E27" s="12">
        <f>+'Pla in Curnt Cell v M 6-30 4'!F16</f>
        <v>45575</v>
      </c>
      <c r="F27" s="12">
        <f>+'Pla in Curnt Cell v M 6-30 4'!G16</f>
        <v>46600</v>
      </c>
      <c r="G27" s="12">
        <f>+'Pla in Curnt Cell v M 6-30 4'!H16</f>
        <v>47625</v>
      </c>
      <c r="H27" s="12">
        <f>+'Pla in Curnt Cell v M 6-30 4'!I16</f>
        <v>49675</v>
      </c>
      <c r="I27" s="12">
        <f>+'Pla in Curnt Cell v M 6-30 4'!J16</f>
        <v>51725</v>
      </c>
      <c r="J27" s="12">
        <f>+'Pla in Curnt Cell v M 6-30 4'!K16</f>
        <v>53775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 in Curnt Cell v M 6-30 4'!C17</f>
        <v>43562.499999999993</v>
      </c>
      <c r="C28" s="12">
        <f>+'Pla in Curnt Cell v M 6-30 4'!D17</f>
        <v>44613.124999999993</v>
      </c>
      <c r="D28" s="12">
        <f>+'Pla in Curnt Cell v M 6-30 4'!E17</f>
        <v>45663.749999999993</v>
      </c>
      <c r="E28" s="12">
        <f>+'Pla in Curnt Cell v M 6-30 4'!F17</f>
        <v>46714.374999999993</v>
      </c>
      <c r="F28" s="12">
        <f>+'Pla in Curnt Cell v M 6-30 4'!G17</f>
        <v>47764.999999999993</v>
      </c>
      <c r="G28" s="12">
        <f>+'Pla in Curnt Cell v M 6-30 4'!H17</f>
        <v>48815.624999999993</v>
      </c>
      <c r="H28" s="12">
        <f>+'Pla in Curnt Cell v M 6-30 4'!I17</f>
        <v>50916.874999999993</v>
      </c>
      <c r="I28" s="12">
        <f>+'Pla in Curnt Cell v M 6-30 4'!J17</f>
        <v>53018.124999999993</v>
      </c>
      <c r="J28" s="12">
        <f>+'Pla in Curnt Cell v M 6-30 4'!K17</f>
        <v>55119.374999999993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 in Curnt Cell v M 6-30 4'!C18</f>
        <v>44651.562499999985</v>
      </c>
      <c r="C29" s="12">
        <f>+'Pla in Curnt Cell v M 6-30 4'!D18</f>
        <v>45728.453124999985</v>
      </c>
      <c r="D29" s="12">
        <f>+'Pla in Curnt Cell v M 6-30 4'!E18</f>
        <v>46805.343749999985</v>
      </c>
      <c r="E29" s="12">
        <f>+'Pla in Curnt Cell v M 6-30 4'!F18</f>
        <v>47882.234374999985</v>
      </c>
      <c r="F29" s="12">
        <f>+'Pla in Curnt Cell v M 6-30 4'!G18</f>
        <v>48959.124999999985</v>
      </c>
      <c r="G29" s="12">
        <f>+'Pla in Curnt Cell v M 6-30 4'!H18</f>
        <v>50036.015624999985</v>
      </c>
      <c r="H29" s="12">
        <f>+'Pla in Curnt Cell v M 6-30 4'!I18</f>
        <v>52189.796874999985</v>
      </c>
      <c r="I29" s="12">
        <f>+'Pla in Curnt Cell v M 6-30 4'!J18</f>
        <v>54343.578124999985</v>
      </c>
      <c r="J29" s="12">
        <f>+'Pla in Curnt Cell v M 6-30 4'!K18</f>
        <v>56497.359374999985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 in Curnt Cell v M 6-30 4'!C19</f>
        <v>45767.851562499978</v>
      </c>
      <c r="C30" s="12">
        <f>+'Pla in Curnt Cell v M 6-30 4'!D19</f>
        <v>46871.664453124984</v>
      </c>
      <c r="D30" s="12">
        <f>+'Pla in Curnt Cell v M 6-30 4'!E19</f>
        <v>47975.477343749983</v>
      </c>
      <c r="E30" s="12">
        <f>+'Pla in Curnt Cell v M 6-30 4'!F19</f>
        <v>49079.290234374981</v>
      </c>
      <c r="F30" s="12">
        <f>+'Pla in Curnt Cell v M 6-30 4'!G19</f>
        <v>50183.10312499998</v>
      </c>
      <c r="G30" s="12">
        <f>+'Pla in Curnt Cell v M 6-30 4'!H19</f>
        <v>51286.916015624978</v>
      </c>
      <c r="H30" s="12">
        <f>+'Pla in Curnt Cell v M 6-30 4'!I19</f>
        <v>53494.541796874983</v>
      </c>
      <c r="I30" s="12">
        <f>+'Pla in Curnt Cell v M 6-30 4'!J19</f>
        <v>55702.16757812498</v>
      </c>
      <c r="J30" s="12">
        <f>+'Pla in Curnt Cell v M 6-30 4'!K19</f>
        <v>57909.793359374977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 in Curnt Cell v M 6-30 4'!C20</f>
        <v>46912.047851562471</v>
      </c>
      <c r="C31" s="12">
        <f>+'Pla in Curnt Cell v M 6-30 4'!D20</f>
        <v>48043.456064453101</v>
      </c>
      <c r="D31" s="12">
        <f>+'Pla in Curnt Cell v M 6-30 4'!E20</f>
        <v>49174.864277343731</v>
      </c>
      <c r="E31" s="12">
        <f>+'Pla in Curnt Cell v M 6-30 4'!F20</f>
        <v>50306.272490234354</v>
      </c>
      <c r="F31" s="12">
        <f>+'Pla in Curnt Cell v M 6-30 4'!G20</f>
        <v>51437.680703124977</v>
      </c>
      <c r="G31" s="12">
        <f>+'Pla in Curnt Cell v M 6-30 4'!H20</f>
        <v>52569.0889160156</v>
      </c>
      <c r="H31" s="12">
        <f>+'Pla in Curnt Cell v M 6-30 4'!I20</f>
        <v>54831.905341796853</v>
      </c>
      <c r="I31" s="12">
        <f>+'Pla in Curnt Cell v M 6-30 4'!J20</f>
        <v>57094.721767578099</v>
      </c>
      <c r="J31" s="12">
        <f>+'Pla in Curnt Cell v M 6-30 4'!K20</f>
        <v>59357.538193359345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 in Curnt Cell v M 6-30 4'!C21</f>
        <v>48084.84904785153</v>
      </c>
      <c r="C32" s="12">
        <f>+'Pla in Curnt Cell v M 6-30 4'!D21</f>
        <v>49244.542466064428</v>
      </c>
      <c r="D32" s="12">
        <f>+'Pla in Curnt Cell v M 6-30 4'!E21</f>
        <v>50404.235884277317</v>
      </c>
      <c r="E32" s="12">
        <f>+'Pla in Curnt Cell v M 6-30 4'!F21</f>
        <v>51563.929302490207</v>
      </c>
      <c r="F32" s="12">
        <f>+'Pla in Curnt Cell v M 6-30 4'!G21</f>
        <v>52723.622720703097</v>
      </c>
      <c r="G32" s="12">
        <f>+'Pla in Curnt Cell v M 6-30 4'!H21</f>
        <v>53883.316138915987</v>
      </c>
      <c r="H32" s="12">
        <f>+'Pla in Curnt Cell v M 6-30 4'!I21</f>
        <v>56202.702975341766</v>
      </c>
      <c r="I32" s="12">
        <f>+'Pla in Curnt Cell v M 6-30 4'!J21</f>
        <v>58522.089811767546</v>
      </c>
      <c r="J32" s="12">
        <f>+'Pla in Curnt Cell v M 6-30 4'!K21</f>
        <v>60841.476648193326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 in Curnt Cell v M 6-30 4'!C22</f>
        <v>49286.970274047817</v>
      </c>
      <c r="C33" s="12">
        <f>+'Pla in Curnt Cell v M 6-30 4'!D22</f>
        <v>50475.656027716032</v>
      </c>
      <c r="D33" s="12">
        <f>+'Pla in Curnt Cell v M 6-30 4'!E22</f>
        <v>51664.341781384246</v>
      </c>
      <c r="E33" s="12">
        <f>+'Pla in Curnt Cell v M 6-30 4'!F22</f>
        <v>52853.027535052461</v>
      </c>
      <c r="F33" s="12">
        <f>+'Pla in Curnt Cell v M 6-30 4'!G22</f>
        <v>54041.713288720668</v>
      </c>
      <c r="G33" s="12">
        <f>+'Pla in Curnt Cell v M 6-30 4'!H22</f>
        <v>55230.399042388883</v>
      </c>
      <c r="H33" s="12">
        <f>+'Pla in Curnt Cell v M 6-30 4'!I22</f>
        <v>57607.770549725305</v>
      </c>
      <c r="I33" s="12">
        <f>+'Pla in Curnt Cell v M 6-30 4'!J22</f>
        <v>59985.142057061727</v>
      </c>
      <c r="J33" s="12">
        <f>+'Pla in Curnt Cell v M 6-30 4'!K22</f>
        <v>62362.513564398156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 in Curnt Cell v M 6-30 4'!C23</f>
        <v>50519.144530899008</v>
      </c>
      <c r="C34" s="12">
        <f>+'Pla in Curnt Cell v M 6-30 4'!D23</f>
        <v>51737.547428408929</v>
      </c>
      <c r="D34" s="12">
        <f>+'Pla in Curnt Cell v M 6-30 4'!E23</f>
        <v>52955.95032591885</v>
      </c>
      <c r="E34" s="12">
        <f>+'Pla in Curnt Cell v M 6-30 4'!F23</f>
        <v>54174.35322342877</v>
      </c>
      <c r="F34" s="12">
        <f>+'Pla in Curnt Cell v M 6-30 4'!G23</f>
        <v>55392.756120938677</v>
      </c>
      <c r="G34" s="12">
        <f>+'Pla in Curnt Cell v M 6-30 4'!H23</f>
        <v>56611.159018448598</v>
      </c>
      <c r="H34" s="12">
        <f>+'Pla in Curnt Cell v M 6-30 4'!I23</f>
        <v>59047.964813468432</v>
      </c>
      <c r="I34" s="12">
        <f>+'Pla in Curnt Cell v M 6-30 4'!J23</f>
        <v>61484.770608488267</v>
      </c>
      <c r="J34" s="12">
        <f>+'Pla in Curnt Cell v M 6-30 4'!K23</f>
        <v>63921.576403508101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 in Curnt Cell v M 6-30 4'!C24</f>
        <v>51782.123144171477</v>
      </c>
      <c r="C35" s="12">
        <f>+'Pla in Curnt Cell v M 6-30 4'!D24</f>
        <v>53030.98611411915</v>
      </c>
      <c r="D35" s="12">
        <f>+'Pla in Curnt Cell v M 6-30 4'!E24</f>
        <v>54279.849084066816</v>
      </c>
      <c r="E35" s="12">
        <f>+'Pla in Curnt Cell v M 6-30 4'!F24</f>
        <v>55528.712054014482</v>
      </c>
      <c r="F35" s="12">
        <f>+'Pla in Curnt Cell v M 6-30 4'!G24</f>
        <v>56777.575023962141</v>
      </c>
      <c r="G35" s="12">
        <f>+'Pla in Curnt Cell v M 6-30 4'!H24</f>
        <v>58026.437993909807</v>
      </c>
      <c r="H35" s="12">
        <f>+'Pla in Curnt Cell v M 6-30 4'!I24</f>
        <v>60524.163933805139</v>
      </c>
      <c r="I35" s="12">
        <f>+'Pla in Curnt Cell v M 6-30 4'!J24</f>
        <v>63021.889873700471</v>
      </c>
      <c r="J35" s="12">
        <f>+'Pla in Curnt Cell v M 6-30 4'!K24</f>
        <v>65519.615813595796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 in Curnt Cell v M 6-30 4'!C25</f>
        <v>53076.676222775757</v>
      </c>
      <c r="C36" s="12">
        <f>+'Pla in Curnt Cell v M 6-30 4'!D25</f>
        <v>54356.760766972126</v>
      </c>
      <c r="D36" s="12">
        <f>+'Pla in Curnt Cell v M 6-30 4'!E25</f>
        <v>55636.845311168479</v>
      </c>
      <c r="E36" s="12">
        <f>+'Pla in Curnt Cell v M 6-30 4'!F25</f>
        <v>56916.92985536484</v>
      </c>
      <c r="F36" s="12">
        <f>+'Pla in Curnt Cell v M 6-30 4'!G25</f>
        <v>58197.014399561187</v>
      </c>
      <c r="G36" s="12">
        <f>+'Pla in Curnt Cell v M 6-30 4'!H25</f>
        <v>59477.098943757548</v>
      </c>
      <c r="H36" s="12">
        <f>+'Pla in Curnt Cell v M 6-30 4'!I25</f>
        <v>62037.268032150263</v>
      </c>
      <c r="I36" s="12">
        <f>+'Pla in Curnt Cell v M 6-30 4'!J25</f>
        <v>64597.437120542978</v>
      </c>
      <c r="J36" s="12">
        <f>+'Pla in Curnt Cell v M 6-30 4'!K25</f>
        <v>67157.606208935686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 in Curnt Cell v M 6-30 4'!C26</f>
        <v>54403.59312834515</v>
      </c>
      <c r="C37" s="12">
        <f>+'Pla in Curnt Cell v M 6-30 4'!D26</f>
        <v>55715.679786146422</v>
      </c>
      <c r="D37" s="12">
        <f>+'Pla in Curnt Cell v M 6-30 4'!E26</f>
        <v>57027.766443947687</v>
      </c>
      <c r="E37" s="12">
        <f>+'Pla in Curnt Cell v M 6-30 4'!F26</f>
        <v>58339.853101748959</v>
      </c>
      <c r="F37" s="12">
        <f>+'Pla in Curnt Cell v M 6-30 4'!G26</f>
        <v>59651.939759550209</v>
      </c>
      <c r="G37" s="12">
        <f>+'Pla in Curnt Cell v M 6-30 4'!H26</f>
        <v>60964.026417351481</v>
      </c>
      <c r="H37" s="12">
        <f>+'Pla in Curnt Cell v M 6-30 4'!I26</f>
        <v>63588.199732954017</v>
      </c>
      <c r="I37" s="12">
        <f>+'Pla in Curnt Cell v M 6-30 4'!J26</f>
        <v>66212.373048556547</v>
      </c>
      <c r="J37" s="12">
        <f>+'Pla in Curnt Cell v M 6-30 4'!K26</f>
        <v>68836.546364159076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 in Curnt Cell v M 6-30 4'!C27</f>
        <v>55763.682956553777</v>
      </c>
      <c r="C38" s="12">
        <f>+'Pla in Curnt Cell v M 6-30 4'!D27</f>
        <v>57108.571780800077</v>
      </c>
      <c r="D38" s="12">
        <f>+'Pla in Curnt Cell v M 6-30 4'!E27</f>
        <v>58453.460605046377</v>
      </c>
      <c r="E38" s="12">
        <f>+'Pla in Curnt Cell v M 6-30 4'!F27</f>
        <v>59798.349429292677</v>
      </c>
      <c r="F38" s="12">
        <f>+'Pla in Curnt Cell v M 6-30 4'!G27</f>
        <v>61143.238253538955</v>
      </c>
      <c r="G38" s="12">
        <f>+'Pla in Curnt Cell v M 6-30 4'!H27</f>
        <v>62488.127077785262</v>
      </c>
      <c r="H38" s="12">
        <f>+'Pla in Curnt Cell v M 6-30 4'!I27</f>
        <v>65177.904726277862</v>
      </c>
      <c r="I38" s="12">
        <f>+'Pla in Curnt Cell v M 6-30 4'!J27</f>
        <v>67867.682374770447</v>
      </c>
      <c r="J38" s="12">
        <f>+'Pla in Curnt Cell v M 6-30 4'!K27</f>
        <v>70557.460023263047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 in Curnt Cell v M 6-30 4'!C28</f>
        <v>57157.775030467616</v>
      </c>
      <c r="C39" s="12">
        <f>+'Pla in Curnt Cell v M 6-30 4'!D28</f>
        <v>58536.286075320073</v>
      </c>
      <c r="D39" s="12">
        <f>+'Pla in Curnt Cell v M 6-30 4'!E28</f>
        <v>59914.79712017253</v>
      </c>
      <c r="E39" s="12">
        <f>+'Pla in Curnt Cell v M 6-30 4'!F28</f>
        <v>61293.308165024988</v>
      </c>
      <c r="F39" s="12">
        <f>+'Pla in Curnt Cell v M 6-30 4'!G28</f>
        <v>62671.819209877423</v>
      </c>
      <c r="G39" s="12">
        <f>+'Pla in Curnt Cell v M 6-30 4'!H28</f>
        <v>64050.330254729888</v>
      </c>
      <c r="H39" s="12">
        <f>+'Pla in Curnt Cell v M 6-30 4'!I28</f>
        <v>66807.35234443481</v>
      </c>
      <c r="I39" s="12">
        <f>+'Pla in Curnt Cell v M 6-30 4'!J28</f>
        <v>69564.374434139696</v>
      </c>
      <c r="J39" s="12">
        <f>+'Pla in Curnt Cell v M 6-30 4'!K28</f>
        <v>72321.396523844611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 in Curnt Cell v M 6-30 4'!C29</f>
        <v>58586.719406229298</v>
      </c>
      <c r="C40" s="12">
        <f>+'Pla in Curnt Cell v M 6-30 4'!D29</f>
        <v>59999.693227203068</v>
      </c>
      <c r="D40" s="12">
        <f>+'Pla in Curnt Cell v M 6-30 4'!E29</f>
        <v>61412.667048176838</v>
      </c>
      <c r="E40" s="12">
        <f>+'Pla in Curnt Cell v M 6-30 4'!F29</f>
        <v>62825.640869150608</v>
      </c>
      <c r="F40" s="12">
        <f>+'Pla in Curnt Cell v M 6-30 4'!G29</f>
        <v>64238.614690124356</v>
      </c>
      <c r="G40" s="12">
        <f>+'Pla in Curnt Cell v M 6-30 4'!H29</f>
        <v>65651.588511098133</v>
      </c>
      <c r="H40" s="12">
        <f>+'Pla in Curnt Cell v M 6-30 4'!I29</f>
        <v>68477.536153045672</v>
      </c>
      <c r="I40" s="12">
        <f>+'Pla in Curnt Cell v M 6-30 4'!J29</f>
        <v>71303.483794993183</v>
      </c>
      <c r="J40" s="12">
        <f>+'Pla in Curnt Cell v M 6-30 4'!K29</f>
        <v>74129.431436940722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 in Curnt Cell v M 6-30 4'!C30</f>
        <v>60051.387391385026</v>
      </c>
      <c r="C41" s="12">
        <f>+'Pla in Curnt Cell v M 6-30 4'!D30</f>
        <v>61499.685557883138</v>
      </c>
      <c r="D41" s="12">
        <f>+'Pla in Curnt Cell v M 6-30 4'!E30</f>
        <v>62947.983724381251</v>
      </c>
      <c r="E41" s="12">
        <f>+'Pla in Curnt Cell v M 6-30 4'!F30</f>
        <v>64396.281890879371</v>
      </c>
      <c r="F41" s="12">
        <f>+'Pla in Curnt Cell v M 6-30 4'!G30</f>
        <v>65844.580057377461</v>
      </c>
      <c r="G41" s="12">
        <f>+'Pla in Curnt Cell v M 6-30 4'!H30</f>
        <v>67292.878223875581</v>
      </c>
      <c r="H41" s="12">
        <f>+'Pla in Curnt Cell v M 6-30 4'!I30</f>
        <v>70189.474556871806</v>
      </c>
      <c r="I41" s="12">
        <f>+'Pla in Curnt Cell v M 6-30 4'!J30</f>
        <v>73086.070889868002</v>
      </c>
      <c r="J41" s="12">
        <f>+'Pla in Curnt Cell v M 6-30 4'!K30</f>
        <v>75982.667222864227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 in Curnt Cell v M 6-30 4'!C31</f>
        <v>61552.672076169649</v>
      </c>
      <c r="C42" s="12">
        <f>+'Pla in Curnt Cell v M 6-30 4'!D31</f>
        <v>63037.177696830215</v>
      </c>
      <c r="D42" s="12">
        <f>+'Pla in Curnt Cell v M 6-30 4'!E31</f>
        <v>64521.683317490773</v>
      </c>
      <c r="E42" s="12">
        <f>+'Pla in Curnt Cell v M 6-30 4'!F31</f>
        <v>66006.188938151347</v>
      </c>
      <c r="F42" s="12">
        <f>+'Pla in Curnt Cell v M 6-30 4'!G31</f>
        <v>67490.694558811898</v>
      </c>
      <c r="G42" s="12">
        <f>+'Pla in Curnt Cell v M 6-30 4'!H31</f>
        <v>68975.200179472464</v>
      </c>
      <c r="H42" s="12">
        <f>+'Pla in Curnt Cell v M 6-30 4'!I31</f>
        <v>71944.211420793596</v>
      </c>
      <c r="I42" s="12">
        <f>+'Pla in Curnt Cell v M 6-30 4'!J31</f>
        <v>74913.222662114698</v>
      </c>
      <c r="J42" s="12">
        <f>+'Pla in Curnt Cell v M 6-30 4'!K31</f>
        <v>77882.23390343583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 in Curnt Cell v M 6-30 4'!E32</f>
        <v>66134.72540042804</v>
      </c>
      <c r="E43" s="12">
        <f>+'Pla in Curnt Cell v M 6-30 4'!F32</f>
        <v>67656.343661605119</v>
      </c>
      <c r="F43" s="12">
        <f>+'Pla in Curnt Cell v M 6-30 4'!G32</f>
        <v>69177.961922782182</v>
      </c>
      <c r="G43" s="12">
        <f>+'Pla in Curnt Cell v M 6-30 4'!H32</f>
        <v>70699.580183959275</v>
      </c>
      <c r="H43" s="12">
        <f>+'Pla in Curnt Cell v M 6-30 4'!I32</f>
        <v>73742.816706313431</v>
      </c>
      <c r="I43" s="12">
        <f>+'Pla in Curnt Cell v M 6-30 4'!J32</f>
        <v>76786.053228667559</v>
      </c>
      <c r="J43" s="12">
        <f>+'Pla in Curnt Cell v M 6-30 4'!K32</f>
        <v>79829.289751021715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 in Curnt Cell v M 6-30 4'!E33</f>
        <v>67788.093535438733</v>
      </c>
      <c r="E44" s="12">
        <f>+'Pla in Curnt Cell v M 6-30 4'!F33</f>
        <v>69347.752253145241</v>
      </c>
      <c r="F44" s="12">
        <f>+'Pla in Curnt Cell v M 6-30 4'!G33</f>
        <v>70907.410970851735</v>
      </c>
      <c r="G44" s="12">
        <f>+'Pla in Curnt Cell v M 6-30 4'!H33</f>
        <v>72467.069688558244</v>
      </c>
      <c r="H44" s="12">
        <f>+'Pla in Curnt Cell v M 6-30 4'!I33</f>
        <v>75586.387123971261</v>
      </c>
      <c r="I44" s="12">
        <f>+'Pla in Curnt Cell v M 6-30 4'!J33</f>
        <v>78705.704559384234</v>
      </c>
      <c r="J44" s="12">
        <f>+'Pla in Curnt Cell v M 6-30 4'!K33</f>
        <v>81825.021994797251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 in Curnt Cell v M 6-30 4'!E34</f>
        <v>69482.795873824696</v>
      </c>
      <c r="E45" s="12">
        <f>+'Pla in Curnt Cell v M 6-30 4'!F34</f>
        <v>71081.446059473863</v>
      </c>
      <c r="F45" s="12">
        <f>+'Pla in Curnt Cell v M 6-30 4'!G34</f>
        <v>72680.096245123015</v>
      </c>
      <c r="G45" s="12">
        <f>+'Pla in Curnt Cell v M 6-30 4'!H34</f>
        <v>74278.746430772197</v>
      </c>
      <c r="H45" s="12">
        <f>+'Pla in Curnt Cell v M 6-30 4'!I34</f>
        <v>77476.04680207053</v>
      </c>
      <c r="I45" s="12">
        <f>+'Pla in Curnt Cell v M 6-30 4'!J34</f>
        <v>80673.347173368835</v>
      </c>
      <c r="J45" s="12">
        <f>+'Pla in Curnt Cell v M 6-30 4'!K34</f>
        <v>83870.647544667168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 in Curnt Cell v M 6-30 4'!E35</f>
        <v>71219.865770670309</v>
      </c>
      <c r="E46" s="12">
        <f>+'Pla in Curnt Cell v M 6-30 4'!F35</f>
        <v>72858.482210960705</v>
      </c>
      <c r="F46" s="12">
        <f>+'Pla in Curnt Cell v M 6-30 4'!G35</f>
        <v>74497.098651251086</v>
      </c>
      <c r="G46" s="12">
        <f>+'Pla in Curnt Cell v M 6-30 4'!H35</f>
        <v>76135.715091541497</v>
      </c>
      <c r="H46" s="12">
        <f>+'Pla in Curnt Cell v M 6-30 4'!I35</f>
        <v>79412.947972122289</v>
      </c>
      <c r="I46" s="12">
        <f>+'Pla in Curnt Cell v M 6-30 4'!J35</f>
        <v>82690.180852703052</v>
      </c>
      <c r="J46" s="12">
        <f>+'Pla in Curnt Cell v M 6-30 4'!K35</f>
        <v>85967.413733283844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 in Curnt Cell v M 6-30 4'!E36</f>
        <v>73000.362414937059</v>
      </c>
      <c r="E47" s="12">
        <f>+'Pla in Curnt Cell v M 6-30 4'!F36</f>
        <v>74679.944266234714</v>
      </c>
      <c r="F47" s="12">
        <f>+'Pla in Curnt Cell v M 6-30 4'!G36</f>
        <v>76359.526117532354</v>
      </c>
      <c r="G47" s="12">
        <f>+'Pla in Curnt Cell v M 6-30 4'!H36</f>
        <v>78039.107968830023</v>
      </c>
      <c r="H47" s="12">
        <f>+'Pla in Curnt Cell v M 6-30 4'!I36</f>
        <v>81398.271671425333</v>
      </c>
      <c r="I47" s="12">
        <f>+'Pla in Curnt Cell v M 6-30 4'!J36</f>
        <v>84757.435374020613</v>
      </c>
      <c r="J47" s="12">
        <f>+'Pla in Curnt Cell v M 6-30 4'!K36</f>
        <v>88116.599076615938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 in Curnt Cell v M 6-30 4'!H37</f>
        <v>79990.085668050771</v>
      </c>
      <c r="H48" s="12">
        <f>+'Pla in Curnt Cell v M 6-30 4'!I37</f>
        <v>83433.228463210966</v>
      </c>
      <c r="I48" s="12">
        <f>+'Pla in Curnt Cell v M 6-30 4'!J37</f>
        <v>86876.371258371117</v>
      </c>
      <c r="J48" s="12">
        <f>+'Pla in Curnt Cell v M 6-30 4'!K37</f>
        <v>90319.514053531326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 in Curnt Cell v M 6-30 4'!H38</f>
        <v>81989.837809752033</v>
      </c>
      <c r="H49" s="12">
        <f>+'Pla in Curnt Cell v M 6-30 4'!I38</f>
        <v>85519.059174791226</v>
      </c>
      <c r="I49" s="12">
        <f>+'Pla in Curnt Cell v M 6-30 4'!J38</f>
        <v>89048.28053983039</v>
      </c>
      <c r="J49" s="12">
        <f>+'Pla in Curnt Cell v M 6-30 4'!K38</f>
        <v>92577.501904869598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 in Curnt Cell v M 6-30 4'!H39</f>
        <v>84039.583754995823</v>
      </c>
      <c r="H50" s="12">
        <f>+'Pla in Curnt Cell v M 6-30 4'!I39</f>
        <v>87657.035654160994</v>
      </c>
      <c r="I50" s="12">
        <f>+'Pla in Curnt Cell v M 6-30 4'!J39</f>
        <v>91274.487553326137</v>
      </c>
      <c r="J50" s="12">
        <f>+'Pla in Curnt Cell v M 6-30 4'!K39</f>
        <v>94891.939452491322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 in Curnt Cell v M 6-30 4'!H40</f>
        <v>86140.573348870705</v>
      </c>
      <c r="H51" s="12">
        <f>+'Pla in Curnt Cell v M 6-30 4'!I40</f>
        <v>89848.461545515005</v>
      </c>
      <c r="I51" s="12">
        <f>+'Pla in Curnt Cell v M 6-30 4'!J40</f>
        <v>93556.349742159277</v>
      </c>
      <c r="J51" s="12">
        <f>+'Pla in Curnt Cell v M 6-30 4'!K40</f>
        <v>97264.237938803592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 in Curnt Cell v M 6-30 4'!H41</f>
        <v>88294.087682592464</v>
      </c>
      <c r="H52" s="12">
        <f>+'Pla in Curnt Cell v M 6-30 4'!I41</f>
        <v>92094.673084152877</v>
      </c>
      <c r="I52" s="12">
        <f>+'Pla in Curnt Cell v M 6-30 4'!J41</f>
        <v>95895.258485713246</v>
      </c>
      <c r="J52" s="12">
        <f>+'Pla in Curnt Cell v M 6-30 4'!K41</f>
        <v>99695.843887273673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4065</v>
      </c>
      <c r="C55" s="12">
        <f t="shared" si="0"/>
        <v>3595</v>
      </c>
      <c r="D55" s="12">
        <f t="shared" si="0"/>
        <v>3126</v>
      </c>
      <c r="E55" s="12">
        <f t="shared" si="0"/>
        <v>2754</v>
      </c>
      <c r="F55" s="12">
        <f t="shared" si="0"/>
        <v>3041</v>
      </c>
      <c r="G55" s="12">
        <f t="shared" si="0"/>
        <v>3318</v>
      </c>
      <c r="H55" s="12">
        <f t="shared" si="0"/>
        <v>3116</v>
      </c>
      <c r="I55" s="12">
        <f t="shared" si="0"/>
        <v>2880</v>
      </c>
      <c r="J55" s="12">
        <f t="shared" si="0"/>
        <v>2592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4466.4999999999927</v>
      </c>
      <c r="C56" s="12">
        <f t="shared" si="3"/>
        <v>3996.1249999999927</v>
      </c>
      <c r="D56" s="12">
        <f t="shared" si="3"/>
        <v>3526.7499999999927</v>
      </c>
      <c r="E56" s="12">
        <f t="shared" si="3"/>
        <v>3157.3749999999927</v>
      </c>
      <c r="F56" s="12">
        <f t="shared" si="3"/>
        <v>3456.9999999999927</v>
      </c>
      <c r="G56" s="12">
        <f t="shared" si="3"/>
        <v>3746.6249999999927</v>
      </c>
      <c r="H56" s="12">
        <f t="shared" si="3"/>
        <v>3556.8749999999927</v>
      </c>
      <c r="I56" s="12">
        <f t="shared" si="3"/>
        <v>3333.1249999999927</v>
      </c>
      <c r="J56" s="12">
        <f t="shared" si="3"/>
        <v>3056.3749999999927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4330.5624999999854</v>
      </c>
      <c r="C57" s="12">
        <f t="shared" si="6"/>
        <v>3788.4531249999854</v>
      </c>
      <c r="D57" s="12">
        <f t="shared" si="6"/>
        <v>3419.3437499999854</v>
      </c>
      <c r="E57" s="12">
        <f t="shared" si="6"/>
        <v>3205.2343749999854</v>
      </c>
      <c r="F57" s="12">
        <f t="shared" si="6"/>
        <v>3491.1249999999854</v>
      </c>
      <c r="G57" s="12">
        <f t="shared" si="6"/>
        <v>3767.0156249999854</v>
      </c>
      <c r="H57" s="12">
        <f t="shared" si="6"/>
        <v>3566.7968749999854</v>
      </c>
      <c r="I57" s="12">
        <f t="shared" si="6"/>
        <v>3334.5781249999854</v>
      </c>
      <c r="J57" s="12">
        <f t="shared" si="6"/>
        <v>3114.3593749999854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4220.8515624999782</v>
      </c>
      <c r="C58" s="12">
        <f t="shared" si="9"/>
        <v>3607.664453124984</v>
      </c>
      <c r="D58" s="12">
        <f t="shared" si="9"/>
        <v>3338.4773437499825</v>
      </c>
      <c r="E58" s="12">
        <f t="shared" si="9"/>
        <v>3250.2902343749811</v>
      </c>
      <c r="F58" s="12">
        <f t="shared" si="9"/>
        <v>3523.1031249999796</v>
      </c>
      <c r="G58" s="12">
        <f t="shared" si="9"/>
        <v>3782.9160156249782</v>
      </c>
      <c r="H58" s="12">
        <f t="shared" si="9"/>
        <v>3574.5417968749825</v>
      </c>
      <c r="I58" s="12">
        <f t="shared" si="9"/>
        <v>3333.1675781249796</v>
      </c>
      <c r="J58" s="12">
        <f t="shared" si="9"/>
        <v>3174.7933593749767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4141.0478515624709</v>
      </c>
      <c r="C59" s="12">
        <f t="shared" si="12"/>
        <v>3456.4560644531011</v>
      </c>
      <c r="D59" s="12">
        <f t="shared" si="12"/>
        <v>3286.8642773437314</v>
      </c>
      <c r="E59" s="12">
        <f t="shared" si="12"/>
        <v>3296.2724902343543</v>
      </c>
      <c r="F59" s="12">
        <f t="shared" si="12"/>
        <v>3555.6807031249773</v>
      </c>
      <c r="G59" s="12">
        <f t="shared" si="12"/>
        <v>3800.0889160156003</v>
      </c>
      <c r="H59" s="12">
        <f t="shared" si="12"/>
        <v>3582.9053417968535</v>
      </c>
      <c r="I59" s="12">
        <f t="shared" si="12"/>
        <v>3327.7217675780994</v>
      </c>
      <c r="J59" s="12">
        <f t="shared" si="12"/>
        <v>3231.5381933593453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4087.8490478515305</v>
      </c>
      <c r="C60" s="12">
        <f t="shared" si="15"/>
        <v>3333.5424660644276</v>
      </c>
      <c r="D60" s="12">
        <f t="shared" si="15"/>
        <v>3266.2358842773174</v>
      </c>
      <c r="E60" s="12">
        <f t="shared" si="15"/>
        <v>3342.9293024902072</v>
      </c>
      <c r="F60" s="12">
        <f t="shared" si="15"/>
        <v>3587.622720703097</v>
      </c>
      <c r="G60" s="12">
        <f t="shared" si="15"/>
        <v>3814.3161389159868</v>
      </c>
      <c r="H60" s="12">
        <f t="shared" si="15"/>
        <v>3584.7029753417664</v>
      </c>
      <c r="I60" s="12">
        <f t="shared" si="15"/>
        <v>3324.0898117675461</v>
      </c>
      <c r="J60" s="12">
        <f t="shared" si="15"/>
        <v>3295.4766481933257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4065.9702740478169</v>
      </c>
      <c r="C61" s="12">
        <f t="shared" si="18"/>
        <v>3240.6560277160315</v>
      </c>
      <c r="D61" s="12">
        <f t="shared" si="18"/>
        <v>3275.3417813842461</v>
      </c>
      <c r="E61" s="12">
        <f t="shared" si="18"/>
        <v>3391.0275350524607</v>
      </c>
      <c r="F61" s="12">
        <f t="shared" si="18"/>
        <v>3616.7132887206681</v>
      </c>
      <c r="G61" s="12">
        <f t="shared" si="18"/>
        <v>3827.3990423888827</v>
      </c>
      <c r="H61" s="12">
        <f t="shared" si="18"/>
        <v>3589.7705497253046</v>
      </c>
      <c r="I61" s="12">
        <f t="shared" si="18"/>
        <v>3313.1420570617265</v>
      </c>
      <c r="J61" s="12">
        <f t="shared" si="18"/>
        <v>3356.5135643981557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4073.1445308990078</v>
      </c>
      <c r="C62" s="12">
        <f t="shared" si="21"/>
        <v>3178.5474284089287</v>
      </c>
      <c r="D62" s="12">
        <f t="shared" si="21"/>
        <v>3316.9503259188496</v>
      </c>
      <c r="E62" s="12">
        <f t="shared" si="21"/>
        <v>3439.3532234287704</v>
      </c>
      <c r="F62" s="12">
        <f t="shared" si="21"/>
        <v>3648.7561209386768</v>
      </c>
      <c r="G62" s="12">
        <f t="shared" si="21"/>
        <v>3838.1590184485976</v>
      </c>
      <c r="H62" s="12">
        <f t="shared" si="21"/>
        <v>3589.9648134684321</v>
      </c>
      <c r="I62" s="12">
        <f t="shared" si="21"/>
        <v>3302.7706084882666</v>
      </c>
      <c r="J62" s="12">
        <f t="shared" si="21"/>
        <v>3419.5764035081011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4112.1231441714772</v>
      </c>
      <c r="C63" s="12">
        <f t="shared" si="24"/>
        <v>3147.9861141191504</v>
      </c>
      <c r="D63" s="12">
        <f t="shared" si="24"/>
        <v>3389.8490840668164</v>
      </c>
      <c r="E63" s="12">
        <f t="shared" si="24"/>
        <v>3485.7120540144824</v>
      </c>
      <c r="F63" s="12">
        <f t="shared" si="24"/>
        <v>3677.5750239621411</v>
      </c>
      <c r="G63" s="12">
        <f t="shared" si="24"/>
        <v>3848.4379939098071</v>
      </c>
      <c r="H63" s="12">
        <f t="shared" si="24"/>
        <v>3586.1639338051391</v>
      </c>
      <c r="I63" s="12">
        <f t="shared" si="24"/>
        <v>3287.8898737004711</v>
      </c>
      <c r="J63" s="12">
        <f t="shared" si="24"/>
        <v>3484.6158135957958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4179.6762227757572</v>
      </c>
      <c r="C64" s="12">
        <f t="shared" si="27"/>
        <v>3149.7607669721256</v>
      </c>
      <c r="D64" s="12">
        <f t="shared" si="27"/>
        <v>3496.8453111684794</v>
      </c>
      <c r="E64" s="12">
        <f t="shared" si="27"/>
        <v>3532.9298553648405</v>
      </c>
      <c r="F64" s="12">
        <f t="shared" si="27"/>
        <v>3703.014399561187</v>
      </c>
      <c r="G64" s="12">
        <f t="shared" si="27"/>
        <v>3853.0989437575481</v>
      </c>
      <c r="H64" s="12">
        <f t="shared" si="27"/>
        <v>3581.268032150263</v>
      </c>
      <c r="I64" s="12">
        <f t="shared" si="27"/>
        <v>3268.4371205429779</v>
      </c>
      <c r="J64" s="12">
        <f t="shared" si="27"/>
        <v>3549.6062089356856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4280.59312834515</v>
      </c>
      <c r="C65" s="12">
        <f t="shared" si="30"/>
        <v>3184.679786146422</v>
      </c>
      <c r="D65" s="12">
        <f t="shared" si="30"/>
        <v>3636.7664439476866</v>
      </c>
      <c r="E65" s="12">
        <f t="shared" si="30"/>
        <v>3581.8531017489586</v>
      </c>
      <c r="F65" s="12">
        <f t="shared" si="30"/>
        <v>3732.9397595502087</v>
      </c>
      <c r="G65" s="12">
        <f t="shared" si="30"/>
        <v>3857.0264173514806</v>
      </c>
      <c r="H65" s="12">
        <f t="shared" si="30"/>
        <v>3574.1997329540172</v>
      </c>
      <c r="I65" s="12">
        <f t="shared" si="30"/>
        <v>3248.3730485565466</v>
      </c>
      <c r="J65" s="12">
        <f t="shared" si="30"/>
        <v>3615.5463641590759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4414.6829565537773</v>
      </c>
      <c r="C66" s="12">
        <f t="shared" si="33"/>
        <v>3253.5717808000772</v>
      </c>
      <c r="D66" s="12">
        <f t="shared" si="33"/>
        <v>3811.4606050463772</v>
      </c>
      <c r="E66" s="12">
        <f t="shared" si="33"/>
        <v>3632.3494292926771</v>
      </c>
      <c r="F66" s="12">
        <f t="shared" si="33"/>
        <v>3757.2382535389552</v>
      </c>
      <c r="G66" s="12">
        <f t="shared" si="33"/>
        <v>3860.1270777852624</v>
      </c>
      <c r="H66" s="12">
        <f t="shared" si="33"/>
        <v>3563.9047262778622</v>
      </c>
      <c r="I66" s="12">
        <f t="shared" si="33"/>
        <v>3223.6823747704475</v>
      </c>
      <c r="J66" s="12">
        <f t="shared" si="33"/>
        <v>3682.4600232630473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4582.7750304676156</v>
      </c>
      <c r="C67" s="12">
        <f t="shared" si="36"/>
        <v>3357.286075320073</v>
      </c>
      <c r="D67" s="12">
        <f t="shared" si="36"/>
        <v>4023.7971201725304</v>
      </c>
      <c r="E67" s="12">
        <f t="shared" si="36"/>
        <v>3677.3081650249878</v>
      </c>
      <c r="F67" s="12">
        <f t="shared" si="36"/>
        <v>3782.8192098774234</v>
      </c>
      <c r="G67" s="12">
        <f t="shared" si="36"/>
        <v>3861.3302547298881</v>
      </c>
      <c r="H67" s="12">
        <f t="shared" si="36"/>
        <v>3552.3523444348102</v>
      </c>
      <c r="I67" s="12">
        <f t="shared" si="36"/>
        <v>3197.3744341396959</v>
      </c>
      <c r="J67" s="12">
        <f t="shared" si="36"/>
        <v>3751.3965238446108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4785.7194062292983</v>
      </c>
      <c r="C68" s="12">
        <f t="shared" si="39"/>
        <v>3494.6932272030681</v>
      </c>
      <c r="D68" s="12">
        <f t="shared" si="39"/>
        <v>4270.6670481768379</v>
      </c>
      <c r="E68" s="12">
        <f t="shared" si="39"/>
        <v>3725.6408691506076</v>
      </c>
      <c r="F68" s="12">
        <f t="shared" si="39"/>
        <v>3806.6146901243555</v>
      </c>
      <c r="G68" s="12">
        <f t="shared" si="39"/>
        <v>3857.5885110981326</v>
      </c>
      <c r="H68" s="12">
        <f t="shared" si="39"/>
        <v>3535.5361530456721</v>
      </c>
      <c r="I68" s="12">
        <f t="shared" si="39"/>
        <v>3166.4837949931825</v>
      </c>
      <c r="J68" s="12">
        <f t="shared" si="39"/>
        <v>3820.4314369407221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5025.3873913850257</v>
      </c>
      <c r="C69" s="12">
        <f t="shared" si="42"/>
        <v>3669.6855578831382</v>
      </c>
      <c r="D69" s="12">
        <f t="shared" si="42"/>
        <v>4554.9837243812508</v>
      </c>
      <c r="E69" s="12">
        <f t="shared" si="42"/>
        <v>3774.2818908793706</v>
      </c>
      <c r="F69" s="12">
        <f t="shared" si="42"/>
        <v>3829.5800573774613</v>
      </c>
      <c r="G69" s="12">
        <f t="shared" si="42"/>
        <v>3851.8782238755812</v>
      </c>
      <c r="H69" s="12">
        <f t="shared" si="42"/>
        <v>3516.4745568718063</v>
      </c>
      <c r="I69" s="12">
        <f t="shared" si="42"/>
        <v>3132.0708898680023</v>
      </c>
      <c r="J69" s="12">
        <f t="shared" si="42"/>
        <v>3891.6672228642274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5282.6720761696488</v>
      </c>
      <c r="C70" s="12">
        <f t="shared" si="45"/>
        <v>3864.1776968302147</v>
      </c>
      <c r="D70" s="12">
        <f t="shared" si="45"/>
        <v>4879.6833174907733</v>
      </c>
      <c r="E70" s="12">
        <f t="shared" si="45"/>
        <v>3824.1889381513465</v>
      </c>
      <c r="F70" s="12">
        <f t="shared" si="45"/>
        <v>3850.6945588118979</v>
      </c>
      <c r="G70" s="12">
        <f t="shared" si="45"/>
        <v>3844.2001794724638</v>
      </c>
      <c r="H70" s="12">
        <f t="shared" si="45"/>
        <v>3494.2114207935956</v>
      </c>
      <c r="I70" s="12">
        <f t="shared" si="45"/>
        <v>3094.2226621146983</v>
      </c>
      <c r="J70" s="12">
        <f t="shared" si="45"/>
        <v>3963.2339034358301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5239.7254004280403</v>
      </c>
      <c r="E71" s="12">
        <f t="shared" si="48"/>
        <v>3871.3436616051185</v>
      </c>
      <c r="F71" s="12">
        <f t="shared" si="48"/>
        <v>3869.9619227821822</v>
      </c>
      <c r="G71" s="12">
        <f t="shared" si="48"/>
        <v>3832.580183959275</v>
      </c>
      <c r="H71" s="12">
        <f t="shared" si="48"/>
        <v>3465.8167063134315</v>
      </c>
      <c r="I71" s="12">
        <f t="shared" si="48"/>
        <v>3050.0532286675589</v>
      </c>
      <c r="J71" s="12">
        <f t="shared" si="48"/>
        <v>4036.2897510217153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5641.0935354387329</v>
      </c>
      <c r="E72" s="12">
        <f t="shared" si="51"/>
        <v>3920.7522531452414</v>
      </c>
      <c r="F72" s="12">
        <f t="shared" si="51"/>
        <v>3889.4109708517353</v>
      </c>
      <c r="G72" s="12">
        <f t="shared" si="51"/>
        <v>3817.0696885582438</v>
      </c>
      <c r="H72" s="12">
        <f t="shared" si="51"/>
        <v>3437.3871239712607</v>
      </c>
      <c r="I72" s="12">
        <f t="shared" si="51"/>
        <v>3003.704559384234</v>
      </c>
      <c r="J72" s="12">
        <f t="shared" si="51"/>
        <v>4111.021994797251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6084.7958738246962</v>
      </c>
      <c r="E73" s="12">
        <f t="shared" si="54"/>
        <v>3969.446059473863</v>
      </c>
      <c r="F73" s="12">
        <f t="shared" si="54"/>
        <v>3905.0962451230153</v>
      </c>
      <c r="G73" s="12">
        <f t="shared" si="54"/>
        <v>3799.7464307721966</v>
      </c>
      <c r="H73" s="12">
        <f t="shared" si="54"/>
        <v>3402.0468020705302</v>
      </c>
      <c r="I73" s="12">
        <f t="shared" si="54"/>
        <v>2951.3471733688348</v>
      </c>
      <c r="J73" s="12">
        <f t="shared" si="54"/>
        <v>4186.6475446671684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6569.8657706703088</v>
      </c>
      <c r="E74" s="12">
        <f t="shared" si="57"/>
        <v>4017.4822109607048</v>
      </c>
      <c r="F74" s="12">
        <f t="shared" si="57"/>
        <v>3921.0986512510863</v>
      </c>
      <c r="G74" s="12">
        <f t="shared" si="57"/>
        <v>3777.7150915414968</v>
      </c>
      <c r="H74" s="12">
        <f t="shared" si="57"/>
        <v>3364.9479721222888</v>
      </c>
      <c r="I74" s="12">
        <f t="shared" si="57"/>
        <v>2897.1808527030516</v>
      </c>
      <c r="J74" s="12">
        <f t="shared" si="57"/>
        <v>4261.4137332838436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7078.3624149370589</v>
      </c>
      <c r="E75" s="12">
        <f t="shared" si="60"/>
        <v>4043.9442662347137</v>
      </c>
      <c r="F75" s="12">
        <f t="shared" si="60"/>
        <v>3912.526117532354</v>
      </c>
      <c r="G75" s="12">
        <f t="shared" si="60"/>
        <v>3732.1079688300233</v>
      </c>
      <c r="H75" s="12">
        <f t="shared" si="60"/>
        <v>3299.2716714253329</v>
      </c>
      <c r="I75" s="12">
        <f t="shared" si="60"/>
        <v>2811.4353740206134</v>
      </c>
      <c r="J75" s="12">
        <f t="shared" si="60"/>
        <v>4314.5990766159375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5683.0856680507713</v>
      </c>
      <c r="H76" s="12">
        <f t="shared" si="63"/>
        <v>5334.2284632109659</v>
      </c>
      <c r="I76" s="12">
        <f t="shared" si="63"/>
        <v>4930.3712583711167</v>
      </c>
      <c r="J76" s="12">
        <f t="shared" si="63"/>
        <v>6517.5140535313258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7682.8378097520326</v>
      </c>
      <c r="H77" s="12">
        <f t="shared" si="66"/>
        <v>7420.0591747912258</v>
      </c>
      <c r="I77" s="12">
        <f t="shared" si="66"/>
        <v>7102.2805398303899</v>
      </c>
      <c r="J77" s="12">
        <f t="shared" si="66"/>
        <v>8775.5019048695976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9732.5837549958233</v>
      </c>
      <c r="H78" s="12">
        <f t="shared" si="69"/>
        <v>9558.0356541609945</v>
      </c>
      <c r="I78" s="12">
        <f t="shared" si="69"/>
        <v>9328.4875533261365</v>
      </c>
      <c r="J78" s="12">
        <f t="shared" si="69"/>
        <v>11089.939452491322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11833.573348870705</v>
      </c>
      <c r="H79" s="12">
        <f t="shared" si="72"/>
        <v>11749.461545515005</v>
      </c>
      <c r="I79" s="12">
        <f t="shared" si="72"/>
        <v>11610.349742159277</v>
      </c>
      <c r="J79" s="12">
        <f t="shared" si="72"/>
        <v>13462.237938803592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13987.087682592464</v>
      </c>
      <c r="H80" s="12">
        <f t="shared" si="75"/>
        <v>13995.673084152877</v>
      </c>
      <c r="I80" s="12">
        <f t="shared" si="75"/>
        <v>13949.258485713246</v>
      </c>
      <c r="J80" s="12">
        <f t="shared" si="75"/>
        <v>15893.843887273673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0.1057629764537531</v>
      </c>
      <c r="C85" s="92">
        <f t="shared" si="78"/>
        <v>9.0032556974705802E-2</v>
      </c>
      <c r="D85" s="92">
        <f t="shared" si="78"/>
        <v>7.5463499420625801E-2</v>
      </c>
      <c r="E85" s="92">
        <f t="shared" si="78"/>
        <v>6.4314238341000918E-2</v>
      </c>
      <c r="F85" s="92">
        <f t="shared" si="78"/>
        <v>6.9813356596799769E-2</v>
      </c>
      <c r="G85" s="92">
        <f t="shared" si="78"/>
        <v>7.4886586769584929E-2</v>
      </c>
      <c r="H85" s="92">
        <f t="shared" si="78"/>
        <v>6.6925836035997444E-2</v>
      </c>
      <c r="I85" s="92">
        <f t="shared" si="78"/>
        <v>5.8962022724946328E-2</v>
      </c>
      <c r="J85" s="92">
        <f t="shared" si="78"/>
        <v>5.0641814665025597E-2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0.11424442398199286</v>
      </c>
      <c r="C86" s="92">
        <f t="shared" si="81"/>
        <v>9.8385528227096897E-2</v>
      </c>
      <c r="D86" s="92">
        <f t="shared" si="81"/>
        <v>8.3697225716116375E-2</v>
      </c>
      <c r="E86" s="92">
        <f t="shared" si="81"/>
        <v>7.2488348600683983E-2</v>
      </c>
      <c r="F86" s="92">
        <f t="shared" si="81"/>
        <v>7.8022027624808032E-2</v>
      </c>
      <c r="G86" s="92">
        <f t="shared" si="81"/>
        <v>8.3130866005458159E-2</v>
      </c>
      <c r="H86" s="92">
        <f t="shared" si="81"/>
        <v>7.5102934966216006E-2</v>
      </c>
      <c r="I86" s="92">
        <f t="shared" si="81"/>
        <v>6.7085136359061881E-2</v>
      </c>
      <c r="J86" s="92">
        <f t="shared" si="81"/>
        <v>5.8705318556364183E-2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0.10740216016467818</v>
      </c>
      <c r="C87" s="92">
        <f t="shared" si="84"/>
        <v>9.033030817834975E-2</v>
      </c>
      <c r="D87" s="92">
        <f t="shared" si="84"/>
        <v>7.8812145623011753E-2</v>
      </c>
      <c r="E87" s="92">
        <f t="shared" si="84"/>
        <v>7.1742381426684654E-2</v>
      </c>
      <c r="F87" s="92">
        <f t="shared" si="84"/>
        <v>7.6782022521333371E-2</v>
      </c>
      <c r="G87" s="92">
        <f t="shared" si="84"/>
        <v>8.1415540102444117E-2</v>
      </c>
      <c r="H87" s="92">
        <f t="shared" si="84"/>
        <v>7.3356166320465377E-2</v>
      </c>
      <c r="I87" s="92">
        <f t="shared" si="84"/>
        <v>6.537234850712581E-2</v>
      </c>
      <c r="J87" s="92">
        <f t="shared" si="84"/>
        <v>5.8339909240769261E-2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0.10159221032806176</v>
      </c>
      <c r="C88" s="92">
        <f t="shared" si="87"/>
        <v>8.3387214615499916E-2</v>
      </c>
      <c r="D88" s="92">
        <f t="shared" si="87"/>
        <v>7.4791705171718181E-2</v>
      </c>
      <c r="E88" s="92">
        <f t="shared" si="87"/>
        <v>7.092212866034564E-2</v>
      </c>
      <c r="F88" s="92">
        <f t="shared" si="87"/>
        <v>7.5505853514787447E-2</v>
      </c>
      <c r="G88" s="92">
        <f t="shared" si="87"/>
        <v>7.9633631181057929E-2</v>
      </c>
      <c r="H88" s="92">
        <f t="shared" si="87"/>
        <v>7.160540458483533E-2</v>
      </c>
      <c r="I88" s="92">
        <f t="shared" si="87"/>
        <v>6.3647722471786405E-2</v>
      </c>
      <c r="J88" s="92">
        <f t="shared" si="87"/>
        <v>5.8002984550561409E-2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9.6819056172698037E-2</v>
      </c>
      <c r="C89" s="92">
        <f t="shared" si="90"/>
        <v>7.7521610883286574E-2</v>
      </c>
      <c r="D89" s="92">
        <f t="shared" si="90"/>
        <v>7.1627969781723477E-2</v>
      </c>
      <c r="E89" s="92">
        <f t="shared" si="90"/>
        <v>7.0118538401071184E-2</v>
      </c>
      <c r="F89" s="92">
        <f t="shared" si="90"/>
        <v>7.4259235268472112E-2</v>
      </c>
      <c r="G89" s="92">
        <f t="shared" si="90"/>
        <v>7.7920172979056401E-2</v>
      </c>
      <c r="H89" s="92">
        <f t="shared" si="90"/>
        <v>6.9911712263592607E-2</v>
      </c>
      <c r="I89" s="92">
        <f t="shared" si="90"/>
        <v>6.1891527657821799E-2</v>
      </c>
      <c r="J89" s="92">
        <f t="shared" si="90"/>
        <v>5.7576492059996154E-2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9.2911995087199717E-2</v>
      </c>
      <c r="C90" s="92">
        <f t="shared" si="93"/>
        <v>7.2608796716787438E-2</v>
      </c>
      <c r="D90" s="92">
        <f t="shared" si="93"/>
        <v>6.9290930550242269E-2</v>
      </c>
      <c r="E90" s="92">
        <f t="shared" si="93"/>
        <v>6.9325175804944017E-2</v>
      </c>
      <c r="F90" s="92">
        <f t="shared" si="93"/>
        <v>7.301413873133944E-2</v>
      </c>
      <c r="G90" s="92">
        <f t="shared" si="93"/>
        <v>7.6181192732349023E-2</v>
      </c>
      <c r="H90" s="92">
        <f t="shared" si="93"/>
        <v>6.8126933280279856E-2</v>
      </c>
      <c r="I90" s="92">
        <f t="shared" si="93"/>
        <v>6.0221200256667773E-2</v>
      </c>
      <c r="J90" s="92">
        <f t="shared" si="93"/>
        <v>5.7266823900763208E-2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8.9913320670657715E-2</v>
      </c>
      <c r="C91" s="92">
        <f t="shared" si="96"/>
        <v>6.8607092785350599E-2</v>
      </c>
      <c r="D91" s="92">
        <f t="shared" si="96"/>
        <v>6.7687734431053359E-2</v>
      </c>
      <c r="E91" s="92">
        <f t="shared" si="96"/>
        <v>6.8558237334771288E-2</v>
      </c>
      <c r="F91" s="92">
        <f t="shared" si="96"/>
        <v>7.1724606618158937E-2</v>
      </c>
      <c r="G91" s="92">
        <f t="shared" si="96"/>
        <v>7.4458670552086215E-2</v>
      </c>
      <c r="H91" s="92">
        <f t="shared" si="96"/>
        <v>6.6455080708750947E-2</v>
      </c>
      <c r="I91" s="92">
        <f t="shared" si="96"/>
        <v>5.846171049304294E-2</v>
      </c>
      <c r="J91" s="92">
        <f t="shared" si="96"/>
        <v>5.6884275571944531E-2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8.7696346959889038E-2</v>
      </c>
      <c r="C92" s="92">
        <f t="shared" si="99"/>
        <v>6.5457431751249517E-2</v>
      </c>
      <c r="D92" s="92">
        <f t="shared" si="99"/>
        <v>6.6821457441101684E-2</v>
      </c>
      <c r="E92" s="92">
        <f t="shared" si="99"/>
        <v>6.7790543479427923E-2</v>
      </c>
      <c r="F92" s="92">
        <f t="shared" si="99"/>
        <v>7.0515540370645446E-2</v>
      </c>
      <c r="G92" s="92">
        <f t="shared" si="99"/>
        <v>7.2729596923589712E-2</v>
      </c>
      <c r="H92" s="92">
        <f t="shared" si="99"/>
        <v>6.4733037856908426E-2</v>
      </c>
      <c r="I92" s="92">
        <f t="shared" si="99"/>
        <v>5.6766192439040797E-2</v>
      </c>
      <c r="J92" s="92">
        <f t="shared" si="99"/>
        <v>5.6520055593337393E-2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8.6262285382242121E-2</v>
      </c>
      <c r="C93" s="92">
        <f t="shared" si="102"/>
        <v>6.3107393583368143E-2</v>
      </c>
      <c r="D93" s="92">
        <f t="shared" si="102"/>
        <v>6.6611300531869144E-2</v>
      </c>
      <c r="E93" s="92">
        <f t="shared" si="102"/>
        <v>6.6977538843158158E-2</v>
      </c>
      <c r="F93" s="92">
        <f t="shared" si="102"/>
        <v>6.9257533407949934E-2</v>
      </c>
      <c r="G93" s="92">
        <f t="shared" si="102"/>
        <v>7.1033223705375015E-2</v>
      </c>
      <c r="H93" s="92">
        <f t="shared" si="102"/>
        <v>6.2983665281624468E-2</v>
      </c>
      <c r="I93" s="92">
        <f t="shared" si="102"/>
        <v>5.5042184914796843E-2</v>
      </c>
      <c r="J93" s="92">
        <f t="shared" si="102"/>
        <v>5.6171770993725945E-2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8.5479195508431083E-2</v>
      </c>
      <c r="C94" s="92">
        <f t="shared" si="105"/>
        <v>6.1510355361027225E-2</v>
      </c>
      <c r="D94" s="92">
        <f t="shared" si="105"/>
        <v>6.7066461664144317E-2</v>
      </c>
      <c r="E94" s="92">
        <f t="shared" si="105"/>
        <v>6.6179564202098806E-2</v>
      </c>
      <c r="F94" s="92">
        <f t="shared" si="105"/>
        <v>6.795269937169568E-2</v>
      </c>
      <c r="G94" s="92">
        <f t="shared" si="105"/>
        <v>6.9270439805795059E-2</v>
      </c>
      <c r="H94" s="92">
        <f t="shared" si="105"/>
        <v>6.1264336118623586E-2</v>
      </c>
      <c r="I94" s="92">
        <f t="shared" si="105"/>
        <v>5.3293500962725338E-2</v>
      </c>
      <c r="J94" s="92">
        <f t="shared" si="105"/>
        <v>5.5804398958239299E-2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8.5401774202365166E-2</v>
      </c>
      <c r="C95" s="92">
        <f t="shared" si="108"/>
        <v>6.0624769872007489E-2</v>
      </c>
      <c r="D95" s="92">
        <f t="shared" si="108"/>
        <v>6.811572070101124E-2</v>
      </c>
      <c r="E95" s="92">
        <f t="shared" si="108"/>
        <v>6.5412416482504065E-2</v>
      </c>
      <c r="F95" s="92">
        <f t="shared" si="108"/>
        <v>6.6756196633527276E-2</v>
      </c>
      <c r="G95" s="92">
        <f t="shared" si="108"/>
        <v>6.7540343869429087E-2</v>
      </c>
      <c r="H95" s="92">
        <f t="shared" si="108"/>
        <v>5.9556099126104156E-2</v>
      </c>
      <c r="I95" s="92">
        <f t="shared" si="108"/>
        <v>5.1590957508362623E-2</v>
      </c>
      <c r="J95" s="92">
        <f t="shared" si="108"/>
        <v>5.5435310163276741E-2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8.5974078493325612E-2</v>
      </c>
      <c r="C96" s="92">
        <f t="shared" si="111"/>
        <v>6.0413550845791031E-2</v>
      </c>
      <c r="D96" s="92">
        <f t="shared" si="111"/>
        <v>6.9753314392708488E-2</v>
      </c>
      <c r="E96" s="92">
        <f t="shared" si="111"/>
        <v>6.4671677336692657E-2</v>
      </c>
      <c r="F96" s="92">
        <f t="shared" si="111"/>
        <v>6.5473081475254435E-2</v>
      </c>
      <c r="G96" s="92">
        <f t="shared" si="111"/>
        <v>6.5841015859064989E-2</v>
      </c>
      <c r="H96" s="92">
        <f t="shared" si="111"/>
        <v>5.7842450194401707E-2</v>
      </c>
      <c r="I96" s="92">
        <f t="shared" si="111"/>
        <v>4.9868237961302686E-2</v>
      </c>
      <c r="J96" s="92">
        <f t="shared" si="111"/>
        <v>5.5064822777765254E-2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8.7166429490587172E-2</v>
      </c>
      <c r="C97" s="92">
        <f t="shared" si="114"/>
        <v>6.0843546916763191E-2</v>
      </c>
      <c r="D97" s="92">
        <f t="shared" si="114"/>
        <v>7.1993650501378292E-2</v>
      </c>
      <c r="E97" s="92">
        <f t="shared" si="114"/>
        <v>6.3824426635396225E-2</v>
      </c>
      <c r="F97" s="92">
        <f t="shared" si="114"/>
        <v>6.4236431419746109E-2</v>
      </c>
      <c r="G97" s="92">
        <f t="shared" si="114"/>
        <v>6.4153420969444319E-2</v>
      </c>
      <c r="H97" s="92">
        <f t="shared" si="114"/>
        <v>5.6159233964663935E-2</v>
      </c>
      <c r="I97" s="92">
        <f t="shared" si="114"/>
        <v>4.8177172904300347E-2</v>
      </c>
      <c r="J97" s="92">
        <f t="shared" si="114"/>
        <v>5.4709005743686978E-2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8.8952238921754301E-2</v>
      </c>
      <c r="C98" s="92">
        <f t="shared" si="117"/>
        <v>6.1847504242156681E-2</v>
      </c>
      <c r="D98" s="92">
        <f t="shared" si="117"/>
        <v>7.4737794410010716E-2</v>
      </c>
      <c r="E98" s="92">
        <f t="shared" si="117"/>
        <v>6.303960861506952E-2</v>
      </c>
      <c r="F98" s="92">
        <f t="shared" si="117"/>
        <v>6.2990049810106585E-2</v>
      </c>
      <c r="G98" s="92">
        <f t="shared" si="117"/>
        <v>6.2426586903228998E-2</v>
      </c>
      <c r="H98" s="92">
        <f t="shared" si="117"/>
        <v>5.4441442410853913E-2</v>
      </c>
      <c r="I98" s="92">
        <f t="shared" si="117"/>
        <v>4.6472310125089011E-2</v>
      </c>
      <c r="J98" s="92">
        <f t="shared" si="117"/>
        <v>5.4337729692368386E-2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9.132750684013069E-2</v>
      </c>
      <c r="C99" s="92">
        <f t="shared" si="120"/>
        <v>6.3456433648333643E-2</v>
      </c>
      <c r="D99" s="92">
        <f t="shared" si="120"/>
        <v>7.8005646642255844E-2</v>
      </c>
      <c r="E99" s="92">
        <f t="shared" si="120"/>
        <v>6.2259277009656167E-2</v>
      </c>
      <c r="F99" s="92">
        <f t="shared" si="120"/>
        <v>6.1752480164112944E-2</v>
      </c>
      <c r="G99" s="92">
        <f t="shared" si="120"/>
        <v>6.0715912798908978E-2</v>
      </c>
      <c r="H99" s="92">
        <f t="shared" si="120"/>
        <v>5.2742107852831177E-2</v>
      </c>
      <c r="I99" s="92">
        <f t="shared" si="120"/>
        <v>4.4773292304485901E-2</v>
      </c>
      <c r="J99" s="92">
        <f t="shared" si="120"/>
        <v>5.3982705509206808E-2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9.3880790406426939E-2</v>
      </c>
      <c r="C100" s="92">
        <f t="shared" si="123"/>
        <v>6.5303055394017706E-2</v>
      </c>
      <c r="D100" s="92">
        <f t="shared" si="123"/>
        <v>8.1816225436618151E-2</v>
      </c>
      <c r="E100" s="92">
        <f t="shared" si="123"/>
        <v>6.1499934678063584E-2</v>
      </c>
      <c r="F100" s="92">
        <f t="shared" si="123"/>
        <v>6.0507456926648384E-2</v>
      </c>
      <c r="G100" s="92">
        <f t="shared" si="123"/>
        <v>5.902258800682425E-2</v>
      </c>
      <c r="H100" s="92">
        <f t="shared" si="123"/>
        <v>5.1047646761045895E-2</v>
      </c>
      <c r="I100" s="92">
        <f t="shared" si="123"/>
        <v>4.3083622190711379E-2</v>
      </c>
      <c r="J100" s="92">
        <f t="shared" si="123"/>
        <v>5.3615902588452613E-2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8.6045248385385298E-2</v>
      </c>
      <c r="E101" s="92">
        <f t="shared" si="126"/>
        <v>6.0693637400722977E-2</v>
      </c>
      <c r="F101" s="92">
        <f t="shared" si="126"/>
        <v>5.9257088301313487E-2</v>
      </c>
      <c r="G101" s="92">
        <f t="shared" si="126"/>
        <v>5.7316466776724972E-2</v>
      </c>
      <c r="H101" s="92">
        <f t="shared" si="126"/>
        <v>4.9316514739010442E-2</v>
      </c>
      <c r="I101" s="92">
        <f t="shared" si="126"/>
        <v>4.1364506193278139E-2</v>
      </c>
      <c r="J101" s="92">
        <f t="shared" si="126"/>
        <v>5.3254123085531901E-2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9.0770166467226687E-2</v>
      </c>
      <c r="E102" s="92">
        <f t="shared" si="129"/>
        <v>5.9925600335415607E-2</v>
      </c>
      <c r="F102" s="92">
        <f t="shared" si="129"/>
        <v>5.8035318434625616E-2</v>
      </c>
      <c r="G102" s="92">
        <f t="shared" si="129"/>
        <v>5.5601889126849935E-2</v>
      </c>
      <c r="H102" s="92">
        <f t="shared" si="129"/>
        <v>4.7642893511639306E-2</v>
      </c>
      <c r="I102" s="92">
        <f t="shared" si="129"/>
        <v>3.9678007970519014E-2</v>
      </c>
      <c r="J102" s="92">
        <f t="shared" si="129"/>
        <v>5.2899374563106338E-2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9.5977726013828368E-2</v>
      </c>
      <c r="E103" s="92">
        <f t="shared" si="132"/>
        <v>5.9146591659820391E-2</v>
      </c>
      <c r="F103" s="92">
        <f t="shared" si="132"/>
        <v>5.6780752382741051E-2</v>
      </c>
      <c r="G103" s="92">
        <f t="shared" si="132"/>
        <v>5.3913171735867405E-2</v>
      </c>
      <c r="H103" s="92">
        <f t="shared" si="132"/>
        <v>4.5927677755629892E-2</v>
      </c>
      <c r="I103" s="92">
        <f t="shared" si="132"/>
        <v>3.797312438394318E-2</v>
      </c>
      <c r="J103" s="92">
        <f t="shared" si="132"/>
        <v>5.2540629796034022E-2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0.10162205368399557</v>
      </c>
      <c r="E104" s="92">
        <f t="shared" si="135"/>
        <v>5.835885897881643E-2</v>
      </c>
      <c r="F104" s="92">
        <f t="shared" si="135"/>
        <v>5.555852770419234E-2</v>
      </c>
      <c r="G104" s="92">
        <f t="shared" si="135"/>
        <v>5.2208672040983783E-2</v>
      </c>
      <c r="H104" s="92">
        <f t="shared" si="135"/>
        <v>4.4247685305626616E-2</v>
      </c>
      <c r="I104" s="92">
        <f t="shared" si="135"/>
        <v>3.6308709444475618E-2</v>
      </c>
      <c r="J104" s="92">
        <f t="shared" si="135"/>
        <v>5.2155456555012414E-2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0.10737481288396977</v>
      </c>
      <c r="E105" s="92">
        <f t="shared" si="138"/>
        <v>5.7250470952980193E-2</v>
      </c>
      <c r="F105" s="92">
        <f t="shared" si="138"/>
        <v>5.4005357261616815E-2</v>
      </c>
      <c r="G105" s="92">
        <f t="shared" si="138"/>
        <v>5.022552342080866E-2</v>
      </c>
      <c r="H105" s="92">
        <f t="shared" si="138"/>
        <v>4.2244736442532238E-2</v>
      </c>
      <c r="I105" s="92">
        <f t="shared" si="138"/>
        <v>3.4308390574532277E-2</v>
      </c>
      <c r="J105" s="92">
        <f t="shared" si="138"/>
        <v>5.1485633715375956E-2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7.6481161506328776E-2</v>
      </c>
      <c r="H106" s="92">
        <f t="shared" si="141"/>
        <v>6.8300854853595716E-2</v>
      </c>
      <c r="I106" s="92">
        <f t="shared" si="141"/>
        <v>6.0166100338895356E-2</v>
      </c>
      <c r="J106" s="92">
        <f t="shared" si="141"/>
        <v>7.7772774558260149E-2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0.10339319054398688</v>
      </c>
      <c r="H107" s="92">
        <f t="shared" si="144"/>
        <v>9.5008376224935409E-2</v>
      </c>
      <c r="I107" s="92">
        <f t="shared" si="144"/>
        <v>8.6670252847367735E-2</v>
      </c>
      <c r="J107" s="92">
        <f t="shared" si="144"/>
        <v>0.10471709392221662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0.13097802030758632</v>
      </c>
      <c r="H108" s="92">
        <f t="shared" si="147"/>
        <v>0.12238358563055862</v>
      </c>
      <c r="I108" s="92">
        <f t="shared" si="147"/>
        <v>0.11383700916855166</v>
      </c>
      <c r="J108" s="92">
        <f t="shared" si="147"/>
        <v>0.13233502127027186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0.15925247081527583</v>
      </c>
      <c r="H109" s="92">
        <f t="shared" si="150"/>
        <v>0.15044317527132245</v>
      </c>
      <c r="I109" s="92">
        <f t="shared" si="150"/>
        <v>0.14168293439776525</v>
      </c>
      <c r="J109" s="92">
        <f t="shared" si="150"/>
        <v>0.16064339680202844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0.18823378258565771</v>
      </c>
      <c r="H110" s="92">
        <f t="shared" si="153"/>
        <v>0.17920425465310541</v>
      </c>
      <c r="I110" s="92">
        <f t="shared" si="153"/>
        <v>0.17022500775770921</v>
      </c>
      <c r="J110" s="92">
        <f t="shared" si="153"/>
        <v>0.18965948172207914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>
      <c r="V141" s="45" t="s">
        <v>86</v>
      </c>
    </row>
    <row r="142" spans="21:30" ht="14.25" customHeight="1" x14ac:dyDescent="0.3">
      <c r="V142" s="87" t="s">
        <v>0</v>
      </c>
      <c r="W142" s="88" t="s">
        <v>9</v>
      </c>
      <c r="X142" s="88" t="s">
        <v>2</v>
      </c>
      <c r="Y142" s="87" t="s">
        <v>3</v>
      </c>
      <c r="Z142" s="88" t="s">
        <v>10</v>
      </c>
      <c r="AA142" s="89" t="s">
        <v>11</v>
      </c>
      <c r="AB142" s="88" t="s">
        <v>12</v>
      </c>
      <c r="AC142" s="88" t="s">
        <v>13</v>
      </c>
      <c r="AD142" s="87" t="s">
        <v>8</v>
      </c>
    </row>
    <row r="143" spans="21:30" ht="14.25" customHeight="1" x14ac:dyDescent="0.3">
      <c r="U143" s="90">
        <v>0</v>
      </c>
      <c r="W143" s="92"/>
      <c r="X143" s="92"/>
      <c r="Y143" s="92"/>
      <c r="Z143" s="92"/>
      <c r="AA143" s="92"/>
      <c r="AB143" s="92"/>
      <c r="AC143" s="92"/>
      <c r="AD143" s="92"/>
    </row>
    <row r="144" spans="21:30" ht="14.25" customHeight="1" x14ac:dyDescent="0.3">
      <c r="U144" s="90">
        <v>1</v>
      </c>
      <c r="V144" s="12">
        <f t="shared" ref="V144:AD144" si="181">+V28-B27</f>
        <v>1332.0849999999991</v>
      </c>
      <c r="W144" s="12">
        <f t="shared" si="181"/>
        <v>2118.5199999999968</v>
      </c>
      <c r="X144" s="12">
        <f t="shared" si="181"/>
        <v>2542.0349999999962</v>
      </c>
      <c r="Y144" s="12">
        <f t="shared" si="181"/>
        <v>2774.5949999999939</v>
      </c>
      <c r="Z144" s="12">
        <f t="shared" si="181"/>
        <v>2626.2999999999956</v>
      </c>
      <c r="AA144" s="12">
        <f t="shared" si="181"/>
        <v>2491.7199999999939</v>
      </c>
      <c r="AB144" s="12">
        <f t="shared" si="181"/>
        <v>2990.5999999999985</v>
      </c>
      <c r="AC144" s="12">
        <f t="shared" si="181"/>
        <v>3000.6049999999959</v>
      </c>
      <c r="AD144" s="12">
        <f t="shared" si="181"/>
        <v>3423.0749999999971</v>
      </c>
    </row>
    <row r="145" spans="21:32" ht="14.25" customHeight="1" x14ac:dyDescent="0.3">
      <c r="U145" s="90">
        <v>2</v>
      </c>
      <c r="V145" s="12">
        <f t="shared" ref="V145:AD145" si="182">+V29-B28</f>
        <v>269.5850000000064</v>
      </c>
      <c r="W145" s="12">
        <f t="shared" si="182"/>
        <v>1030.3950000000041</v>
      </c>
      <c r="X145" s="12">
        <f t="shared" si="182"/>
        <v>1428.2850000000035</v>
      </c>
      <c r="Y145" s="12">
        <f t="shared" si="182"/>
        <v>1635.2200000000012</v>
      </c>
      <c r="Z145" s="12">
        <f t="shared" si="182"/>
        <v>1461.3000000000029</v>
      </c>
      <c r="AA145" s="12">
        <f t="shared" si="182"/>
        <v>1301.0950000000012</v>
      </c>
      <c r="AB145" s="12">
        <f t="shared" si="182"/>
        <v>1748.7250000000058</v>
      </c>
      <c r="AC145" s="12">
        <f t="shared" si="182"/>
        <v>1707.4800000000032</v>
      </c>
      <c r="AD145" s="12">
        <f t="shared" si="182"/>
        <v>2078.7000000000044</v>
      </c>
    </row>
    <row r="146" spans="21:32" ht="14.25" customHeight="1" x14ac:dyDescent="0.3">
      <c r="U146" s="90">
        <v>3</v>
      </c>
      <c r="V146" s="12">
        <f t="shared" ref="V146:AD146" si="183">+V30-B29</f>
        <v>-819.47749999998632</v>
      </c>
      <c r="W146" s="12">
        <f t="shared" si="183"/>
        <v>-84.93312499998865</v>
      </c>
      <c r="X146" s="12">
        <f t="shared" si="183"/>
        <v>286.69125000001077</v>
      </c>
      <c r="Y146" s="12">
        <f t="shared" si="183"/>
        <v>467.36062500000844</v>
      </c>
      <c r="Z146" s="12">
        <f t="shared" si="183"/>
        <v>267.17500000001019</v>
      </c>
      <c r="AA146" s="12">
        <f t="shared" si="183"/>
        <v>80.70437500000844</v>
      </c>
      <c r="AB146" s="12">
        <f t="shared" si="183"/>
        <v>475.8031250000131</v>
      </c>
      <c r="AC146" s="12">
        <f t="shared" si="183"/>
        <v>382.02687500001048</v>
      </c>
      <c r="AD146" s="12">
        <f t="shared" si="183"/>
        <v>700.71562500001164</v>
      </c>
    </row>
    <row r="147" spans="21:32" ht="14.25" customHeight="1" x14ac:dyDescent="0.3">
      <c r="U147" s="90">
        <v>4</v>
      </c>
      <c r="V147" s="12">
        <f t="shared" ref="V147:AD147" si="184">+V31-B30</f>
        <v>-644.44656249997934</v>
      </c>
      <c r="W147" s="12">
        <f t="shared" si="184"/>
        <v>167.62054687501222</v>
      </c>
      <c r="X147" s="12">
        <f t="shared" si="184"/>
        <v>436.36265625001397</v>
      </c>
      <c r="Y147" s="12">
        <f t="shared" si="184"/>
        <v>516.25976562501455</v>
      </c>
      <c r="Z147" s="12">
        <f t="shared" si="184"/>
        <v>332.40687500001513</v>
      </c>
      <c r="AA147" s="12">
        <f t="shared" si="184"/>
        <v>164.37898437502008</v>
      </c>
      <c r="AB147" s="12">
        <f t="shared" si="184"/>
        <v>60.663203125011933</v>
      </c>
      <c r="AC147" s="12">
        <f t="shared" si="184"/>
        <v>484.34742187501979</v>
      </c>
      <c r="AD147" s="12">
        <f t="shared" si="184"/>
        <v>741.87664062502154</v>
      </c>
    </row>
    <row r="148" spans="21:32" ht="14.25" customHeight="1" x14ac:dyDescent="0.3">
      <c r="U148" s="90">
        <v>5</v>
      </c>
      <c r="V148" s="97">
        <f t="shared" ref="V148:AD148" si="185">+V32-B31</f>
        <v>-495.21285156247177</v>
      </c>
      <c r="W148" s="12">
        <f t="shared" si="185"/>
        <v>392.64893554689479</v>
      </c>
      <c r="X148" s="12">
        <f t="shared" si="185"/>
        <v>555.72572265626513</v>
      </c>
      <c r="Y148" s="12">
        <f t="shared" si="185"/>
        <v>566.8825097656445</v>
      </c>
      <c r="Z148" s="12">
        <f t="shared" si="185"/>
        <v>-90.560703124981956</v>
      </c>
      <c r="AA148" s="12">
        <f t="shared" si="185"/>
        <v>-246.98391601560434</v>
      </c>
      <c r="AB148" s="12">
        <f t="shared" si="185"/>
        <v>153.90465820314421</v>
      </c>
      <c r="AC148" s="12">
        <f t="shared" si="185"/>
        <v>587.18823242189683</v>
      </c>
      <c r="AD148" s="12">
        <f t="shared" si="185"/>
        <v>778.03180664064712</v>
      </c>
    </row>
    <row r="149" spans="21:32" ht="14.25" customHeight="1" x14ac:dyDescent="0.3">
      <c r="U149" s="90">
        <v>6</v>
      </c>
      <c r="V149" s="12">
        <f t="shared" ref="V149:AD149" si="186">+V33-B32</f>
        <v>-376.69404785153165</v>
      </c>
      <c r="W149" s="12">
        <f t="shared" si="186"/>
        <v>588.38253393556806</v>
      </c>
      <c r="X149" s="12">
        <f t="shared" si="186"/>
        <v>646.15911572267942</v>
      </c>
      <c r="Y149" s="12">
        <f t="shared" si="186"/>
        <v>618.48069750978902</v>
      </c>
      <c r="Z149" s="12">
        <f t="shared" si="186"/>
        <v>-29.497720703097002</v>
      </c>
      <c r="AA149" s="12">
        <f t="shared" si="186"/>
        <v>-167.18113891599205</v>
      </c>
      <c r="AB149" s="12">
        <f t="shared" si="186"/>
        <v>246.10702465823124</v>
      </c>
      <c r="AC149" s="12">
        <f t="shared" si="186"/>
        <v>700.15018823245191</v>
      </c>
      <c r="AD149" s="12">
        <f t="shared" si="186"/>
        <v>819.79335180667113</v>
      </c>
    </row>
    <row r="150" spans="21:32" ht="14.25" customHeight="1" x14ac:dyDescent="0.3">
      <c r="U150" s="90">
        <v>7</v>
      </c>
      <c r="V150" s="12">
        <f t="shared" ref="V150:AD150" si="187">+V34-B33</f>
        <v>-286.44027404781809</v>
      </c>
      <c r="W150" s="12">
        <f t="shared" si="187"/>
        <v>754.08897228396381</v>
      </c>
      <c r="X150" s="12">
        <f t="shared" si="187"/>
        <v>704.80321861575067</v>
      </c>
      <c r="Y150" s="12">
        <f t="shared" si="187"/>
        <v>165.04746494753635</v>
      </c>
      <c r="Z150" s="12">
        <f t="shared" si="187"/>
        <v>30.766711279327865</v>
      </c>
      <c r="AA150" s="12">
        <f t="shared" si="187"/>
        <v>-82.614042388886446</v>
      </c>
      <c r="AB150" s="12">
        <f t="shared" si="187"/>
        <v>345.83945027468872</v>
      </c>
      <c r="AC150" s="12">
        <f t="shared" si="187"/>
        <v>815.04794293826853</v>
      </c>
      <c r="AD150" s="12">
        <f t="shared" si="187"/>
        <v>257.05643560183671</v>
      </c>
    </row>
    <row r="151" spans="21:32" ht="14.25" customHeight="1" x14ac:dyDescent="0.3">
      <c r="U151" s="90">
        <v>8</v>
      </c>
      <c r="V151" s="12">
        <f t="shared" ref="V151:AD151" si="188">+V35-B34</f>
        <v>-227.29453089900926</v>
      </c>
      <c r="W151" s="12">
        <f t="shared" si="188"/>
        <v>888.84018852062582</v>
      </c>
      <c r="X151" s="12">
        <f t="shared" si="188"/>
        <v>224.09967408114608</v>
      </c>
      <c r="Y151" s="12">
        <f t="shared" si="188"/>
        <v>210.58177657122724</v>
      </c>
      <c r="Z151" s="12">
        <f t="shared" si="188"/>
        <v>96.743879061315965</v>
      </c>
      <c r="AA151" s="12">
        <f t="shared" si="188"/>
        <v>4.8509815513971262</v>
      </c>
      <c r="AB151" s="12">
        <f t="shared" si="188"/>
        <v>452.24518653156701</v>
      </c>
      <c r="AC151" s="12">
        <f t="shared" si="188"/>
        <v>937.25939151173225</v>
      </c>
      <c r="AD151" s="12">
        <f t="shared" si="188"/>
        <v>284.64859649189748</v>
      </c>
    </row>
    <row r="152" spans="21:32" ht="14.25" customHeight="1" x14ac:dyDescent="0.3">
      <c r="U152" s="90">
        <v>9</v>
      </c>
      <c r="V152" s="12">
        <f t="shared" ref="V152:AD152" si="189">+V36-B35</f>
        <v>-195.78814417147805</v>
      </c>
      <c r="W152" s="12">
        <f t="shared" si="189"/>
        <v>480.32888588084461</v>
      </c>
      <c r="X152" s="12">
        <f t="shared" si="189"/>
        <v>206.4509159331792</v>
      </c>
      <c r="Y152" s="12">
        <f t="shared" si="189"/>
        <v>257.56794598551642</v>
      </c>
      <c r="Z152" s="12">
        <f t="shared" si="189"/>
        <v>168.65497603785479</v>
      </c>
      <c r="AA152" s="12">
        <f t="shared" si="189"/>
        <v>100.64200609018735</v>
      </c>
      <c r="AB152" s="12">
        <f t="shared" si="189"/>
        <v>562.3560661948577</v>
      </c>
      <c r="AC152" s="12">
        <f t="shared" si="189"/>
        <v>453.62512629952107</v>
      </c>
      <c r="AD152" s="12">
        <f t="shared" si="189"/>
        <v>314.66418640420306</v>
      </c>
    </row>
    <row r="153" spans="21:32" ht="14.25" customHeight="1" x14ac:dyDescent="0.3">
      <c r="U153" s="90">
        <v>10</v>
      </c>
      <c r="V153" s="12">
        <f t="shared" ref="V153:AD153" si="190">+V37-B36</f>
        <v>-698.14122277576098</v>
      </c>
      <c r="W153" s="12">
        <f t="shared" si="190"/>
        <v>538.13423302787123</v>
      </c>
      <c r="X153" s="12">
        <f t="shared" si="190"/>
        <v>156.7496888315145</v>
      </c>
      <c r="Y153" s="12">
        <f t="shared" si="190"/>
        <v>305.18014463515283</v>
      </c>
      <c r="Z153" s="12">
        <f t="shared" si="190"/>
        <v>238.34060043880891</v>
      </c>
      <c r="AA153" s="12">
        <f t="shared" si="190"/>
        <v>199.71605624244694</v>
      </c>
      <c r="AB153" s="12">
        <f t="shared" si="190"/>
        <v>77.221967849734938</v>
      </c>
      <c r="AC153" s="12">
        <f t="shared" si="190"/>
        <v>570.30287945702003</v>
      </c>
      <c r="AD153" s="12">
        <f t="shared" si="190"/>
        <v>346.12879106431501</v>
      </c>
    </row>
    <row r="154" spans="21:32" ht="14.25" customHeight="1" x14ac:dyDescent="0.3">
      <c r="U154" s="90">
        <v>11</v>
      </c>
      <c r="V154" s="12">
        <f t="shared" ref="V154:AD154" si="191">+V38-B37</f>
        <v>-743.88812834515556</v>
      </c>
      <c r="W154" s="12">
        <f t="shared" si="191"/>
        <v>562.79521385357657</v>
      </c>
      <c r="X154" s="12">
        <f t="shared" si="191"/>
        <v>73.123556052312779</v>
      </c>
      <c r="Y154" s="12">
        <f t="shared" si="191"/>
        <v>353.61689825103531</v>
      </c>
      <c r="Z154" s="12">
        <f t="shared" si="191"/>
        <v>316.43024044978665</v>
      </c>
      <c r="AA154" s="12">
        <f t="shared" si="191"/>
        <v>302.23358264851413</v>
      </c>
      <c r="AB154" s="12">
        <f t="shared" si="191"/>
        <v>182.29026704598073</v>
      </c>
      <c r="AC154" s="12">
        <f t="shared" si="191"/>
        <v>694.16695144344703</v>
      </c>
      <c r="AD154" s="12">
        <f t="shared" si="191"/>
        <v>379.07863584092411</v>
      </c>
    </row>
    <row r="155" spans="21:32" ht="14.25" customHeight="1" x14ac:dyDescent="0.3">
      <c r="U155" s="90">
        <v>12</v>
      </c>
      <c r="V155" s="12">
        <f t="shared" ref="V155:AD155" si="192">+V39-B38</f>
        <v>-822.80795655378461</v>
      </c>
      <c r="W155" s="12">
        <f t="shared" si="192"/>
        <v>553.48321919991577</v>
      </c>
      <c r="X155" s="12">
        <f t="shared" si="192"/>
        <v>-47.36560504638328</v>
      </c>
      <c r="Y155" s="12">
        <f t="shared" si="192"/>
        <v>410.3705707073168</v>
      </c>
      <c r="Z155" s="12">
        <f t="shared" si="192"/>
        <v>395.7667464610422</v>
      </c>
      <c r="AA155" s="12">
        <f t="shared" si="192"/>
        <v>-192.51207778526441</v>
      </c>
      <c r="AB155" s="12">
        <f t="shared" si="192"/>
        <v>291.02027372213342</v>
      </c>
      <c r="AC155" s="12">
        <f t="shared" si="192"/>
        <v>822.16262522955367</v>
      </c>
      <c r="AD155" s="12">
        <f t="shared" si="192"/>
        <v>412.48997673694976</v>
      </c>
    </row>
    <row r="156" spans="21:32" ht="14.25" customHeight="1" x14ac:dyDescent="0.3">
      <c r="U156" s="90">
        <v>13</v>
      </c>
      <c r="V156" s="12">
        <f t="shared" ref="V156:AD156" si="193">+V40-B39</f>
        <v>-935.73003046761733</v>
      </c>
      <c r="W156" s="12">
        <f t="shared" si="193"/>
        <v>511.43892467992555</v>
      </c>
      <c r="X156" s="12">
        <f t="shared" si="193"/>
        <v>-201.40712017253099</v>
      </c>
      <c r="Y156" s="12">
        <f t="shared" si="193"/>
        <v>466.19183497500489</v>
      </c>
      <c r="Z156" s="12">
        <f t="shared" si="193"/>
        <v>-124.69920987742807</v>
      </c>
      <c r="AA156" s="12">
        <f t="shared" si="193"/>
        <v>-93.540254729894514</v>
      </c>
      <c r="AB156" s="12">
        <f t="shared" si="193"/>
        <v>407.61765556519094</v>
      </c>
      <c r="AC156" s="12">
        <f t="shared" si="193"/>
        <v>957.4205658603023</v>
      </c>
      <c r="AD156" s="12">
        <f t="shared" si="193"/>
        <v>-254.67152384461951</v>
      </c>
    </row>
    <row r="157" spans="21:32" ht="14.25" customHeight="1" x14ac:dyDescent="0.3">
      <c r="U157" s="90">
        <v>14</v>
      </c>
      <c r="V157" s="12">
        <f t="shared" ref="V157:AD157" si="194">+V41-B40</f>
        <v>-1084.5494062293001</v>
      </c>
      <c r="W157" s="12">
        <f t="shared" si="194"/>
        <v>432.65677279693045</v>
      </c>
      <c r="X157" s="12">
        <f t="shared" si="194"/>
        <v>-391.98204817684018</v>
      </c>
      <c r="Y157" s="12">
        <f t="shared" si="194"/>
        <v>524.34913084939035</v>
      </c>
      <c r="Z157" s="12">
        <f t="shared" si="194"/>
        <v>-53.089690124361368</v>
      </c>
      <c r="AA157" s="12">
        <f t="shared" si="194"/>
        <v>9.8464889018650865</v>
      </c>
      <c r="AB157" s="12">
        <f t="shared" si="194"/>
        <v>529.01884695432091</v>
      </c>
      <c r="AC157" s="12">
        <f t="shared" si="194"/>
        <v>1098.9062050068169</v>
      </c>
      <c r="AD157" s="12">
        <f t="shared" si="194"/>
        <v>-236.15643694072787</v>
      </c>
    </row>
    <row r="158" spans="21:32" ht="14.25" customHeight="1" x14ac:dyDescent="0.3">
      <c r="U158" s="90">
        <v>15</v>
      </c>
      <c r="V158" s="12">
        <f t="shared" ref="V158:AD158" si="195">+V42-B41</f>
        <v>-1249.2373913850315</v>
      </c>
      <c r="W158" s="12">
        <f t="shared" si="195"/>
        <v>336.09944211685797</v>
      </c>
      <c r="X158" s="12">
        <f t="shared" si="195"/>
        <v>-622.09372438125865</v>
      </c>
      <c r="Y158" s="12">
        <f t="shared" si="195"/>
        <v>583.90810912062443</v>
      </c>
      <c r="Z158" s="12">
        <f t="shared" si="195"/>
        <v>22.819942622532835</v>
      </c>
      <c r="AA158" s="12">
        <f t="shared" si="195"/>
        <v>117.70677612441068</v>
      </c>
      <c r="AB158" s="12">
        <f t="shared" si="195"/>
        <v>656.27544312819373</v>
      </c>
      <c r="AC158" s="12">
        <f t="shared" si="195"/>
        <v>528.404110131989</v>
      </c>
      <c r="AD158" s="12">
        <f t="shared" si="195"/>
        <v>-215.6922228642361</v>
      </c>
    </row>
    <row r="159" spans="21:32" ht="14.25" customHeight="1" x14ac:dyDescent="0.3">
      <c r="U159" s="90">
        <v>16</v>
      </c>
      <c r="V159" s="92"/>
      <c r="W159" s="92"/>
      <c r="X159" s="12">
        <f t="shared" ref="X159:AD159" si="196">+X43-D42</f>
        <v>-1495.3583174907762</v>
      </c>
      <c r="Y159" s="12">
        <f t="shared" si="196"/>
        <v>11.286061848644749</v>
      </c>
      <c r="Z159" s="12">
        <f t="shared" si="196"/>
        <v>103.08544118810096</v>
      </c>
      <c r="AA159" s="12">
        <f t="shared" si="196"/>
        <v>232.14482052753738</v>
      </c>
      <c r="AB159" s="12">
        <f t="shared" si="196"/>
        <v>89.713579206392751</v>
      </c>
      <c r="AC159" s="12">
        <f t="shared" si="196"/>
        <v>666.17733788529586</v>
      </c>
      <c r="AD159" s="12">
        <f t="shared" si="196"/>
        <v>-194.40890343583305</v>
      </c>
      <c r="AE159" s="12"/>
      <c r="AF159" s="12"/>
    </row>
    <row r="160" spans="21:32" ht="14.25" customHeight="1" x14ac:dyDescent="0.3">
      <c r="U160" s="90">
        <v>17</v>
      </c>
      <c r="V160" s="92"/>
      <c r="W160" s="92"/>
      <c r="X160" s="12">
        <f t="shared" ref="X160:AD160" si="197">+X44-D43</f>
        <v>-1812.5804004280435</v>
      </c>
      <c r="Y160" s="12">
        <f t="shared" si="197"/>
        <v>60.601338394873892</v>
      </c>
      <c r="Z160" s="12">
        <f t="shared" si="197"/>
        <v>185.66807721780788</v>
      </c>
      <c r="AA160" s="12">
        <f t="shared" si="197"/>
        <v>353.16981604072498</v>
      </c>
      <c r="AB160" s="12">
        <f t="shared" si="197"/>
        <v>209.90829368655977</v>
      </c>
      <c r="AC160" s="12">
        <f t="shared" si="197"/>
        <v>808.49677133242949</v>
      </c>
      <c r="AD160" s="12">
        <f t="shared" si="197"/>
        <v>-172.43975102172408</v>
      </c>
    </row>
    <row r="161" spans="21:30" ht="14.25" customHeight="1" x14ac:dyDescent="0.3">
      <c r="U161" s="90">
        <v>18</v>
      </c>
      <c r="V161" s="92"/>
      <c r="W161" s="92"/>
      <c r="X161" s="12">
        <f t="shared" ref="X161:AD161" si="198">+X45-D44</f>
        <v>-1537.183535438744</v>
      </c>
      <c r="Y161" s="12">
        <f t="shared" si="198"/>
        <v>113.16774685475684</v>
      </c>
      <c r="Z161" s="12">
        <f t="shared" si="198"/>
        <v>274.71402914826467</v>
      </c>
      <c r="AA161" s="12">
        <f t="shared" si="198"/>
        <v>-226.09468855825253</v>
      </c>
      <c r="AB161" s="12">
        <f t="shared" si="198"/>
        <v>339.46287602873053</v>
      </c>
      <c r="AC161" s="12">
        <f t="shared" si="198"/>
        <v>959.34544061575434</v>
      </c>
      <c r="AD161" s="12">
        <f t="shared" si="198"/>
        <v>-148.92199479725969</v>
      </c>
    </row>
    <row r="162" spans="21:30" ht="14.25" customHeight="1" x14ac:dyDescent="0.3">
      <c r="U162" s="90">
        <v>19</v>
      </c>
      <c r="V162" s="15"/>
      <c r="W162" s="12"/>
      <c r="X162" s="12">
        <f t="shared" ref="X162:AD162" si="199">+X46-D45</f>
        <v>-2570.0458738246962</v>
      </c>
      <c r="Y162" s="12">
        <f t="shared" si="199"/>
        <v>168.98894052613468</v>
      </c>
      <c r="Z162" s="12">
        <f t="shared" si="199"/>
        <v>-339.69624512302107</v>
      </c>
      <c r="AA162" s="12">
        <f t="shared" si="199"/>
        <v>-111.79643077219953</v>
      </c>
      <c r="AB162" s="12">
        <f t="shared" si="199"/>
        <v>473.15319792946684</v>
      </c>
      <c r="AC162" s="12">
        <f t="shared" si="199"/>
        <v>1114.4778266311623</v>
      </c>
      <c r="AD162" s="12">
        <f t="shared" si="199"/>
        <v>-530.52754466717306</v>
      </c>
    </row>
    <row r="163" spans="21:30" ht="14.25" customHeight="1" x14ac:dyDescent="0.3">
      <c r="U163" s="90">
        <v>20</v>
      </c>
      <c r="V163" s="15"/>
      <c r="W163" s="12"/>
      <c r="X163" s="12">
        <f t="shared" ref="X163:AD163" si="200">+X47-D46</f>
        <v>-2990.5957706703193</v>
      </c>
      <c r="Y163" s="12">
        <f t="shared" si="200"/>
        <v>-456.58221096071065</v>
      </c>
      <c r="Z163" s="12">
        <f t="shared" si="200"/>
        <v>-238.92365125109791</v>
      </c>
      <c r="AA163" s="12">
        <f t="shared" si="200"/>
        <v>28.959908458491554</v>
      </c>
      <c r="AB163" s="12">
        <f t="shared" si="200"/>
        <v>638.52702787770249</v>
      </c>
      <c r="AC163" s="12">
        <f t="shared" si="200"/>
        <v>894.73914729694661</v>
      </c>
      <c r="AD163" s="12">
        <f t="shared" si="200"/>
        <v>-489.37373328383546</v>
      </c>
    </row>
    <row r="164" spans="21:30" ht="14.25" customHeight="1" x14ac:dyDescent="0.3">
      <c r="U164" s="90">
        <v>21</v>
      </c>
      <c r="W164" s="12"/>
      <c r="X164" s="92"/>
      <c r="Y164" s="92"/>
      <c r="Z164" s="92"/>
      <c r="AA164" s="12">
        <f t="shared" ref="AA164:AD164" si="201">+AA48-G47</f>
        <v>29.683906169957481</v>
      </c>
      <c r="AB164" s="12">
        <f t="shared" si="201"/>
        <v>254.23282857466256</v>
      </c>
      <c r="AC164" s="12">
        <f t="shared" si="201"/>
        <v>917.10762597937719</v>
      </c>
      <c r="AD164" s="12">
        <f t="shared" si="201"/>
        <v>-501.60807661594299</v>
      </c>
    </row>
    <row r="165" spans="21:30" ht="14.25" customHeight="1" x14ac:dyDescent="0.3">
      <c r="U165" s="90">
        <v>22</v>
      </c>
      <c r="W165" s="12"/>
      <c r="X165" s="92"/>
      <c r="Y165" s="92"/>
      <c r="Z165" s="92"/>
      <c r="AA165" s="12">
        <f t="shared" ref="AA165:AD165" si="202">+AA49-G48</f>
        <v>30.426003824206418</v>
      </c>
      <c r="AB165" s="12">
        <f t="shared" si="202"/>
        <v>260.58864928901312</v>
      </c>
      <c r="AC165" s="12">
        <f t="shared" si="202"/>
        <v>940.03531662886962</v>
      </c>
      <c r="AD165" s="12">
        <f t="shared" si="202"/>
        <v>-514.14827853134193</v>
      </c>
    </row>
    <row r="166" spans="21:30" ht="14.25" customHeight="1" x14ac:dyDescent="0.3">
      <c r="U166" s="90">
        <v>23</v>
      </c>
      <c r="W166" s="12"/>
      <c r="X166" s="92"/>
      <c r="Y166" s="92"/>
      <c r="Z166" s="92"/>
      <c r="AA166" s="12">
        <f t="shared" ref="AA166:AD166" si="203">+AA50-G49</f>
        <v>-368.91590443954919</v>
      </c>
      <c r="AB166" s="12">
        <f t="shared" si="203"/>
        <v>267.10336552125227</v>
      </c>
      <c r="AC166" s="12">
        <f t="shared" si="203"/>
        <v>963.53619954460009</v>
      </c>
      <c r="AD166" s="12">
        <f t="shared" si="203"/>
        <v>-527.00198549462948</v>
      </c>
    </row>
    <row r="167" spans="21:30" ht="14.25" customHeight="1" x14ac:dyDescent="0.3">
      <c r="U167" s="90">
        <v>24</v>
      </c>
      <c r="AA167" s="12">
        <f t="shared" ref="AA167:AD167" si="204">+AA51-G50</f>
        <v>-378.13880205054011</v>
      </c>
      <c r="AB167" s="12">
        <f t="shared" si="204"/>
        <v>273.78094965929631</v>
      </c>
      <c r="AC167" s="12">
        <f t="shared" si="204"/>
        <v>987.62460453322274</v>
      </c>
      <c r="AD167" s="12">
        <f t="shared" si="204"/>
        <v>-540.17703513198649</v>
      </c>
    </row>
    <row r="168" spans="21:30" ht="14.25" customHeight="1" x14ac:dyDescent="0.3">
      <c r="U168" s="90">
        <v>25</v>
      </c>
      <c r="AA168" s="12">
        <f t="shared" ref="AA168:AD168" si="205">+AA52-G51</f>
        <v>-387.59227210179961</v>
      </c>
      <c r="AB168" s="12">
        <f t="shared" si="205"/>
        <v>280.62547340078163</v>
      </c>
      <c r="AC168" s="12">
        <f t="shared" si="205"/>
        <v>1012.3152196465526</v>
      </c>
      <c r="AD168" s="12">
        <f t="shared" si="205"/>
        <v>-553.68146101027378</v>
      </c>
    </row>
    <row r="169" spans="21:30" ht="14.25" customHeight="1" x14ac:dyDescent="0.3"/>
    <row r="170" spans="21:30" ht="14.25" customHeight="1" x14ac:dyDescent="0.3"/>
    <row r="171" spans="21:30" ht="14.25" customHeight="1" x14ac:dyDescent="0.3"/>
    <row r="172" spans="21:30" ht="14.25" customHeight="1" x14ac:dyDescent="0.3"/>
    <row r="173" spans="21:30" ht="14.25" customHeight="1" x14ac:dyDescent="0.3"/>
    <row r="174" spans="21:30" ht="14.25" customHeight="1" x14ac:dyDescent="0.3"/>
    <row r="175" spans="21:30" ht="14.25" customHeight="1" x14ac:dyDescent="0.3"/>
    <row r="176" spans="21:30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W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49" width="8.6640625" customWidth="1"/>
  </cols>
  <sheetData>
    <row r="1" spans="1:49" ht="14.25" customHeight="1" x14ac:dyDescent="0.3"/>
    <row r="2" spans="1:49" ht="14.25" customHeight="1" x14ac:dyDescent="0.3">
      <c r="M2" s="30"/>
    </row>
    <row r="3" spans="1:49" ht="14.25" customHeight="1" x14ac:dyDescent="0.3">
      <c r="B3" s="45" t="s">
        <v>78</v>
      </c>
      <c r="M3" s="30"/>
      <c r="AG3" s="1" t="s">
        <v>28</v>
      </c>
      <c r="AP3" s="1" t="s">
        <v>29</v>
      </c>
    </row>
    <row r="4" spans="1:49" ht="14.25" customHeight="1" x14ac:dyDescent="0.3">
      <c r="B4" s="98" t="s">
        <v>0</v>
      </c>
      <c r="C4" s="98" t="s">
        <v>87</v>
      </c>
      <c r="D4" s="98" t="s">
        <v>88</v>
      </c>
      <c r="E4" s="98" t="s">
        <v>3</v>
      </c>
      <c r="F4" s="98" t="s">
        <v>89</v>
      </c>
      <c r="G4" s="98" t="s">
        <v>90</v>
      </c>
      <c r="H4" s="98" t="s">
        <v>13</v>
      </c>
      <c r="I4" s="98" t="s">
        <v>91</v>
      </c>
      <c r="J4" s="98" t="s">
        <v>8</v>
      </c>
      <c r="M4" s="30" t="s">
        <v>30</v>
      </c>
      <c r="W4" s="1" t="s">
        <v>31</v>
      </c>
      <c r="AG4" s="98" t="s">
        <v>87</v>
      </c>
      <c r="AH4" s="98" t="s">
        <v>88</v>
      </c>
      <c r="AI4" s="98" t="s">
        <v>3</v>
      </c>
      <c r="AJ4" s="98" t="s">
        <v>89</v>
      </c>
      <c r="AK4" s="98" t="s">
        <v>90</v>
      </c>
      <c r="AL4" s="98" t="s">
        <v>13</v>
      </c>
      <c r="AM4" s="98" t="s">
        <v>91</v>
      </c>
      <c r="AN4" s="98" t="s">
        <v>8</v>
      </c>
      <c r="AP4" s="98" t="s">
        <v>87</v>
      </c>
      <c r="AQ4" s="98" t="s">
        <v>88</v>
      </c>
      <c r="AR4" s="98" t="s">
        <v>3</v>
      </c>
      <c r="AS4" s="98" t="s">
        <v>89</v>
      </c>
      <c r="AT4" s="98" t="s">
        <v>90</v>
      </c>
      <c r="AU4" s="98" t="s">
        <v>13</v>
      </c>
      <c r="AV4" s="98" t="s">
        <v>91</v>
      </c>
      <c r="AW4" s="98" t="s">
        <v>8</v>
      </c>
    </row>
    <row r="5" spans="1:49" ht="14.25" customHeight="1" x14ac:dyDescent="0.3">
      <c r="B5" s="99"/>
      <c r="C5" s="99" t="s">
        <v>9</v>
      </c>
      <c r="D5" s="99" t="s">
        <v>2</v>
      </c>
      <c r="E5" s="99"/>
      <c r="F5" s="99" t="s">
        <v>10</v>
      </c>
      <c r="G5" s="99" t="s">
        <v>11</v>
      </c>
      <c r="H5" s="99" t="s">
        <v>12</v>
      </c>
      <c r="I5" s="99" t="s">
        <v>13</v>
      </c>
      <c r="J5" s="99"/>
      <c r="M5" s="98" t="s">
        <v>0</v>
      </c>
      <c r="N5" s="98" t="s">
        <v>87</v>
      </c>
      <c r="O5" s="98" t="s">
        <v>88</v>
      </c>
      <c r="P5" s="98" t="s">
        <v>3</v>
      </c>
      <c r="Q5" s="98" t="s">
        <v>89</v>
      </c>
      <c r="R5" s="98" t="s">
        <v>90</v>
      </c>
      <c r="S5" s="98" t="s">
        <v>13</v>
      </c>
      <c r="T5" s="98" t="s">
        <v>91</v>
      </c>
      <c r="U5" s="98" t="s">
        <v>8</v>
      </c>
      <c r="W5" s="98" t="s">
        <v>0</v>
      </c>
      <c r="X5" s="98" t="s">
        <v>87</v>
      </c>
      <c r="Y5" s="98" t="s">
        <v>88</v>
      </c>
      <c r="Z5" s="98" t="s">
        <v>3</v>
      </c>
      <c r="AA5" s="98" t="s">
        <v>89</v>
      </c>
      <c r="AB5" s="98" t="s">
        <v>90</v>
      </c>
      <c r="AC5" s="98" t="s">
        <v>13</v>
      </c>
      <c r="AD5" s="98" t="s">
        <v>91</v>
      </c>
      <c r="AE5" s="98" t="s">
        <v>8</v>
      </c>
      <c r="AG5" s="99" t="s">
        <v>9</v>
      </c>
      <c r="AH5" s="99" t="s">
        <v>2</v>
      </c>
      <c r="AI5" s="99"/>
      <c r="AJ5" s="99" t="s">
        <v>10</v>
      </c>
      <c r="AK5" s="99" t="s">
        <v>11</v>
      </c>
      <c r="AL5" s="99" t="s">
        <v>12</v>
      </c>
      <c r="AM5" s="99" t="s">
        <v>13</v>
      </c>
      <c r="AN5" s="99"/>
      <c r="AP5" s="99" t="s">
        <v>9</v>
      </c>
      <c r="AQ5" s="99" t="s">
        <v>2</v>
      </c>
      <c r="AR5" s="99"/>
      <c r="AS5" s="99" t="s">
        <v>10</v>
      </c>
      <c r="AT5" s="99" t="s">
        <v>11</v>
      </c>
      <c r="AU5" s="99" t="s">
        <v>12</v>
      </c>
      <c r="AV5" s="99" t="s">
        <v>13</v>
      </c>
      <c r="AW5" s="99"/>
    </row>
    <row r="6" spans="1:49" ht="14.25" customHeight="1" x14ac:dyDescent="0.3">
      <c r="A6" s="30">
        <v>0</v>
      </c>
      <c r="B6" s="8">
        <v>38435</v>
      </c>
      <c r="C6" s="8">
        <v>39930</v>
      </c>
      <c r="D6" s="8">
        <v>41424</v>
      </c>
      <c r="E6" s="8">
        <v>42821</v>
      </c>
      <c r="F6" s="8">
        <v>43559</v>
      </c>
      <c r="G6" s="8">
        <v>44307</v>
      </c>
      <c r="H6" s="8">
        <v>46559</v>
      </c>
      <c r="I6" s="8">
        <v>48845</v>
      </c>
      <c r="J6" s="8">
        <v>51183</v>
      </c>
      <c r="M6" s="99"/>
      <c r="N6" s="99" t="s">
        <v>9</v>
      </c>
      <c r="O6" s="99" t="s">
        <v>2</v>
      </c>
      <c r="P6" s="99"/>
      <c r="Q6" s="99" t="s">
        <v>10</v>
      </c>
      <c r="R6" s="99" t="s">
        <v>11</v>
      </c>
      <c r="S6" s="99" t="s">
        <v>12</v>
      </c>
      <c r="T6" s="99" t="s">
        <v>13</v>
      </c>
      <c r="U6" s="99"/>
      <c r="W6" s="99"/>
      <c r="X6" s="99" t="s">
        <v>9</v>
      </c>
      <c r="Y6" s="99" t="s">
        <v>2</v>
      </c>
      <c r="Z6" s="99"/>
      <c r="AA6" s="99" t="s">
        <v>10</v>
      </c>
      <c r="AB6" s="99" t="s">
        <v>11</v>
      </c>
      <c r="AC6" s="99" t="s">
        <v>12</v>
      </c>
      <c r="AD6" s="99" t="s">
        <v>13</v>
      </c>
      <c r="AE6" s="99"/>
      <c r="AG6" s="41">
        <f t="shared" ref="AG6:AN6" si="0">+C6-B6</f>
        <v>1495</v>
      </c>
      <c r="AH6" s="41">
        <f t="shared" si="0"/>
        <v>1494</v>
      </c>
      <c r="AI6" s="41">
        <f t="shared" si="0"/>
        <v>1397</v>
      </c>
      <c r="AJ6" s="41">
        <f t="shared" si="0"/>
        <v>738</v>
      </c>
      <c r="AK6" s="41">
        <f t="shared" si="0"/>
        <v>748</v>
      </c>
      <c r="AL6" s="41">
        <f t="shared" si="0"/>
        <v>2252</v>
      </c>
      <c r="AM6" s="41">
        <f t="shared" si="0"/>
        <v>2286</v>
      </c>
      <c r="AN6" s="41">
        <f t="shared" si="0"/>
        <v>2338</v>
      </c>
      <c r="AP6" s="100">
        <f t="shared" ref="AP6:AW6" si="1">+C6/B6-1</f>
        <v>3.8896838818784918E-2</v>
      </c>
      <c r="AQ6" s="100">
        <f t="shared" si="1"/>
        <v>3.7415477084898674E-2</v>
      </c>
      <c r="AR6" s="100">
        <f t="shared" si="1"/>
        <v>3.3724410969486307E-2</v>
      </c>
      <c r="AS6" s="100">
        <f t="shared" si="1"/>
        <v>1.7234534457392314E-2</v>
      </c>
      <c r="AT6" s="100">
        <f t="shared" si="1"/>
        <v>1.7172111389150313E-2</v>
      </c>
      <c r="AU6" s="100">
        <f t="shared" si="1"/>
        <v>5.0827183063624215E-2</v>
      </c>
      <c r="AV6" s="100">
        <f t="shared" si="1"/>
        <v>4.9098992675959519E-2</v>
      </c>
      <c r="AW6" s="100">
        <f t="shared" si="1"/>
        <v>4.7865697614904335E-2</v>
      </c>
    </row>
    <row r="7" spans="1:49" ht="14.25" customHeight="1" x14ac:dyDescent="0.3">
      <c r="A7" s="30">
        <v>1</v>
      </c>
      <c r="B7" s="12">
        <v>39096</v>
      </c>
      <c r="C7" s="12">
        <v>40617</v>
      </c>
      <c r="D7" s="12">
        <v>42137</v>
      </c>
      <c r="E7" s="12">
        <v>43557</v>
      </c>
      <c r="F7" s="12">
        <v>44308</v>
      </c>
      <c r="G7" s="12">
        <v>45069</v>
      </c>
      <c r="H7" s="12">
        <v>47360</v>
      </c>
      <c r="I7" s="12">
        <v>49685</v>
      </c>
      <c r="J7" s="12">
        <v>52063</v>
      </c>
      <c r="L7" s="30">
        <v>1</v>
      </c>
      <c r="M7" s="41">
        <f t="shared" ref="M7:U7" si="2">+B7-B6</f>
        <v>661</v>
      </c>
      <c r="N7" s="41">
        <f t="shared" si="2"/>
        <v>687</v>
      </c>
      <c r="O7" s="41">
        <f t="shared" si="2"/>
        <v>713</v>
      </c>
      <c r="P7" s="41">
        <f t="shared" si="2"/>
        <v>736</v>
      </c>
      <c r="Q7" s="41">
        <f t="shared" si="2"/>
        <v>749</v>
      </c>
      <c r="R7" s="41">
        <f t="shared" si="2"/>
        <v>762</v>
      </c>
      <c r="S7" s="41">
        <f t="shared" si="2"/>
        <v>801</v>
      </c>
      <c r="T7" s="41">
        <f t="shared" si="2"/>
        <v>840</v>
      </c>
      <c r="U7" s="41">
        <f t="shared" si="2"/>
        <v>880</v>
      </c>
      <c r="W7" s="101">
        <f t="shared" ref="W7:AE7" si="3">+B7/B6-1</f>
        <v>1.7197866527904226E-2</v>
      </c>
      <c r="X7" s="101">
        <f t="shared" si="3"/>
        <v>1.7205108940646197E-2</v>
      </c>
      <c r="Y7" s="101">
        <f t="shared" si="3"/>
        <v>1.7212244109694907E-2</v>
      </c>
      <c r="Z7" s="101">
        <f t="shared" si="3"/>
        <v>1.718782840195221E-2</v>
      </c>
      <c r="AA7" s="101">
        <f t="shared" si="3"/>
        <v>1.7195068757317689E-2</v>
      </c>
      <c r="AB7" s="101">
        <f t="shared" si="3"/>
        <v>1.7198185388313414E-2</v>
      </c>
      <c r="AC7" s="101">
        <f t="shared" si="3"/>
        <v>1.7203977748663002E-2</v>
      </c>
      <c r="AD7" s="101">
        <f t="shared" si="3"/>
        <v>1.7197256628109336E-2</v>
      </c>
      <c r="AE7" s="101">
        <f t="shared" si="3"/>
        <v>1.7193208682570349E-2</v>
      </c>
      <c r="AG7" s="41">
        <f t="shared" ref="AG7:AN7" si="4">+C7-B7</f>
        <v>1521</v>
      </c>
      <c r="AH7" s="41">
        <f t="shared" si="4"/>
        <v>1520</v>
      </c>
      <c r="AI7" s="41">
        <f t="shared" si="4"/>
        <v>1420</v>
      </c>
      <c r="AJ7" s="41">
        <f t="shared" si="4"/>
        <v>751</v>
      </c>
      <c r="AK7" s="41">
        <f t="shared" si="4"/>
        <v>761</v>
      </c>
      <c r="AL7" s="41">
        <f t="shared" si="4"/>
        <v>2291</v>
      </c>
      <c r="AM7" s="41">
        <f t="shared" si="4"/>
        <v>2325</v>
      </c>
      <c r="AN7" s="41">
        <f t="shared" si="4"/>
        <v>2378</v>
      </c>
      <c r="AO7" s="42"/>
      <c r="AP7" s="100">
        <f t="shared" ref="AP7:AW7" si="5">+C7/B7-1</f>
        <v>3.8904235727440062E-2</v>
      </c>
      <c r="AQ7" s="100">
        <f t="shared" si="5"/>
        <v>3.7422754019253102E-2</v>
      </c>
      <c r="AR7" s="100">
        <f t="shared" si="5"/>
        <v>3.3699598927308561E-2</v>
      </c>
      <c r="AS7" s="100">
        <f t="shared" si="5"/>
        <v>1.7241775145212079E-2</v>
      </c>
      <c r="AT7" s="100">
        <f t="shared" si="5"/>
        <v>1.717522794980586E-2</v>
      </c>
      <c r="AU7" s="100">
        <f t="shared" si="5"/>
        <v>5.083316692183093E-2</v>
      </c>
      <c r="AV7" s="100">
        <f t="shared" si="5"/>
        <v>4.9092060810810745E-2</v>
      </c>
      <c r="AW7" s="100">
        <f t="shared" si="5"/>
        <v>4.7861527624031508E-2</v>
      </c>
    </row>
    <row r="8" spans="1:49" ht="14.25" customHeight="1" x14ac:dyDescent="0.3">
      <c r="A8" s="30">
        <v>2</v>
      </c>
      <c r="B8" s="12">
        <v>40321</v>
      </c>
      <c r="C8" s="12">
        <v>41940</v>
      </c>
      <c r="D8" s="12">
        <v>43386</v>
      </c>
      <c r="E8" s="12">
        <v>44677</v>
      </c>
      <c r="F8" s="12">
        <v>45468</v>
      </c>
      <c r="G8" s="12">
        <v>46269</v>
      </c>
      <c r="H8" s="12">
        <v>48623</v>
      </c>
      <c r="I8" s="12">
        <v>51009</v>
      </c>
      <c r="J8" s="12">
        <v>53383</v>
      </c>
      <c r="L8" s="30">
        <v>2</v>
      </c>
      <c r="M8" s="41">
        <f t="shared" ref="M8:U8" si="6">+B8-B7</f>
        <v>1225</v>
      </c>
      <c r="N8" s="41">
        <f t="shared" si="6"/>
        <v>1323</v>
      </c>
      <c r="O8" s="41">
        <f t="shared" si="6"/>
        <v>1249</v>
      </c>
      <c r="P8" s="41">
        <f t="shared" si="6"/>
        <v>1120</v>
      </c>
      <c r="Q8" s="41">
        <f t="shared" si="6"/>
        <v>1160</v>
      </c>
      <c r="R8" s="41">
        <f t="shared" si="6"/>
        <v>1200</v>
      </c>
      <c r="S8" s="41">
        <f t="shared" si="6"/>
        <v>1263</v>
      </c>
      <c r="T8" s="41">
        <f t="shared" si="6"/>
        <v>1324</v>
      </c>
      <c r="U8" s="41">
        <f t="shared" si="6"/>
        <v>1320</v>
      </c>
      <c r="W8" s="101">
        <f t="shared" ref="W8:AE8" si="7">+B8/B7-1</f>
        <v>3.1333128708819213E-2</v>
      </c>
      <c r="X8" s="101">
        <f t="shared" si="7"/>
        <v>3.2572568136494562E-2</v>
      </c>
      <c r="Y8" s="101">
        <f t="shared" si="7"/>
        <v>2.9641407788879137E-2</v>
      </c>
      <c r="Z8" s="101">
        <f t="shared" si="7"/>
        <v>2.5713432972886086E-2</v>
      </c>
      <c r="AA8" s="101">
        <f t="shared" si="7"/>
        <v>2.6180373747404451E-2</v>
      </c>
      <c r="AB8" s="101">
        <f t="shared" si="7"/>
        <v>2.6625840378087018E-2</v>
      </c>
      <c r="AC8" s="101">
        <f t="shared" si="7"/>
        <v>2.6668074324324387E-2</v>
      </c>
      <c r="AD8" s="101">
        <f t="shared" si="7"/>
        <v>2.6647881654422889E-2</v>
      </c>
      <c r="AE8" s="101">
        <f t="shared" si="7"/>
        <v>2.5353898161842414E-2</v>
      </c>
      <c r="AG8" s="41">
        <f t="shared" ref="AG8:AN8" si="8">+C8-B8</f>
        <v>1619</v>
      </c>
      <c r="AH8" s="41">
        <f t="shared" si="8"/>
        <v>1446</v>
      </c>
      <c r="AI8" s="41">
        <f t="shared" si="8"/>
        <v>1291</v>
      </c>
      <c r="AJ8" s="41">
        <f t="shared" si="8"/>
        <v>791</v>
      </c>
      <c r="AK8" s="41">
        <f t="shared" si="8"/>
        <v>801</v>
      </c>
      <c r="AL8" s="41">
        <f t="shared" si="8"/>
        <v>2354</v>
      </c>
      <c r="AM8" s="41">
        <f t="shared" si="8"/>
        <v>2386</v>
      </c>
      <c r="AN8" s="41">
        <f t="shared" si="8"/>
        <v>2374</v>
      </c>
      <c r="AO8" s="42"/>
      <c r="AP8" s="100">
        <f t="shared" ref="AP8:AW8" si="9">+C8/B8-1</f>
        <v>4.0152773988740398E-2</v>
      </c>
      <c r="AQ8" s="100">
        <f t="shared" si="9"/>
        <v>3.4477825464949818E-2</v>
      </c>
      <c r="AR8" s="100">
        <f t="shared" si="9"/>
        <v>2.975614253445813E-2</v>
      </c>
      <c r="AS8" s="100">
        <f t="shared" si="9"/>
        <v>1.7704859323589339E-2</v>
      </c>
      <c r="AT8" s="100">
        <f t="shared" si="9"/>
        <v>1.761678543151235E-2</v>
      </c>
      <c r="AU8" s="100">
        <f t="shared" si="9"/>
        <v>5.0876396723508188E-2</v>
      </c>
      <c r="AV8" s="100">
        <f t="shared" si="9"/>
        <v>4.90714271024002E-2</v>
      </c>
      <c r="AW8" s="100">
        <f t="shared" si="9"/>
        <v>4.6540806524338896E-2</v>
      </c>
    </row>
    <row r="9" spans="1:49" ht="14.25" customHeight="1" x14ac:dyDescent="0.3">
      <c r="A9" s="30">
        <v>3</v>
      </c>
      <c r="B9" s="12">
        <v>41547</v>
      </c>
      <c r="C9" s="12">
        <v>43264</v>
      </c>
      <c r="D9" s="12">
        <v>44637</v>
      </c>
      <c r="E9" s="12">
        <v>45829</v>
      </c>
      <c r="F9" s="12">
        <v>46660</v>
      </c>
      <c r="G9" s="12">
        <v>47504</v>
      </c>
      <c r="H9" s="12">
        <v>49920</v>
      </c>
      <c r="I9" s="12">
        <v>52369</v>
      </c>
      <c r="J9" s="12">
        <v>54735</v>
      </c>
      <c r="L9" s="30">
        <v>3</v>
      </c>
      <c r="M9" s="41">
        <f t="shared" ref="M9:U9" si="10">+B9-B8</f>
        <v>1226</v>
      </c>
      <c r="N9" s="41">
        <f t="shared" si="10"/>
        <v>1324</v>
      </c>
      <c r="O9" s="41">
        <f t="shared" si="10"/>
        <v>1251</v>
      </c>
      <c r="P9" s="41">
        <f t="shared" si="10"/>
        <v>1152</v>
      </c>
      <c r="Q9" s="41">
        <f t="shared" si="10"/>
        <v>1192</v>
      </c>
      <c r="R9" s="41">
        <f t="shared" si="10"/>
        <v>1235</v>
      </c>
      <c r="S9" s="41">
        <f t="shared" si="10"/>
        <v>1297</v>
      </c>
      <c r="T9" s="41">
        <f t="shared" si="10"/>
        <v>1360</v>
      </c>
      <c r="U9" s="41">
        <f t="shared" si="10"/>
        <v>1352</v>
      </c>
      <c r="W9" s="101">
        <f t="shared" ref="W9:AE9" si="11">+B9/B8-1</f>
        <v>3.0405991914883135E-2</v>
      </c>
      <c r="X9" s="101">
        <f t="shared" si="11"/>
        <v>3.1568907963757775E-2</v>
      </c>
      <c r="Y9" s="101">
        <f t="shared" si="11"/>
        <v>2.8834186142995488E-2</v>
      </c>
      <c r="Z9" s="101">
        <f t="shared" si="11"/>
        <v>2.5785079571144065E-2</v>
      </c>
      <c r="AA9" s="101">
        <f t="shared" si="11"/>
        <v>2.6216239992962187E-2</v>
      </c>
      <c r="AB9" s="101">
        <f t="shared" si="11"/>
        <v>2.6691737448399477E-2</v>
      </c>
      <c r="AC9" s="101">
        <f t="shared" si="11"/>
        <v>2.6674619007465594E-2</v>
      </c>
      <c r="AD9" s="101">
        <f t="shared" si="11"/>
        <v>2.6661961614617091E-2</v>
      </c>
      <c r="AE9" s="101">
        <f t="shared" si="11"/>
        <v>2.5326414776239536E-2</v>
      </c>
      <c r="AG9" s="41">
        <f t="shared" ref="AG9:AN9" si="12">+C9-B9</f>
        <v>1717</v>
      </c>
      <c r="AH9" s="41">
        <f t="shared" si="12"/>
        <v>1373</v>
      </c>
      <c r="AI9" s="41">
        <f t="shared" si="12"/>
        <v>1192</v>
      </c>
      <c r="AJ9" s="41">
        <f t="shared" si="12"/>
        <v>831</v>
      </c>
      <c r="AK9" s="41">
        <f t="shared" si="12"/>
        <v>844</v>
      </c>
      <c r="AL9" s="41">
        <f t="shared" si="12"/>
        <v>2416</v>
      </c>
      <c r="AM9" s="41">
        <f t="shared" si="12"/>
        <v>2449</v>
      </c>
      <c r="AN9" s="41">
        <f t="shared" si="12"/>
        <v>2366</v>
      </c>
      <c r="AO9" s="42"/>
      <c r="AP9" s="100">
        <f t="shared" ref="AP9:AW9" si="13">+C9/B9-1</f>
        <v>4.1326690254410714E-2</v>
      </c>
      <c r="AQ9" s="100">
        <f t="shared" si="13"/>
        <v>3.1735392011834396E-2</v>
      </c>
      <c r="AR9" s="100">
        <f t="shared" si="13"/>
        <v>2.6704303604632829E-2</v>
      </c>
      <c r="AS9" s="100">
        <f t="shared" si="13"/>
        <v>1.8132623448035012E-2</v>
      </c>
      <c r="AT9" s="100">
        <f t="shared" si="13"/>
        <v>1.8088298328332586E-2</v>
      </c>
      <c r="AU9" s="100">
        <f t="shared" si="13"/>
        <v>5.0858875042101737E-2</v>
      </c>
      <c r="AV9" s="100">
        <f t="shared" si="13"/>
        <v>4.9058493589743568E-2</v>
      </c>
      <c r="AW9" s="100">
        <f t="shared" si="13"/>
        <v>4.5179400026733374E-2</v>
      </c>
    </row>
    <row r="10" spans="1:49" ht="14.25" customHeight="1" x14ac:dyDescent="0.3">
      <c r="A10" s="30">
        <v>4</v>
      </c>
      <c r="B10" s="12">
        <v>42771</v>
      </c>
      <c r="C10" s="12">
        <v>44587</v>
      </c>
      <c r="D10" s="12">
        <v>45888</v>
      </c>
      <c r="E10" s="12">
        <v>47010</v>
      </c>
      <c r="F10" s="12">
        <v>47882</v>
      </c>
      <c r="G10" s="12">
        <v>48769</v>
      </c>
      <c r="H10" s="12">
        <v>51249</v>
      </c>
      <c r="I10" s="12">
        <v>53767</v>
      </c>
      <c r="J10" s="12">
        <v>56126</v>
      </c>
      <c r="L10" s="30">
        <v>4</v>
      </c>
      <c r="M10" s="41">
        <f t="shared" ref="M10:U10" si="14">+B10-B9</f>
        <v>1224</v>
      </c>
      <c r="N10" s="41">
        <f t="shared" si="14"/>
        <v>1323</v>
      </c>
      <c r="O10" s="41">
        <f t="shared" si="14"/>
        <v>1251</v>
      </c>
      <c r="P10" s="41">
        <f t="shared" si="14"/>
        <v>1181</v>
      </c>
      <c r="Q10" s="41">
        <f t="shared" si="14"/>
        <v>1222</v>
      </c>
      <c r="R10" s="41">
        <f t="shared" si="14"/>
        <v>1265</v>
      </c>
      <c r="S10" s="41">
        <f t="shared" si="14"/>
        <v>1329</v>
      </c>
      <c r="T10" s="41">
        <f t="shared" si="14"/>
        <v>1398</v>
      </c>
      <c r="U10" s="41">
        <f t="shared" si="14"/>
        <v>1391</v>
      </c>
      <c r="W10" s="101">
        <f t="shared" ref="W10:AE10" si="15">+B10/B9-1</f>
        <v>2.9460610874431303E-2</v>
      </c>
      <c r="X10" s="101">
        <f t="shared" si="15"/>
        <v>3.0579696745562046E-2</v>
      </c>
      <c r="Y10" s="101">
        <f t="shared" si="15"/>
        <v>2.8026077021305218E-2</v>
      </c>
      <c r="Z10" s="101">
        <f t="shared" si="15"/>
        <v>2.5769709136136409E-2</v>
      </c>
      <c r="AA10" s="101">
        <f t="shared" si="15"/>
        <v>2.6189455636519421E-2</v>
      </c>
      <c r="AB10" s="101">
        <f t="shared" si="15"/>
        <v>2.6629336476928334E-2</v>
      </c>
      <c r="AC10" s="101">
        <f t="shared" si="15"/>
        <v>2.6622596153846212E-2</v>
      </c>
      <c r="AD10" s="101">
        <f t="shared" si="15"/>
        <v>2.6695182264316664E-2</v>
      </c>
      <c r="AE10" s="101">
        <f t="shared" si="15"/>
        <v>2.5413355257148051E-2</v>
      </c>
      <c r="AG10" s="41">
        <f t="shared" ref="AG10:AN10" si="16">+C10-B10</f>
        <v>1816</v>
      </c>
      <c r="AH10" s="41">
        <f t="shared" si="16"/>
        <v>1301</v>
      </c>
      <c r="AI10" s="41">
        <f t="shared" si="16"/>
        <v>1122</v>
      </c>
      <c r="AJ10" s="41">
        <f t="shared" si="16"/>
        <v>872</v>
      </c>
      <c r="AK10" s="41">
        <f t="shared" si="16"/>
        <v>887</v>
      </c>
      <c r="AL10" s="41">
        <f t="shared" si="16"/>
        <v>2480</v>
      </c>
      <c r="AM10" s="41">
        <f t="shared" si="16"/>
        <v>2518</v>
      </c>
      <c r="AN10" s="41">
        <f t="shared" si="16"/>
        <v>2359</v>
      </c>
      <c r="AO10" s="42"/>
      <c r="AP10" s="100">
        <f t="shared" ref="AP10:AW10" si="17">+C10/B10-1</f>
        <v>4.24586752706273E-2</v>
      </c>
      <c r="AQ10" s="100">
        <f t="shared" si="17"/>
        <v>2.9178908650503432E-2</v>
      </c>
      <c r="AR10" s="100">
        <f t="shared" si="17"/>
        <v>2.4450836820083754E-2</v>
      </c>
      <c r="AS10" s="100">
        <f t="shared" si="17"/>
        <v>1.8549244841522983E-2</v>
      </c>
      <c r="AT10" s="100">
        <f t="shared" si="17"/>
        <v>1.8524706570318683E-2</v>
      </c>
      <c r="AU10" s="100">
        <f t="shared" si="17"/>
        <v>5.0851975640263225E-2</v>
      </c>
      <c r="AV10" s="100">
        <f t="shared" si="17"/>
        <v>4.9132666003239178E-2</v>
      </c>
      <c r="AW10" s="100">
        <f t="shared" si="17"/>
        <v>4.3874495508397393E-2</v>
      </c>
    </row>
    <row r="11" spans="1:49" ht="14.25" customHeight="1" x14ac:dyDescent="0.3">
      <c r="A11" s="30">
        <v>5</v>
      </c>
      <c r="B11" s="12">
        <v>43997</v>
      </c>
      <c r="C11" s="12">
        <v>45911</v>
      </c>
      <c r="D11" s="12">
        <v>47138</v>
      </c>
      <c r="E11" s="12">
        <v>48221</v>
      </c>
      <c r="F11" s="12">
        <v>49136</v>
      </c>
      <c r="G11" s="12">
        <v>50069</v>
      </c>
      <c r="H11" s="12">
        <v>52618</v>
      </c>
      <c r="I11" s="12">
        <v>55198</v>
      </c>
      <c r="J11" s="12">
        <v>57546</v>
      </c>
      <c r="L11" s="30">
        <v>5</v>
      </c>
      <c r="M11" s="41">
        <f t="shared" ref="M11:U11" si="18">+B11-B10</f>
        <v>1226</v>
      </c>
      <c r="N11" s="41">
        <f t="shared" si="18"/>
        <v>1324</v>
      </c>
      <c r="O11" s="41">
        <f t="shared" si="18"/>
        <v>1250</v>
      </c>
      <c r="P11" s="41">
        <f t="shared" si="18"/>
        <v>1211</v>
      </c>
      <c r="Q11" s="41">
        <f t="shared" si="18"/>
        <v>1254</v>
      </c>
      <c r="R11" s="41">
        <f t="shared" si="18"/>
        <v>1300</v>
      </c>
      <c r="S11" s="41">
        <f t="shared" si="18"/>
        <v>1369</v>
      </c>
      <c r="T11" s="41">
        <f t="shared" si="18"/>
        <v>1431</v>
      </c>
      <c r="U11" s="41">
        <f t="shared" si="18"/>
        <v>1420</v>
      </c>
      <c r="W11" s="101">
        <f t="shared" ref="W11:AE11" si="19">+B11/B10-1</f>
        <v>2.8664281873231889E-2</v>
      </c>
      <c r="X11" s="101">
        <f t="shared" si="19"/>
        <v>2.9694754076300178E-2</v>
      </c>
      <c r="Y11" s="101">
        <f t="shared" si="19"/>
        <v>2.7240237099023679E-2</v>
      </c>
      <c r="Z11" s="101">
        <f t="shared" si="19"/>
        <v>2.5760476494362861E-2</v>
      </c>
      <c r="AA11" s="101">
        <f t="shared" si="19"/>
        <v>2.6189382231318614E-2</v>
      </c>
      <c r="AB11" s="101">
        <f t="shared" si="19"/>
        <v>2.6656277553363861E-2</v>
      </c>
      <c r="AC11" s="101">
        <f t="shared" si="19"/>
        <v>2.6712716345684839E-2</v>
      </c>
      <c r="AD11" s="101">
        <f t="shared" si="19"/>
        <v>2.661483809771803E-2</v>
      </c>
      <c r="AE11" s="101">
        <f t="shared" si="19"/>
        <v>2.5300217368064759E-2</v>
      </c>
      <c r="AG11" s="41">
        <f t="shared" ref="AG11:AN11" si="20">+C11-B11</f>
        <v>1914</v>
      </c>
      <c r="AH11" s="41">
        <f t="shared" si="20"/>
        <v>1227</v>
      </c>
      <c r="AI11" s="41">
        <f t="shared" si="20"/>
        <v>1083</v>
      </c>
      <c r="AJ11" s="41">
        <f t="shared" si="20"/>
        <v>915</v>
      </c>
      <c r="AK11" s="41">
        <f t="shared" si="20"/>
        <v>933</v>
      </c>
      <c r="AL11" s="41">
        <f t="shared" si="20"/>
        <v>2549</v>
      </c>
      <c r="AM11" s="41">
        <f t="shared" si="20"/>
        <v>2580</v>
      </c>
      <c r="AN11" s="41">
        <f t="shared" si="20"/>
        <v>2348</v>
      </c>
      <c r="AO11" s="42"/>
      <c r="AP11" s="100">
        <f t="shared" ref="AP11:AW11" si="21">+C11/B11-1</f>
        <v>4.3502966111325758E-2</v>
      </c>
      <c r="AQ11" s="100">
        <f t="shared" si="21"/>
        <v>2.6725621310796921E-2</v>
      </c>
      <c r="AR11" s="100">
        <f t="shared" si="21"/>
        <v>2.2975094403665741E-2</v>
      </c>
      <c r="AS11" s="100">
        <f t="shared" si="21"/>
        <v>1.8975135314489577E-2</v>
      </c>
      <c r="AT11" s="100">
        <f t="shared" si="21"/>
        <v>1.8988114620644758E-2</v>
      </c>
      <c r="AU11" s="100">
        <f t="shared" si="21"/>
        <v>5.0909744552517511E-2</v>
      </c>
      <c r="AV11" s="100">
        <f t="shared" si="21"/>
        <v>4.9032650423809443E-2</v>
      </c>
      <c r="AW11" s="100">
        <f t="shared" si="21"/>
        <v>4.2537773107721222E-2</v>
      </c>
    </row>
    <row r="12" spans="1:49" ht="14.25" customHeight="1" x14ac:dyDescent="0.3">
      <c r="A12" s="30">
        <v>6</v>
      </c>
      <c r="B12" s="12">
        <v>45221</v>
      </c>
      <c r="C12" s="12">
        <v>47235</v>
      </c>
      <c r="D12" s="12">
        <v>48389</v>
      </c>
      <c r="E12" s="12">
        <v>49462</v>
      </c>
      <c r="F12" s="12">
        <v>50425</v>
      </c>
      <c r="G12" s="12">
        <v>51403</v>
      </c>
      <c r="H12" s="12">
        <v>54018</v>
      </c>
      <c r="I12" s="12">
        <v>56672</v>
      </c>
      <c r="J12" s="12">
        <v>59006</v>
      </c>
      <c r="L12" s="30">
        <v>6</v>
      </c>
      <c r="M12" s="41">
        <f t="shared" ref="M12:U12" si="22">+B12-B11</f>
        <v>1224</v>
      </c>
      <c r="N12" s="41">
        <f t="shared" si="22"/>
        <v>1324</v>
      </c>
      <c r="O12" s="41">
        <f t="shared" si="22"/>
        <v>1251</v>
      </c>
      <c r="P12" s="41">
        <f t="shared" si="22"/>
        <v>1241</v>
      </c>
      <c r="Q12" s="41">
        <f t="shared" si="22"/>
        <v>1289</v>
      </c>
      <c r="R12" s="41">
        <f t="shared" si="22"/>
        <v>1334</v>
      </c>
      <c r="S12" s="41">
        <f t="shared" si="22"/>
        <v>1400</v>
      </c>
      <c r="T12" s="41">
        <f t="shared" si="22"/>
        <v>1474</v>
      </c>
      <c r="U12" s="41">
        <f t="shared" si="22"/>
        <v>1460</v>
      </c>
      <c r="W12" s="101">
        <f t="shared" ref="W12:AE12" si="23">+B12/B11-1</f>
        <v>2.7820078641725532E-2</v>
      </c>
      <c r="X12" s="101">
        <f t="shared" si="23"/>
        <v>2.8838404739604862E-2</v>
      </c>
      <c r="Y12" s="101">
        <f t="shared" si="23"/>
        <v>2.6539097967669401E-2</v>
      </c>
      <c r="Z12" s="101">
        <f t="shared" si="23"/>
        <v>2.5735675328176555E-2</v>
      </c>
      <c r="AA12" s="101">
        <f t="shared" si="23"/>
        <v>2.6233311624877853E-2</v>
      </c>
      <c r="AB12" s="101">
        <f t="shared" si="23"/>
        <v>2.6643232339371714E-2</v>
      </c>
      <c r="AC12" s="101">
        <f t="shared" si="23"/>
        <v>2.6606864571059319E-2</v>
      </c>
      <c r="AD12" s="101">
        <f t="shared" si="23"/>
        <v>2.6703866082104399E-2</v>
      </c>
      <c r="AE12" s="101">
        <f t="shared" si="23"/>
        <v>2.5371007541792556E-2</v>
      </c>
      <c r="AG12" s="41">
        <f t="shared" ref="AG12:AN12" si="24">+C12-B12</f>
        <v>2014</v>
      </c>
      <c r="AH12" s="41">
        <f t="shared" si="24"/>
        <v>1154</v>
      </c>
      <c r="AI12" s="41">
        <f t="shared" si="24"/>
        <v>1073</v>
      </c>
      <c r="AJ12" s="41">
        <f t="shared" si="24"/>
        <v>963</v>
      </c>
      <c r="AK12" s="41">
        <f t="shared" si="24"/>
        <v>978</v>
      </c>
      <c r="AL12" s="41">
        <f t="shared" si="24"/>
        <v>2615</v>
      </c>
      <c r="AM12" s="41">
        <f t="shared" si="24"/>
        <v>2654</v>
      </c>
      <c r="AN12" s="41">
        <f t="shared" si="24"/>
        <v>2334</v>
      </c>
      <c r="AO12" s="42"/>
      <c r="AP12" s="100">
        <f t="shared" ref="AP12:AW12" si="25">+C12/B12-1</f>
        <v>4.4536830233740998E-2</v>
      </c>
      <c r="AQ12" s="100">
        <f t="shared" si="25"/>
        <v>2.4431036307822618E-2</v>
      </c>
      <c r="AR12" s="100">
        <f t="shared" si="25"/>
        <v>2.2174461137861812E-2</v>
      </c>
      <c r="AS12" s="100">
        <f t="shared" si="25"/>
        <v>1.9469491731025856E-2</v>
      </c>
      <c r="AT12" s="100">
        <f t="shared" si="25"/>
        <v>1.9395141298958807E-2</v>
      </c>
      <c r="AU12" s="100">
        <f t="shared" si="25"/>
        <v>5.0872517168258691E-2</v>
      </c>
      <c r="AV12" s="100">
        <f t="shared" si="25"/>
        <v>4.9131770891184479E-2</v>
      </c>
      <c r="AW12" s="100">
        <f t="shared" si="25"/>
        <v>4.1184359119141645E-2</v>
      </c>
    </row>
    <row r="13" spans="1:49" ht="14.25" customHeight="1" x14ac:dyDescent="0.3">
      <c r="A13" s="30">
        <v>7</v>
      </c>
      <c r="B13" s="12">
        <v>46446</v>
      </c>
      <c r="C13" s="12">
        <v>48559</v>
      </c>
      <c r="D13" s="12">
        <v>49639</v>
      </c>
      <c r="E13" s="12">
        <v>50735</v>
      </c>
      <c r="F13" s="12">
        <v>51744</v>
      </c>
      <c r="G13" s="12">
        <v>52773</v>
      </c>
      <c r="H13" s="12">
        <v>55458</v>
      </c>
      <c r="I13" s="12">
        <v>58182</v>
      </c>
      <c r="J13" s="12">
        <v>60502</v>
      </c>
      <c r="L13" s="30">
        <v>7</v>
      </c>
      <c r="M13" s="41">
        <f t="shared" ref="M13:U13" si="26">+B13-B12</f>
        <v>1225</v>
      </c>
      <c r="N13" s="41">
        <f t="shared" si="26"/>
        <v>1324</v>
      </c>
      <c r="O13" s="41">
        <f t="shared" si="26"/>
        <v>1250</v>
      </c>
      <c r="P13" s="41">
        <f t="shared" si="26"/>
        <v>1273</v>
      </c>
      <c r="Q13" s="41">
        <f t="shared" si="26"/>
        <v>1319</v>
      </c>
      <c r="R13" s="41">
        <f t="shared" si="26"/>
        <v>1370</v>
      </c>
      <c r="S13" s="41">
        <f t="shared" si="26"/>
        <v>1440</v>
      </c>
      <c r="T13" s="41">
        <f t="shared" si="26"/>
        <v>1510</v>
      </c>
      <c r="U13" s="41">
        <f t="shared" si="26"/>
        <v>1496</v>
      </c>
      <c r="W13" s="101">
        <f t="shared" ref="W13:AE13" si="27">+B13/B12-1</f>
        <v>2.7089184228566321E-2</v>
      </c>
      <c r="X13" s="101">
        <f t="shared" si="27"/>
        <v>2.8030062453689109E-2</v>
      </c>
      <c r="Y13" s="101">
        <f t="shared" si="27"/>
        <v>2.583231726218771E-2</v>
      </c>
      <c r="Z13" s="101">
        <f t="shared" si="27"/>
        <v>2.5736929359912564E-2</v>
      </c>
      <c r="AA13" s="101">
        <f t="shared" si="27"/>
        <v>2.6157659890927221E-2</v>
      </c>
      <c r="AB13" s="101">
        <f t="shared" si="27"/>
        <v>2.6652140925626844E-2</v>
      </c>
      <c r="AC13" s="101">
        <f t="shared" si="27"/>
        <v>2.6657780739753445E-2</v>
      </c>
      <c r="AD13" s="101">
        <f t="shared" si="27"/>
        <v>2.6644551101072889E-2</v>
      </c>
      <c r="AE13" s="101">
        <f t="shared" si="27"/>
        <v>2.5353353896213848E-2</v>
      </c>
      <c r="AG13" s="41">
        <f t="shared" ref="AG13:AN13" si="28">+C13-B13</f>
        <v>2113</v>
      </c>
      <c r="AH13" s="41">
        <f t="shared" si="28"/>
        <v>1080</v>
      </c>
      <c r="AI13" s="41">
        <f t="shared" si="28"/>
        <v>1096</v>
      </c>
      <c r="AJ13" s="41">
        <f t="shared" si="28"/>
        <v>1009</v>
      </c>
      <c r="AK13" s="41">
        <f t="shared" si="28"/>
        <v>1029</v>
      </c>
      <c r="AL13" s="41">
        <f t="shared" si="28"/>
        <v>2685</v>
      </c>
      <c r="AM13" s="41">
        <f t="shared" si="28"/>
        <v>2724</v>
      </c>
      <c r="AN13" s="41">
        <f t="shared" si="28"/>
        <v>2320</v>
      </c>
      <c r="AO13" s="42"/>
      <c r="AP13" s="100">
        <f t="shared" ref="AP13:AW13" si="29">+C13/B13-1</f>
        <v>4.5493691598845976E-2</v>
      </c>
      <c r="AQ13" s="100">
        <f t="shared" si="29"/>
        <v>2.2240985193270113E-2</v>
      </c>
      <c r="AR13" s="100">
        <f t="shared" si="29"/>
        <v>2.2079413364491707E-2</v>
      </c>
      <c r="AS13" s="100">
        <f t="shared" si="29"/>
        <v>1.9887651522617622E-2</v>
      </c>
      <c r="AT13" s="100">
        <f t="shared" si="29"/>
        <v>1.9886363636363535E-2</v>
      </c>
      <c r="AU13" s="100">
        <f t="shared" si="29"/>
        <v>5.0878290034676921E-2</v>
      </c>
      <c r="AV13" s="100">
        <f t="shared" si="29"/>
        <v>4.9118251649897138E-2</v>
      </c>
      <c r="AW13" s="100">
        <f t="shared" si="29"/>
        <v>3.9874875391014308E-2</v>
      </c>
    </row>
    <row r="14" spans="1:49" ht="14.25" customHeight="1" x14ac:dyDescent="0.3">
      <c r="A14" s="30">
        <v>8</v>
      </c>
      <c r="B14" s="12">
        <v>47670</v>
      </c>
      <c r="C14" s="12">
        <v>49883</v>
      </c>
      <c r="D14" s="12">
        <v>50890</v>
      </c>
      <c r="E14" s="12">
        <v>52043</v>
      </c>
      <c r="F14" s="12">
        <v>53100</v>
      </c>
      <c r="G14" s="12">
        <v>54178</v>
      </c>
      <c r="H14" s="12">
        <v>56938</v>
      </c>
      <c r="I14" s="12">
        <v>59734</v>
      </c>
      <c r="J14" s="12">
        <v>62035</v>
      </c>
      <c r="L14" s="30">
        <v>8</v>
      </c>
      <c r="M14" s="41">
        <f t="shared" ref="M14:U14" si="30">+B14-B13</f>
        <v>1224</v>
      </c>
      <c r="N14" s="41">
        <f t="shared" si="30"/>
        <v>1324</v>
      </c>
      <c r="O14" s="41">
        <f t="shared" si="30"/>
        <v>1251</v>
      </c>
      <c r="P14" s="41">
        <f t="shared" si="30"/>
        <v>1308</v>
      </c>
      <c r="Q14" s="41">
        <f t="shared" si="30"/>
        <v>1356</v>
      </c>
      <c r="R14" s="41">
        <f t="shared" si="30"/>
        <v>1405</v>
      </c>
      <c r="S14" s="41">
        <f t="shared" si="30"/>
        <v>1480</v>
      </c>
      <c r="T14" s="41">
        <f t="shared" si="30"/>
        <v>1552</v>
      </c>
      <c r="U14" s="41">
        <f t="shared" si="30"/>
        <v>1533</v>
      </c>
      <c r="W14" s="101">
        <f t="shared" ref="W14:AE14" si="31">+B14/B13-1</f>
        <v>2.6353184343108182E-2</v>
      </c>
      <c r="X14" s="101">
        <f t="shared" si="31"/>
        <v>2.7265800366564452E-2</v>
      </c>
      <c r="Y14" s="101">
        <f t="shared" si="31"/>
        <v>2.5201958137754499E-2</v>
      </c>
      <c r="Z14" s="101">
        <f t="shared" si="31"/>
        <v>2.5781019020400198E-2</v>
      </c>
      <c r="AA14" s="101">
        <f t="shared" si="31"/>
        <v>2.620593692022255E-2</v>
      </c>
      <c r="AB14" s="101">
        <f t="shared" si="31"/>
        <v>2.66234627555757E-2</v>
      </c>
      <c r="AC14" s="101">
        <f t="shared" si="31"/>
        <v>2.6686862129900124E-2</v>
      </c>
      <c r="AD14" s="101">
        <f t="shared" si="31"/>
        <v>2.6674916640885504E-2</v>
      </c>
      <c r="AE14" s="101">
        <f t="shared" si="31"/>
        <v>2.5338005355194815E-2</v>
      </c>
      <c r="AG14" s="41">
        <f t="shared" ref="AG14:AN14" si="32">+C14-B14</f>
        <v>2213</v>
      </c>
      <c r="AH14" s="41">
        <f t="shared" si="32"/>
        <v>1007</v>
      </c>
      <c r="AI14" s="41">
        <f t="shared" si="32"/>
        <v>1153</v>
      </c>
      <c r="AJ14" s="41">
        <f t="shared" si="32"/>
        <v>1057</v>
      </c>
      <c r="AK14" s="41">
        <f t="shared" si="32"/>
        <v>1078</v>
      </c>
      <c r="AL14" s="41">
        <f t="shared" si="32"/>
        <v>2760</v>
      </c>
      <c r="AM14" s="41">
        <f t="shared" si="32"/>
        <v>2796</v>
      </c>
      <c r="AN14" s="41">
        <f t="shared" si="32"/>
        <v>2301</v>
      </c>
      <c r="AO14" s="42"/>
      <c r="AP14" s="100">
        <f t="shared" ref="AP14:AW14" si="33">+C14/B14-1</f>
        <v>4.6423327040067131E-2</v>
      </c>
      <c r="AQ14" s="100">
        <f t="shared" si="33"/>
        <v>2.0187238137241215E-2</v>
      </c>
      <c r="AR14" s="100">
        <f t="shared" si="33"/>
        <v>2.2656710552171333E-2</v>
      </c>
      <c r="AS14" s="100">
        <f t="shared" si="33"/>
        <v>2.0310128163249619E-2</v>
      </c>
      <c r="AT14" s="100">
        <f t="shared" si="33"/>
        <v>2.0301318267419877E-2</v>
      </c>
      <c r="AU14" s="100">
        <f t="shared" si="33"/>
        <v>5.0943187271586199E-2</v>
      </c>
      <c r="AV14" s="100">
        <f t="shared" si="33"/>
        <v>4.9106045171941393E-2</v>
      </c>
      <c r="AW14" s="100">
        <f t="shared" si="33"/>
        <v>3.8520775437774102E-2</v>
      </c>
    </row>
    <row r="15" spans="1:49" ht="14.25" customHeight="1" x14ac:dyDescent="0.3">
      <c r="A15" s="30">
        <v>9</v>
      </c>
      <c r="B15" s="12">
        <v>48897</v>
      </c>
      <c r="C15" s="12">
        <v>51207</v>
      </c>
      <c r="D15" s="12">
        <v>52140</v>
      </c>
      <c r="E15" s="12">
        <v>53384</v>
      </c>
      <c r="F15" s="12">
        <v>54494</v>
      </c>
      <c r="G15" s="12">
        <v>55624</v>
      </c>
      <c r="H15" s="12">
        <v>58456</v>
      </c>
      <c r="I15" s="12">
        <v>61329</v>
      </c>
      <c r="J15" s="12">
        <v>63608</v>
      </c>
      <c r="L15" s="30">
        <v>9</v>
      </c>
      <c r="M15" s="41">
        <f t="shared" ref="M15:U15" si="34">+B15-B14</f>
        <v>1227</v>
      </c>
      <c r="N15" s="41">
        <f t="shared" si="34"/>
        <v>1324</v>
      </c>
      <c r="O15" s="41">
        <f t="shared" si="34"/>
        <v>1250</v>
      </c>
      <c r="P15" s="41">
        <f t="shared" si="34"/>
        <v>1341</v>
      </c>
      <c r="Q15" s="41">
        <f t="shared" si="34"/>
        <v>1394</v>
      </c>
      <c r="R15" s="41">
        <f t="shared" si="34"/>
        <v>1446</v>
      </c>
      <c r="S15" s="41">
        <f t="shared" si="34"/>
        <v>1518</v>
      </c>
      <c r="T15" s="41">
        <f t="shared" si="34"/>
        <v>1595</v>
      </c>
      <c r="U15" s="41">
        <f t="shared" si="34"/>
        <v>1573</v>
      </c>
      <c r="W15" s="101">
        <f t="shared" ref="W15:AE15" si="35">+B15/B14-1</f>
        <v>2.5739458779106439E-2</v>
      </c>
      <c r="X15" s="101">
        <f t="shared" si="35"/>
        <v>2.6542108533969433E-2</v>
      </c>
      <c r="Y15" s="101">
        <f t="shared" si="35"/>
        <v>2.4562782471998501E-2</v>
      </c>
      <c r="Z15" s="101">
        <f t="shared" si="35"/>
        <v>2.5767154084122668E-2</v>
      </c>
      <c r="AA15" s="101">
        <f t="shared" si="35"/>
        <v>2.625235404896431E-2</v>
      </c>
      <c r="AB15" s="101">
        <f t="shared" si="35"/>
        <v>2.6689800287939658E-2</v>
      </c>
      <c r="AC15" s="101">
        <f t="shared" si="35"/>
        <v>2.6660578172749361E-2</v>
      </c>
      <c r="AD15" s="101">
        <f t="shared" si="35"/>
        <v>2.6701710918404897E-2</v>
      </c>
      <c r="AE15" s="101">
        <f t="shared" si="35"/>
        <v>2.5356653502055293E-2</v>
      </c>
      <c r="AG15" s="41">
        <f t="shared" ref="AG15:AN15" si="36">+C15-B15</f>
        <v>2310</v>
      </c>
      <c r="AH15" s="41">
        <f t="shared" si="36"/>
        <v>933</v>
      </c>
      <c r="AI15" s="41">
        <f t="shared" si="36"/>
        <v>1244</v>
      </c>
      <c r="AJ15" s="41">
        <f t="shared" si="36"/>
        <v>1110</v>
      </c>
      <c r="AK15" s="41">
        <f t="shared" si="36"/>
        <v>1130</v>
      </c>
      <c r="AL15" s="41">
        <f t="shared" si="36"/>
        <v>2832</v>
      </c>
      <c r="AM15" s="41">
        <f t="shared" si="36"/>
        <v>2873</v>
      </c>
      <c r="AN15" s="41">
        <f t="shared" si="36"/>
        <v>2279</v>
      </c>
      <c r="AO15" s="42"/>
      <c r="AP15" s="100">
        <f t="shared" ref="AP15:AW15" si="37">+C15/B15-1</f>
        <v>4.7242162095834095E-2</v>
      </c>
      <c r="AQ15" s="100">
        <f t="shared" si="37"/>
        <v>1.8220165211787487E-2</v>
      </c>
      <c r="AR15" s="100">
        <f t="shared" si="37"/>
        <v>2.3858841580360668E-2</v>
      </c>
      <c r="AS15" s="100">
        <f t="shared" si="37"/>
        <v>2.0792746890454072E-2</v>
      </c>
      <c r="AT15" s="100">
        <f t="shared" si="37"/>
        <v>2.0736227841597232E-2</v>
      </c>
      <c r="AU15" s="100">
        <f t="shared" si="37"/>
        <v>5.0913274845390433E-2</v>
      </c>
      <c r="AV15" s="100">
        <f t="shared" si="37"/>
        <v>4.9148077186259798E-2</v>
      </c>
      <c r="AW15" s="100">
        <f t="shared" si="37"/>
        <v>3.7160234146977666E-2</v>
      </c>
    </row>
    <row r="16" spans="1:49" ht="14.25" customHeight="1" x14ac:dyDescent="0.3">
      <c r="A16" s="30">
        <v>10</v>
      </c>
      <c r="B16" s="12">
        <v>50123</v>
      </c>
      <c r="C16" s="12">
        <v>52531</v>
      </c>
      <c r="D16" s="12">
        <v>53391</v>
      </c>
      <c r="E16" s="12">
        <v>54758</v>
      </c>
      <c r="F16" s="12">
        <v>55919</v>
      </c>
      <c r="G16" s="12">
        <v>57107</v>
      </c>
      <c r="H16" s="12">
        <v>60014</v>
      </c>
      <c r="I16" s="12">
        <v>62964</v>
      </c>
      <c r="J16" s="12">
        <v>65221</v>
      </c>
      <c r="L16" s="30">
        <v>10</v>
      </c>
      <c r="M16" s="41">
        <f t="shared" ref="M16:U16" si="38">+B16-B15</f>
        <v>1226</v>
      </c>
      <c r="N16" s="41">
        <f t="shared" si="38"/>
        <v>1324</v>
      </c>
      <c r="O16" s="41">
        <f t="shared" si="38"/>
        <v>1251</v>
      </c>
      <c r="P16" s="41">
        <f t="shared" si="38"/>
        <v>1374</v>
      </c>
      <c r="Q16" s="41">
        <f t="shared" si="38"/>
        <v>1425</v>
      </c>
      <c r="R16" s="41">
        <f t="shared" si="38"/>
        <v>1483</v>
      </c>
      <c r="S16" s="41">
        <f t="shared" si="38"/>
        <v>1558</v>
      </c>
      <c r="T16" s="41">
        <f t="shared" si="38"/>
        <v>1635</v>
      </c>
      <c r="U16" s="41">
        <f t="shared" si="38"/>
        <v>1613</v>
      </c>
      <c r="W16" s="101">
        <f t="shared" ref="W16:AE16" si="39">+B16/B15-1</f>
        <v>2.5073112869910208E-2</v>
      </c>
      <c r="X16" s="101">
        <f t="shared" si="39"/>
        <v>2.5855840021872023E-2</v>
      </c>
      <c r="Y16" s="101">
        <f t="shared" si="39"/>
        <v>2.399309551208284E-2</v>
      </c>
      <c r="Z16" s="101">
        <f t="shared" si="39"/>
        <v>2.5738048853588991E-2</v>
      </c>
      <c r="AA16" s="101">
        <f t="shared" si="39"/>
        <v>2.6149667853341718E-2</v>
      </c>
      <c r="AB16" s="101">
        <f t="shared" si="39"/>
        <v>2.6661153458938491E-2</v>
      </c>
      <c r="AC16" s="101">
        <f t="shared" si="39"/>
        <v>2.6652524976050307E-2</v>
      </c>
      <c r="AD16" s="101">
        <f t="shared" si="39"/>
        <v>2.6659492246734917E-2</v>
      </c>
      <c r="AE16" s="101">
        <f t="shared" si="39"/>
        <v>2.5358445478556257E-2</v>
      </c>
      <c r="AG16" s="41">
        <f t="shared" ref="AG16:AN16" si="40">+C16-B16</f>
        <v>2408</v>
      </c>
      <c r="AH16" s="41">
        <f t="shared" si="40"/>
        <v>860</v>
      </c>
      <c r="AI16" s="41">
        <f t="shared" si="40"/>
        <v>1367</v>
      </c>
      <c r="AJ16" s="41">
        <f t="shared" si="40"/>
        <v>1161</v>
      </c>
      <c r="AK16" s="41">
        <f t="shared" si="40"/>
        <v>1188</v>
      </c>
      <c r="AL16" s="41">
        <f t="shared" si="40"/>
        <v>2907</v>
      </c>
      <c r="AM16" s="41">
        <f t="shared" si="40"/>
        <v>2950</v>
      </c>
      <c r="AN16" s="41">
        <f t="shared" si="40"/>
        <v>2257</v>
      </c>
      <c r="AO16" s="42"/>
      <c r="AP16" s="100">
        <f t="shared" ref="AP16:AW16" si="41">+C16/B16-1</f>
        <v>4.8041817129860442E-2</v>
      </c>
      <c r="AQ16" s="100">
        <f t="shared" si="41"/>
        <v>1.6371285526641355E-2</v>
      </c>
      <c r="AR16" s="100">
        <f t="shared" si="41"/>
        <v>2.5603566144106749E-2</v>
      </c>
      <c r="AS16" s="100">
        <f t="shared" si="41"/>
        <v>2.1202381387194658E-2</v>
      </c>
      <c r="AT16" s="100">
        <f t="shared" si="41"/>
        <v>2.1245015111142962E-2</v>
      </c>
      <c r="AU16" s="100">
        <f t="shared" si="41"/>
        <v>5.0904442537692329E-2</v>
      </c>
      <c r="AV16" s="100">
        <f t="shared" si="41"/>
        <v>4.9155197120671845E-2</v>
      </c>
      <c r="AW16" s="100">
        <f t="shared" si="41"/>
        <v>3.5845880185502832E-2</v>
      </c>
    </row>
    <row r="17" spans="1:49" ht="14.25" customHeight="1" x14ac:dyDescent="0.3">
      <c r="A17" s="30">
        <v>11</v>
      </c>
      <c r="B17" s="12">
        <v>51349</v>
      </c>
      <c r="C17" s="12">
        <v>53855</v>
      </c>
      <c r="D17" s="12">
        <v>54642</v>
      </c>
      <c r="E17" s="12">
        <v>56166</v>
      </c>
      <c r="F17" s="12">
        <v>57386</v>
      </c>
      <c r="G17" s="12">
        <v>58628</v>
      </c>
      <c r="H17" s="12">
        <v>61614</v>
      </c>
      <c r="I17" s="12">
        <v>64644</v>
      </c>
      <c r="J17" s="12">
        <v>66875</v>
      </c>
      <c r="L17" s="30">
        <v>11</v>
      </c>
      <c r="M17" s="41">
        <f t="shared" ref="M17:U17" si="42">+B17-B16</f>
        <v>1226</v>
      </c>
      <c r="N17" s="41">
        <f t="shared" si="42"/>
        <v>1324</v>
      </c>
      <c r="O17" s="41">
        <f t="shared" si="42"/>
        <v>1251</v>
      </c>
      <c r="P17" s="41">
        <f t="shared" si="42"/>
        <v>1408</v>
      </c>
      <c r="Q17" s="41">
        <f t="shared" si="42"/>
        <v>1467</v>
      </c>
      <c r="R17" s="41">
        <f t="shared" si="42"/>
        <v>1521</v>
      </c>
      <c r="S17" s="41">
        <f t="shared" si="42"/>
        <v>1600</v>
      </c>
      <c r="T17" s="41">
        <f t="shared" si="42"/>
        <v>1680</v>
      </c>
      <c r="U17" s="41">
        <f t="shared" si="42"/>
        <v>1654</v>
      </c>
      <c r="W17" s="101">
        <f t="shared" ref="W17:AE17" si="43">+B17/B16-1</f>
        <v>2.4459828821100205E-2</v>
      </c>
      <c r="X17" s="101">
        <f t="shared" si="43"/>
        <v>2.5204165159619984E-2</v>
      </c>
      <c r="Y17" s="101">
        <f t="shared" si="43"/>
        <v>2.3430915322807166E-2</v>
      </c>
      <c r="Z17" s="101">
        <f t="shared" si="43"/>
        <v>2.5713137806347985E-2</v>
      </c>
      <c r="AA17" s="101">
        <f t="shared" si="43"/>
        <v>2.6234374720577991E-2</v>
      </c>
      <c r="AB17" s="101">
        <f t="shared" si="43"/>
        <v>2.6634212968637883E-2</v>
      </c>
      <c r="AC17" s="101">
        <f t="shared" si="43"/>
        <v>2.6660445895957618E-2</v>
      </c>
      <c r="AD17" s="101">
        <f t="shared" si="43"/>
        <v>2.6681913474366326E-2</v>
      </c>
      <c r="AE17" s="101">
        <f t="shared" si="43"/>
        <v>2.535993008386872E-2</v>
      </c>
      <c r="AG17" s="41">
        <f t="shared" ref="AG17:AN17" si="44">+C17-B17</f>
        <v>2506</v>
      </c>
      <c r="AH17" s="41">
        <f t="shared" si="44"/>
        <v>787</v>
      </c>
      <c r="AI17" s="41">
        <f t="shared" si="44"/>
        <v>1524</v>
      </c>
      <c r="AJ17" s="41">
        <f t="shared" si="44"/>
        <v>1220</v>
      </c>
      <c r="AK17" s="41">
        <f t="shared" si="44"/>
        <v>1242</v>
      </c>
      <c r="AL17" s="41">
        <f t="shared" si="44"/>
        <v>2986</v>
      </c>
      <c r="AM17" s="41">
        <f t="shared" si="44"/>
        <v>3030</v>
      </c>
      <c r="AN17" s="41">
        <f t="shared" si="44"/>
        <v>2231</v>
      </c>
      <c r="AO17" s="42"/>
      <c r="AP17" s="100">
        <f t="shared" ref="AP17:AW17" si="45">+C17/B17-1</f>
        <v>4.8803287308418764E-2</v>
      </c>
      <c r="AQ17" s="100">
        <f t="shared" si="45"/>
        <v>1.461331352706341E-2</v>
      </c>
      <c r="AR17" s="100">
        <f t="shared" si="45"/>
        <v>2.7890633578566026E-2</v>
      </c>
      <c r="AS17" s="100">
        <f t="shared" si="45"/>
        <v>2.1721326069152225E-2</v>
      </c>
      <c r="AT17" s="100">
        <f t="shared" si="45"/>
        <v>2.1642909420416023E-2</v>
      </c>
      <c r="AU17" s="100">
        <f t="shared" si="45"/>
        <v>5.0931295626662987E-2</v>
      </c>
      <c r="AV17" s="100">
        <f t="shared" si="45"/>
        <v>4.9177135066705624E-2</v>
      </c>
      <c r="AW17" s="100">
        <f t="shared" si="45"/>
        <v>3.4512097023698951E-2</v>
      </c>
    </row>
    <row r="18" spans="1:49" ht="14.25" customHeight="1" x14ac:dyDescent="0.3">
      <c r="A18" s="30">
        <v>12</v>
      </c>
      <c r="B18" s="12">
        <v>52575</v>
      </c>
      <c r="C18" s="12">
        <v>55179</v>
      </c>
      <c r="D18" s="12">
        <v>55891</v>
      </c>
      <c r="E18" s="12">
        <v>57616</v>
      </c>
      <c r="F18" s="12">
        <v>58889</v>
      </c>
      <c r="G18" s="12">
        <v>60189</v>
      </c>
      <c r="H18" s="12">
        <v>63255</v>
      </c>
      <c r="I18" s="12">
        <v>66367</v>
      </c>
      <c r="J18" s="12">
        <v>68570</v>
      </c>
      <c r="L18" s="30">
        <v>12</v>
      </c>
      <c r="M18" s="41">
        <f t="shared" ref="M18:U18" si="46">+B18-B17</f>
        <v>1226</v>
      </c>
      <c r="N18" s="41">
        <f t="shared" si="46"/>
        <v>1324</v>
      </c>
      <c r="O18" s="41">
        <f t="shared" si="46"/>
        <v>1249</v>
      </c>
      <c r="P18" s="41">
        <f t="shared" si="46"/>
        <v>1450</v>
      </c>
      <c r="Q18" s="41">
        <f t="shared" si="46"/>
        <v>1503</v>
      </c>
      <c r="R18" s="41">
        <f t="shared" si="46"/>
        <v>1561</v>
      </c>
      <c r="S18" s="41">
        <f t="shared" si="46"/>
        <v>1641</v>
      </c>
      <c r="T18" s="41">
        <f t="shared" si="46"/>
        <v>1723</v>
      </c>
      <c r="U18" s="41">
        <f t="shared" si="46"/>
        <v>1695</v>
      </c>
      <c r="W18" s="101">
        <f t="shared" ref="W18:AE18" si="47">+B18/B17-1</f>
        <v>2.3875830103799567E-2</v>
      </c>
      <c r="X18" s="101">
        <f t="shared" si="47"/>
        <v>2.4584532541082504E-2</v>
      </c>
      <c r="Y18" s="101">
        <f t="shared" si="47"/>
        <v>2.2857874894769648E-2</v>
      </c>
      <c r="Z18" s="101">
        <f t="shared" si="47"/>
        <v>2.5816330164156298E-2</v>
      </c>
      <c r="AA18" s="101">
        <f t="shared" si="47"/>
        <v>2.6191057052242783E-2</v>
      </c>
      <c r="AB18" s="101">
        <f t="shared" si="47"/>
        <v>2.6625503172545528E-2</v>
      </c>
      <c r="AC18" s="101">
        <f t="shared" si="47"/>
        <v>2.6633557308403999E-2</v>
      </c>
      <c r="AD18" s="101">
        <f t="shared" si="47"/>
        <v>2.6653672421261154E-2</v>
      </c>
      <c r="AE18" s="101">
        <f t="shared" si="47"/>
        <v>2.5345794392523269E-2</v>
      </c>
      <c r="AG18" s="41">
        <f t="shared" ref="AG18:AN18" si="48">+C18-B18</f>
        <v>2604</v>
      </c>
      <c r="AH18" s="41">
        <f t="shared" si="48"/>
        <v>712</v>
      </c>
      <c r="AI18" s="41">
        <f t="shared" si="48"/>
        <v>1725</v>
      </c>
      <c r="AJ18" s="41">
        <f t="shared" si="48"/>
        <v>1273</v>
      </c>
      <c r="AK18" s="41">
        <f t="shared" si="48"/>
        <v>1300</v>
      </c>
      <c r="AL18" s="41">
        <f t="shared" si="48"/>
        <v>3066</v>
      </c>
      <c r="AM18" s="41">
        <f t="shared" si="48"/>
        <v>3112</v>
      </c>
      <c r="AN18" s="41">
        <f t="shared" si="48"/>
        <v>2203</v>
      </c>
      <c r="AO18" s="42"/>
      <c r="AP18" s="100">
        <f t="shared" ref="AP18:AW18" si="49">+C18/B18-1</f>
        <v>4.952924393723257E-2</v>
      </c>
      <c r="AQ18" s="100">
        <f t="shared" si="49"/>
        <v>1.2903459649504345E-2</v>
      </c>
      <c r="AR18" s="100">
        <f t="shared" si="49"/>
        <v>3.0863645309620491E-2</v>
      </c>
      <c r="AS18" s="100">
        <f t="shared" si="49"/>
        <v>2.2094557067481313E-2</v>
      </c>
      <c r="AT18" s="100">
        <f t="shared" si="49"/>
        <v>2.2075430046358369E-2</v>
      </c>
      <c r="AU18" s="100">
        <f t="shared" si="49"/>
        <v>5.0939540447590081E-2</v>
      </c>
      <c r="AV18" s="100">
        <f t="shared" si="49"/>
        <v>4.9197691882064687E-2</v>
      </c>
      <c r="AW18" s="100">
        <f t="shared" si="49"/>
        <v>3.319420796480177E-2</v>
      </c>
    </row>
    <row r="19" spans="1:49" ht="14.25" customHeight="1" x14ac:dyDescent="0.3">
      <c r="A19" s="30">
        <v>13</v>
      </c>
      <c r="B19" s="12">
        <v>53801</v>
      </c>
      <c r="C19" s="12">
        <v>56505</v>
      </c>
      <c r="D19" s="12">
        <v>57142</v>
      </c>
      <c r="E19" s="12">
        <v>59100</v>
      </c>
      <c r="F19" s="12">
        <v>60432</v>
      </c>
      <c r="G19" s="12">
        <v>61794</v>
      </c>
      <c r="H19" s="12">
        <v>64942</v>
      </c>
      <c r="I19" s="12">
        <v>68137</v>
      </c>
      <c r="J19" s="12">
        <v>70309</v>
      </c>
      <c r="L19" s="30">
        <v>13</v>
      </c>
      <c r="M19" s="41">
        <f t="shared" ref="M19:U19" si="50">+B19-B18</f>
        <v>1226</v>
      </c>
      <c r="N19" s="41">
        <f t="shared" si="50"/>
        <v>1326</v>
      </c>
      <c r="O19" s="41">
        <f t="shared" si="50"/>
        <v>1251</v>
      </c>
      <c r="P19" s="41">
        <f t="shared" si="50"/>
        <v>1484</v>
      </c>
      <c r="Q19" s="41">
        <f t="shared" si="50"/>
        <v>1543</v>
      </c>
      <c r="R19" s="41">
        <f t="shared" si="50"/>
        <v>1605</v>
      </c>
      <c r="S19" s="41">
        <f t="shared" si="50"/>
        <v>1687</v>
      </c>
      <c r="T19" s="41">
        <f t="shared" si="50"/>
        <v>1770</v>
      </c>
      <c r="U19" s="41">
        <f t="shared" si="50"/>
        <v>1739</v>
      </c>
      <c r="W19" s="101">
        <f t="shared" ref="W19:AE19" si="51">+B19/B18-1</f>
        <v>2.3319067998097909E-2</v>
      </c>
      <c r="X19" s="101">
        <f t="shared" si="51"/>
        <v>2.4030881313543251E-2</v>
      </c>
      <c r="Y19" s="101">
        <f t="shared" si="51"/>
        <v>2.2382852337585746E-2</v>
      </c>
      <c r="Z19" s="101">
        <f t="shared" si="51"/>
        <v>2.5756734240488743E-2</v>
      </c>
      <c r="AA19" s="101">
        <f t="shared" si="51"/>
        <v>2.6201837355023905E-2</v>
      </c>
      <c r="AB19" s="101">
        <f t="shared" si="51"/>
        <v>2.666600209340575E-2</v>
      </c>
      <c r="AC19" s="101">
        <f t="shared" si="51"/>
        <v>2.6669828472057455E-2</v>
      </c>
      <c r="AD19" s="101">
        <f t="shared" si="51"/>
        <v>2.6669881115614746E-2</v>
      </c>
      <c r="AE19" s="101">
        <f t="shared" si="51"/>
        <v>2.5360945019687886E-2</v>
      </c>
      <c r="AG19" s="41">
        <f t="shared" ref="AG19:AN19" si="52">+C19-B19</f>
        <v>2704</v>
      </c>
      <c r="AH19" s="41">
        <f t="shared" si="52"/>
        <v>637</v>
      </c>
      <c r="AI19" s="41">
        <f t="shared" si="52"/>
        <v>1958</v>
      </c>
      <c r="AJ19" s="41">
        <f t="shared" si="52"/>
        <v>1332</v>
      </c>
      <c r="AK19" s="41">
        <f t="shared" si="52"/>
        <v>1362</v>
      </c>
      <c r="AL19" s="41">
        <f t="shared" si="52"/>
        <v>3148</v>
      </c>
      <c r="AM19" s="41">
        <f t="shared" si="52"/>
        <v>3195</v>
      </c>
      <c r="AN19" s="41">
        <f t="shared" si="52"/>
        <v>2172</v>
      </c>
      <c r="AO19" s="42"/>
      <c r="AP19" s="100">
        <f t="shared" ref="AP19:AW19" si="53">+C19/B19-1</f>
        <v>5.0259288860801776E-2</v>
      </c>
      <c r="AQ19" s="100">
        <f t="shared" si="53"/>
        <v>1.1273338642598052E-2</v>
      </c>
      <c r="AR19" s="100">
        <f t="shared" si="53"/>
        <v>3.4265513982709717E-2</v>
      </c>
      <c r="AS19" s="100">
        <f t="shared" si="53"/>
        <v>2.2538071065989929E-2</v>
      </c>
      <c r="AT19" s="100">
        <f t="shared" si="53"/>
        <v>2.2537728355837894E-2</v>
      </c>
      <c r="AU19" s="100">
        <f t="shared" si="53"/>
        <v>5.094345729358829E-2</v>
      </c>
      <c r="AV19" s="100">
        <f t="shared" si="53"/>
        <v>4.9197745680761296E-2</v>
      </c>
      <c r="AW19" s="100">
        <f t="shared" si="53"/>
        <v>3.1876953784287565E-2</v>
      </c>
    </row>
    <row r="20" spans="1:49" ht="14.25" customHeight="1" x14ac:dyDescent="0.3">
      <c r="A20" s="30">
        <v>14</v>
      </c>
      <c r="B20" s="12">
        <v>55026</v>
      </c>
      <c r="C20" s="12">
        <v>57830</v>
      </c>
      <c r="D20" s="12">
        <v>58393</v>
      </c>
      <c r="E20" s="12">
        <v>60622</v>
      </c>
      <c r="F20" s="12">
        <v>62015</v>
      </c>
      <c r="G20" s="12">
        <v>63441</v>
      </c>
      <c r="H20" s="12">
        <v>66673</v>
      </c>
      <c r="I20" s="12">
        <v>69954</v>
      </c>
      <c r="J20" s="12">
        <v>72091</v>
      </c>
      <c r="L20" s="30">
        <v>14</v>
      </c>
      <c r="M20" s="41">
        <f t="shared" ref="M20:U20" si="54">+B20-B19</f>
        <v>1225</v>
      </c>
      <c r="N20" s="41">
        <f t="shared" si="54"/>
        <v>1325</v>
      </c>
      <c r="O20" s="41">
        <f t="shared" si="54"/>
        <v>1251</v>
      </c>
      <c r="P20" s="41">
        <f t="shared" si="54"/>
        <v>1522</v>
      </c>
      <c r="Q20" s="41">
        <f t="shared" si="54"/>
        <v>1583</v>
      </c>
      <c r="R20" s="41">
        <f t="shared" si="54"/>
        <v>1647</v>
      </c>
      <c r="S20" s="41">
        <f t="shared" si="54"/>
        <v>1731</v>
      </c>
      <c r="T20" s="41">
        <f t="shared" si="54"/>
        <v>1817</v>
      </c>
      <c r="U20" s="41">
        <f t="shared" si="54"/>
        <v>1782</v>
      </c>
      <c r="W20" s="101">
        <f t="shared" ref="W20:AE20" si="55">+B20/B19-1</f>
        <v>2.2769093511272986E-2</v>
      </c>
      <c r="X20" s="101">
        <f t="shared" si="55"/>
        <v>2.3449252278559429E-2</v>
      </c>
      <c r="Y20" s="101">
        <f t="shared" si="55"/>
        <v>2.1892828392425789E-2</v>
      </c>
      <c r="Z20" s="101">
        <f t="shared" si="55"/>
        <v>2.5752961082910364E-2</v>
      </c>
      <c r="AA20" s="101">
        <f t="shared" si="55"/>
        <v>2.6194731268202265E-2</v>
      </c>
      <c r="AB20" s="101">
        <f t="shared" si="55"/>
        <v>2.6653073113894532E-2</v>
      </c>
      <c r="AC20" s="101">
        <f t="shared" si="55"/>
        <v>2.6654553293708139E-2</v>
      </c>
      <c r="AD20" s="101">
        <f t="shared" si="55"/>
        <v>2.6666862350851916E-2</v>
      </c>
      <c r="AE20" s="101">
        <f t="shared" si="55"/>
        <v>2.5345261630801197E-2</v>
      </c>
      <c r="AG20" s="41">
        <f t="shared" ref="AG20:AN20" si="56">+C20-B20</f>
        <v>2804</v>
      </c>
      <c r="AH20" s="41">
        <f t="shared" si="56"/>
        <v>563</v>
      </c>
      <c r="AI20" s="41">
        <f t="shared" si="56"/>
        <v>2229</v>
      </c>
      <c r="AJ20" s="41">
        <f t="shared" si="56"/>
        <v>1393</v>
      </c>
      <c r="AK20" s="41">
        <f t="shared" si="56"/>
        <v>1426</v>
      </c>
      <c r="AL20" s="41">
        <f t="shared" si="56"/>
        <v>3232</v>
      </c>
      <c r="AM20" s="41">
        <f t="shared" si="56"/>
        <v>3281</v>
      </c>
      <c r="AN20" s="41">
        <f t="shared" si="56"/>
        <v>2137</v>
      </c>
      <c r="AO20" s="42"/>
      <c r="AP20" s="100">
        <f t="shared" ref="AP20:AW20" si="57">+C20/B20-1</f>
        <v>5.0957729073528801E-2</v>
      </c>
      <c r="AQ20" s="100">
        <f t="shared" si="57"/>
        <v>9.7354314369704209E-3</v>
      </c>
      <c r="AR20" s="100">
        <f t="shared" si="57"/>
        <v>3.8172383676125632E-2</v>
      </c>
      <c r="AS20" s="100">
        <f t="shared" si="57"/>
        <v>2.2978456665896818E-2</v>
      </c>
      <c r="AT20" s="100">
        <f t="shared" si="57"/>
        <v>2.2994436829799181E-2</v>
      </c>
      <c r="AU20" s="100">
        <f t="shared" si="57"/>
        <v>5.0944972494128438E-2</v>
      </c>
      <c r="AV20" s="100">
        <f t="shared" si="57"/>
        <v>4.9210325019123147E-2</v>
      </c>
      <c r="AW20" s="100">
        <f t="shared" si="57"/>
        <v>3.0548646253252043E-2</v>
      </c>
    </row>
    <row r="21" spans="1:49" ht="14.25" customHeight="1" x14ac:dyDescent="0.3">
      <c r="A21" s="30">
        <v>15</v>
      </c>
      <c r="B21" s="12">
        <v>56270</v>
      </c>
      <c r="C21" s="12">
        <v>59173</v>
      </c>
      <c r="D21" s="12">
        <v>59642</v>
      </c>
      <c r="E21" s="12">
        <v>62182</v>
      </c>
      <c r="F21" s="12">
        <v>63640</v>
      </c>
      <c r="G21" s="12">
        <v>65131</v>
      </c>
      <c r="H21" s="12">
        <v>68450</v>
      </c>
      <c r="I21" s="12">
        <v>71819</v>
      </c>
      <c r="J21" s="12">
        <v>73919</v>
      </c>
      <c r="L21" s="30">
        <v>15</v>
      </c>
      <c r="M21" s="41">
        <f t="shared" ref="M21:U21" si="58">+B21-B20</f>
        <v>1244</v>
      </c>
      <c r="N21" s="41">
        <f t="shared" si="58"/>
        <v>1343</v>
      </c>
      <c r="O21" s="41">
        <f t="shared" si="58"/>
        <v>1249</v>
      </c>
      <c r="P21" s="41">
        <f t="shared" si="58"/>
        <v>1560</v>
      </c>
      <c r="Q21" s="41">
        <f t="shared" si="58"/>
        <v>1625</v>
      </c>
      <c r="R21" s="41">
        <f t="shared" si="58"/>
        <v>1690</v>
      </c>
      <c r="S21" s="41">
        <f t="shared" si="58"/>
        <v>1777</v>
      </c>
      <c r="T21" s="41">
        <f t="shared" si="58"/>
        <v>1865</v>
      </c>
      <c r="U21" s="41">
        <f t="shared" si="58"/>
        <v>1828</v>
      </c>
      <c r="W21" s="101">
        <f t="shared" ref="W21:AE21" si="59">+B21/B20-1</f>
        <v>2.2607494638897885E-2</v>
      </c>
      <c r="X21" s="101">
        <f t="shared" si="59"/>
        <v>2.3223240532595613E-2</v>
      </c>
      <c r="Y21" s="101">
        <f t="shared" si="59"/>
        <v>2.1389550117308476E-2</v>
      </c>
      <c r="Z21" s="101">
        <f t="shared" si="59"/>
        <v>2.5733232159941943E-2</v>
      </c>
      <c r="AA21" s="101">
        <f t="shared" si="59"/>
        <v>2.6203337902120483E-2</v>
      </c>
      <c r="AB21" s="101">
        <f t="shared" si="59"/>
        <v>2.663892435491233E-2</v>
      </c>
      <c r="AC21" s="101">
        <f t="shared" si="59"/>
        <v>2.6652468015538444E-2</v>
      </c>
      <c r="AD21" s="101">
        <f t="shared" si="59"/>
        <v>2.6660376819052534E-2</v>
      </c>
      <c r="AE21" s="101">
        <f t="shared" si="59"/>
        <v>2.5356840659721769E-2</v>
      </c>
      <c r="AG21" s="41">
        <f t="shared" ref="AG21:AN21" si="60">+C21-B21</f>
        <v>2903</v>
      </c>
      <c r="AH21" s="41">
        <f t="shared" si="60"/>
        <v>469</v>
      </c>
      <c r="AI21" s="41">
        <f t="shared" si="60"/>
        <v>2540</v>
      </c>
      <c r="AJ21" s="41">
        <f t="shared" si="60"/>
        <v>1458</v>
      </c>
      <c r="AK21" s="41">
        <f t="shared" si="60"/>
        <v>1491</v>
      </c>
      <c r="AL21" s="41">
        <f t="shared" si="60"/>
        <v>3319</v>
      </c>
      <c r="AM21" s="41">
        <f t="shared" si="60"/>
        <v>3369</v>
      </c>
      <c r="AN21" s="41">
        <f t="shared" si="60"/>
        <v>2100</v>
      </c>
      <c r="AO21" s="42"/>
      <c r="AP21" s="100">
        <f t="shared" ref="AP21:AW21" si="61">+C21/B21-1</f>
        <v>5.1590545583792391E-2</v>
      </c>
      <c r="AQ21" s="100">
        <f t="shared" si="61"/>
        <v>7.9259121558818979E-3</v>
      </c>
      <c r="AR21" s="100">
        <f t="shared" si="61"/>
        <v>4.2587438382347909E-2</v>
      </c>
      <c r="AS21" s="100">
        <f t="shared" si="61"/>
        <v>2.3447299861696358E-2</v>
      </c>
      <c r="AT21" s="100">
        <f t="shared" si="61"/>
        <v>2.3428661219358826E-2</v>
      </c>
      <c r="AU21" s="100">
        <f t="shared" si="61"/>
        <v>5.0958836805822028E-2</v>
      </c>
      <c r="AV21" s="100">
        <f t="shared" si="61"/>
        <v>4.9218407596786085E-2</v>
      </c>
      <c r="AW21" s="100">
        <f t="shared" si="61"/>
        <v>2.9240173213216591E-2</v>
      </c>
    </row>
    <row r="22" spans="1:49" ht="14.25" customHeight="1" x14ac:dyDescent="0.3">
      <c r="A22" s="30">
        <v>16</v>
      </c>
      <c r="B22" s="12"/>
      <c r="C22" s="12"/>
      <c r="D22" s="12">
        <v>60895</v>
      </c>
      <c r="E22" s="12">
        <v>63785</v>
      </c>
      <c r="F22" s="12">
        <v>65308</v>
      </c>
      <c r="G22" s="12">
        <v>66867</v>
      </c>
      <c r="H22" s="12">
        <v>70277</v>
      </c>
      <c r="I22" s="12">
        <v>73736</v>
      </c>
      <c r="J22" s="12">
        <v>75793</v>
      </c>
      <c r="L22" s="30">
        <v>16</v>
      </c>
      <c r="M22" s="41"/>
      <c r="N22" s="41"/>
      <c r="O22" s="41">
        <f t="shared" ref="O22:U22" si="62">+D22-D21</f>
        <v>1253</v>
      </c>
      <c r="P22" s="41">
        <f t="shared" si="62"/>
        <v>1603</v>
      </c>
      <c r="Q22" s="41">
        <f t="shared" si="62"/>
        <v>1668</v>
      </c>
      <c r="R22" s="41">
        <f t="shared" si="62"/>
        <v>1736</v>
      </c>
      <c r="S22" s="41">
        <f t="shared" si="62"/>
        <v>1827</v>
      </c>
      <c r="T22" s="41">
        <f t="shared" si="62"/>
        <v>1917</v>
      </c>
      <c r="U22" s="41">
        <f t="shared" si="62"/>
        <v>1874</v>
      </c>
      <c r="V22" s="41"/>
      <c r="W22" s="102"/>
      <c r="X22" s="102"/>
      <c r="Y22" s="101">
        <f t="shared" ref="Y22:AE22" si="63">+D22/D21-1</f>
        <v>2.1008685154756623E-2</v>
      </c>
      <c r="Z22" s="101">
        <f t="shared" si="63"/>
        <v>2.5779164388408216E-2</v>
      </c>
      <c r="AA22" s="101">
        <f t="shared" si="63"/>
        <v>2.6209930861093689E-2</v>
      </c>
      <c r="AB22" s="101">
        <f t="shared" si="63"/>
        <v>2.6653974297953464E-2</v>
      </c>
      <c r="AC22" s="101">
        <f t="shared" si="63"/>
        <v>2.6691015339664004E-2</v>
      </c>
      <c r="AD22" s="101">
        <f t="shared" si="63"/>
        <v>2.6692100976064781E-2</v>
      </c>
      <c r="AE22" s="101">
        <f t="shared" si="63"/>
        <v>2.5352074568108396E-2</v>
      </c>
      <c r="AG22" s="39"/>
      <c r="AH22" s="39"/>
      <c r="AI22" s="41">
        <f t="shared" ref="AI22:AN22" si="64">+E22-D22</f>
        <v>2890</v>
      </c>
      <c r="AJ22" s="41">
        <f t="shared" si="64"/>
        <v>1523</v>
      </c>
      <c r="AK22" s="41">
        <f t="shared" si="64"/>
        <v>1559</v>
      </c>
      <c r="AL22" s="41">
        <f t="shared" si="64"/>
        <v>3410</v>
      </c>
      <c r="AM22" s="41">
        <f t="shared" si="64"/>
        <v>3459</v>
      </c>
      <c r="AN22" s="41">
        <f t="shared" si="64"/>
        <v>2057</v>
      </c>
      <c r="AO22" s="42"/>
      <c r="AP22" s="100"/>
      <c r="AQ22" s="100"/>
      <c r="AR22" s="100">
        <f t="shared" ref="AR22:AW22" si="65">+E22/D22-1</f>
        <v>4.745874045488141E-2</v>
      </c>
      <c r="AS22" s="100">
        <f t="shared" si="65"/>
        <v>2.387708708944114E-2</v>
      </c>
      <c r="AT22" s="100">
        <f t="shared" si="65"/>
        <v>2.3871501194340672E-2</v>
      </c>
      <c r="AU22" s="100">
        <f t="shared" si="65"/>
        <v>5.0996754751970297E-2</v>
      </c>
      <c r="AV22" s="100">
        <f t="shared" si="65"/>
        <v>4.9219517053943784E-2</v>
      </c>
      <c r="AW22" s="100">
        <f t="shared" si="65"/>
        <v>2.789682109146141E-2</v>
      </c>
    </row>
    <row r="23" spans="1:49" ht="14.25" customHeight="1" x14ac:dyDescent="0.3">
      <c r="A23" s="30">
        <v>17</v>
      </c>
      <c r="B23" s="12"/>
      <c r="C23" s="12"/>
      <c r="D23" s="12">
        <v>62147</v>
      </c>
      <c r="E23" s="12">
        <v>65427</v>
      </c>
      <c r="F23" s="12">
        <v>67018</v>
      </c>
      <c r="G23" s="12">
        <v>68650</v>
      </c>
      <c r="H23" s="12">
        <v>72149</v>
      </c>
      <c r="I23" s="12">
        <v>75702</v>
      </c>
      <c r="J23" s="12">
        <v>77714</v>
      </c>
      <c r="L23" s="30">
        <v>17</v>
      </c>
      <c r="M23" s="41"/>
      <c r="N23" s="41"/>
      <c r="O23" s="41">
        <f t="shared" ref="O23:U23" si="66">+D23-D22</f>
        <v>1252</v>
      </c>
      <c r="P23" s="41">
        <f t="shared" si="66"/>
        <v>1642</v>
      </c>
      <c r="Q23" s="41">
        <f t="shared" si="66"/>
        <v>1710</v>
      </c>
      <c r="R23" s="41">
        <f t="shared" si="66"/>
        <v>1783</v>
      </c>
      <c r="S23" s="41">
        <f t="shared" si="66"/>
        <v>1872</v>
      </c>
      <c r="T23" s="41">
        <f t="shared" si="66"/>
        <v>1966</v>
      </c>
      <c r="U23" s="41">
        <f t="shared" si="66"/>
        <v>1921</v>
      </c>
      <c r="V23" s="41"/>
      <c r="W23" s="102"/>
      <c r="X23" s="102"/>
      <c r="Y23" s="101">
        <f t="shared" ref="Y23:AE23" si="67">+D23/D22-1</f>
        <v>2.0559980293948676E-2</v>
      </c>
      <c r="Z23" s="101">
        <f t="shared" si="67"/>
        <v>2.5742729481853077E-2</v>
      </c>
      <c r="AA23" s="101">
        <f t="shared" si="67"/>
        <v>2.6183622220861125E-2</v>
      </c>
      <c r="AB23" s="101">
        <f t="shared" si="67"/>
        <v>2.6664872059461331E-2</v>
      </c>
      <c r="AC23" s="101">
        <f t="shared" si="67"/>
        <v>2.6637448952004261E-2</v>
      </c>
      <c r="AD23" s="103">
        <f t="shared" si="67"/>
        <v>2.6662688510361354E-2</v>
      </c>
      <c r="AE23" s="103">
        <f t="shared" si="67"/>
        <v>2.5345348515034338E-2</v>
      </c>
      <c r="AG23" s="39"/>
      <c r="AH23" s="39"/>
      <c r="AI23" s="41">
        <f t="shared" ref="AI23:AN23" si="68">+E23-D23</f>
        <v>3280</v>
      </c>
      <c r="AJ23" s="41">
        <f t="shared" si="68"/>
        <v>1591</v>
      </c>
      <c r="AK23" s="41">
        <f t="shared" si="68"/>
        <v>1632</v>
      </c>
      <c r="AL23" s="41">
        <f t="shared" si="68"/>
        <v>3499</v>
      </c>
      <c r="AM23" s="41">
        <f t="shared" si="68"/>
        <v>3553</v>
      </c>
      <c r="AN23" s="41">
        <f t="shared" si="68"/>
        <v>2012</v>
      </c>
      <c r="AO23" s="42"/>
      <c r="AP23" s="100"/>
      <c r="AQ23" s="100"/>
      <c r="AR23" s="100">
        <f t="shared" ref="AR23:AW23" si="69">+E23/D23-1</f>
        <v>5.2778090656025123E-2</v>
      </c>
      <c r="AS23" s="100">
        <f t="shared" si="69"/>
        <v>2.4317177923487199E-2</v>
      </c>
      <c r="AT23" s="100">
        <f t="shared" si="69"/>
        <v>2.4351666716404541E-2</v>
      </c>
      <c r="AU23" s="100">
        <f t="shared" si="69"/>
        <v>5.0968681718863706E-2</v>
      </c>
      <c r="AV23" s="100">
        <f t="shared" si="69"/>
        <v>4.924531178533309E-2</v>
      </c>
      <c r="AW23" s="100">
        <f t="shared" si="69"/>
        <v>2.657789754563944E-2</v>
      </c>
    </row>
    <row r="24" spans="1:49" ht="14.25" customHeight="1" x14ac:dyDescent="0.3">
      <c r="A24" s="30">
        <v>18</v>
      </c>
      <c r="B24" s="12"/>
      <c r="C24" s="12"/>
      <c r="D24" s="12">
        <v>63398</v>
      </c>
      <c r="E24" s="12">
        <v>67112</v>
      </c>
      <c r="F24" s="12">
        <v>68775</v>
      </c>
      <c r="G24" s="12">
        <v>70479</v>
      </c>
      <c r="H24" s="12">
        <v>74074</v>
      </c>
      <c r="I24" s="12">
        <v>77722</v>
      </c>
      <c r="J24" s="12">
        <v>79684</v>
      </c>
      <c r="L24" s="30">
        <v>18</v>
      </c>
      <c r="M24" s="41"/>
      <c r="N24" s="41"/>
      <c r="O24" s="41">
        <f t="shared" ref="O24:U24" si="70">+D24-D23</f>
        <v>1251</v>
      </c>
      <c r="P24" s="41">
        <f t="shared" si="70"/>
        <v>1685</v>
      </c>
      <c r="Q24" s="41">
        <f t="shared" si="70"/>
        <v>1757</v>
      </c>
      <c r="R24" s="41">
        <f t="shared" si="70"/>
        <v>1829</v>
      </c>
      <c r="S24" s="41">
        <f t="shared" si="70"/>
        <v>1925</v>
      </c>
      <c r="T24" s="41">
        <f t="shared" si="70"/>
        <v>2020</v>
      </c>
      <c r="U24" s="41">
        <f t="shared" si="70"/>
        <v>1970</v>
      </c>
      <c r="V24" s="41"/>
      <c r="W24" s="102"/>
      <c r="X24" s="102"/>
      <c r="Y24" s="101">
        <f t="shared" ref="Y24:AE24" si="71">+D24/D23-1</f>
        <v>2.0129692503258356E-2</v>
      </c>
      <c r="Z24" s="101">
        <f t="shared" si="71"/>
        <v>2.5753893652467719E-2</v>
      </c>
      <c r="AA24" s="101">
        <f t="shared" si="71"/>
        <v>2.6216837267599713E-2</v>
      </c>
      <c r="AB24" s="101">
        <f t="shared" si="71"/>
        <v>2.664238892935189E-2</v>
      </c>
      <c r="AC24" s="101">
        <f t="shared" si="71"/>
        <v>2.6680896478121774E-2</v>
      </c>
      <c r="AD24" s="101">
        <f t="shared" si="71"/>
        <v>2.6683575070671761E-2</v>
      </c>
      <c r="AE24" s="101">
        <f t="shared" si="71"/>
        <v>2.5349357902051173E-2</v>
      </c>
      <c r="AG24" s="39"/>
      <c r="AH24" s="39"/>
      <c r="AI24" s="41">
        <f t="shared" ref="AI24:AN24" si="72">+E24-D24</f>
        <v>3714</v>
      </c>
      <c r="AJ24" s="41">
        <f t="shared" si="72"/>
        <v>1663</v>
      </c>
      <c r="AK24" s="41">
        <f t="shared" si="72"/>
        <v>1704</v>
      </c>
      <c r="AL24" s="41">
        <f t="shared" si="72"/>
        <v>3595</v>
      </c>
      <c r="AM24" s="41">
        <f t="shared" si="72"/>
        <v>3648</v>
      </c>
      <c r="AN24" s="41">
        <f t="shared" si="72"/>
        <v>1962</v>
      </c>
      <c r="AO24" s="42"/>
      <c r="AP24" s="100"/>
      <c r="AQ24" s="100"/>
      <c r="AR24" s="100">
        <f t="shared" ref="AR24:AW24" si="73">+E24/D24-1</f>
        <v>5.8582289662134412E-2</v>
      </c>
      <c r="AS24" s="100">
        <f t="shared" si="73"/>
        <v>2.4779473119561413E-2</v>
      </c>
      <c r="AT24" s="100">
        <f t="shared" si="73"/>
        <v>2.4776444929116792E-2</v>
      </c>
      <c r="AU24" s="100">
        <f t="shared" si="73"/>
        <v>5.1008101704053788E-2</v>
      </c>
      <c r="AV24" s="100">
        <f t="shared" si="73"/>
        <v>4.9248049248049153E-2</v>
      </c>
      <c r="AW24" s="100">
        <f t="shared" si="73"/>
        <v>2.5243817709271532E-2</v>
      </c>
    </row>
    <row r="25" spans="1:49" ht="14.25" customHeight="1" x14ac:dyDescent="0.3">
      <c r="A25" s="30">
        <v>19</v>
      </c>
      <c r="B25" s="12"/>
      <c r="C25" s="12"/>
      <c r="D25" s="12">
        <v>64650</v>
      </c>
      <c r="E25" s="12">
        <v>68841</v>
      </c>
      <c r="F25" s="12">
        <v>70576</v>
      </c>
      <c r="G25" s="12">
        <v>72358</v>
      </c>
      <c r="H25" s="12">
        <v>76048</v>
      </c>
      <c r="I25" s="12">
        <v>79793</v>
      </c>
      <c r="J25" s="12">
        <v>81706</v>
      </c>
      <c r="L25" s="30">
        <v>19</v>
      </c>
      <c r="M25" s="41"/>
      <c r="N25" s="41"/>
      <c r="O25" s="41">
        <f t="shared" ref="O25:U25" si="74">+D25-D24</f>
        <v>1252</v>
      </c>
      <c r="P25" s="41">
        <f t="shared" si="74"/>
        <v>1729</v>
      </c>
      <c r="Q25" s="41">
        <f t="shared" si="74"/>
        <v>1801</v>
      </c>
      <c r="R25" s="41">
        <f t="shared" si="74"/>
        <v>1879</v>
      </c>
      <c r="S25" s="41">
        <f t="shared" si="74"/>
        <v>1974</v>
      </c>
      <c r="T25" s="41">
        <f t="shared" si="74"/>
        <v>2071</v>
      </c>
      <c r="U25" s="41">
        <f t="shared" si="74"/>
        <v>2022</v>
      </c>
      <c r="V25" s="41"/>
      <c r="W25" s="102"/>
      <c r="X25" s="102"/>
      <c r="Y25" s="101">
        <f t="shared" ref="Y25:AE25" si="75">+D25/D24-1</f>
        <v>1.9748257042808914E-2</v>
      </c>
      <c r="Z25" s="101">
        <f t="shared" si="75"/>
        <v>2.5762903802598602E-2</v>
      </c>
      <c r="AA25" s="101">
        <f t="shared" si="75"/>
        <v>2.6186841148673201E-2</v>
      </c>
      <c r="AB25" s="101">
        <f t="shared" si="75"/>
        <v>2.6660423672299594E-2</v>
      </c>
      <c r="AC25" s="101">
        <f t="shared" si="75"/>
        <v>2.6649026649026686E-2</v>
      </c>
      <c r="AD25" s="101">
        <f t="shared" si="75"/>
        <v>2.664625202645321E-2</v>
      </c>
      <c r="AE25" s="101">
        <f t="shared" si="75"/>
        <v>2.5375232167059947E-2</v>
      </c>
      <c r="AG25" s="39"/>
      <c r="AH25" s="39"/>
      <c r="AI25" s="41">
        <f t="shared" ref="AI25:AN25" si="76">+E25-D25</f>
        <v>4191</v>
      </c>
      <c r="AJ25" s="41">
        <f t="shared" si="76"/>
        <v>1735</v>
      </c>
      <c r="AK25" s="41">
        <f t="shared" si="76"/>
        <v>1782</v>
      </c>
      <c r="AL25" s="41">
        <f t="shared" si="76"/>
        <v>3690</v>
      </c>
      <c r="AM25" s="41">
        <f t="shared" si="76"/>
        <v>3745</v>
      </c>
      <c r="AN25" s="41">
        <f t="shared" si="76"/>
        <v>1913</v>
      </c>
      <c r="AO25" s="42"/>
      <c r="AP25" s="100"/>
      <c r="AQ25" s="100"/>
      <c r="AR25" s="100">
        <f t="shared" ref="AR25:AW25" si="77">+E25/D25-1</f>
        <v>6.4825986078886233E-2</v>
      </c>
      <c r="AS25" s="100">
        <f t="shared" si="77"/>
        <v>2.5203004023764963E-2</v>
      </c>
      <c r="AT25" s="100">
        <f t="shared" si="77"/>
        <v>2.5249376558603487E-2</v>
      </c>
      <c r="AU25" s="100">
        <f t="shared" si="77"/>
        <v>5.0996434395643941E-2</v>
      </c>
      <c r="AV25" s="100">
        <f t="shared" si="77"/>
        <v>4.9245213549337308E-2</v>
      </c>
      <c r="AW25" s="100">
        <f t="shared" si="77"/>
        <v>2.3974534107001899E-2</v>
      </c>
    </row>
    <row r="26" spans="1:49" ht="14.25" customHeight="1" x14ac:dyDescent="0.3">
      <c r="A26" s="30">
        <v>20</v>
      </c>
      <c r="B26" s="12"/>
      <c r="C26" s="12"/>
      <c r="D26" s="12">
        <v>65922</v>
      </c>
      <c r="E26" s="12">
        <v>70636</v>
      </c>
      <c r="F26" s="12">
        <v>72447</v>
      </c>
      <c r="G26" s="12">
        <v>74307</v>
      </c>
      <c r="H26" s="12">
        <v>78099</v>
      </c>
      <c r="I26" s="12">
        <v>81946</v>
      </c>
      <c r="J26" s="12">
        <v>83802</v>
      </c>
      <c r="L26" s="30">
        <v>20</v>
      </c>
      <c r="M26" s="41"/>
      <c r="N26" s="41"/>
      <c r="O26" s="41">
        <f t="shared" ref="O26:U26" si="78">+D26-D25</f>
        <v>1272</v>
      </c>
      <c r="P26" s="41">
        <f t="shared" si="78"/>
        <v>1795</v>
      </c>
      <c r="Q26" s="41">
        <f t="shared" si="78"/>
        <v>1871</v>
      </c>
      <c r="R26" s="41">
        <f t="shared" si="78"/>
        <v>1949</v>
      </c>
      <c r="S26" s="41">
        <f t="shared" si="78"/>
        <v>2051</v>
      </c>
      <c r="T26" s="41">
        <f t="shared" si="78"/>
        <v>2153</v>
      </c>
      <c r="U26" s="41">
        <f t="shared" si="78"/>
        <v>2096</v>
      </c>
      <c r="V26" s="41"/>
      <c r="W26" s="102"/>
      <c r="X26" s="102"/>
      <c r="Y26" s="101">
        <f t="shared" ref="Y26:AE26" si="79">+D26/D25-1</f>
        <v>1.9675174013921159E-2</v>
      </c>
      <c r="Z26" s="101">
        <f t="shared" si="79"/>
        <v>2.6074577649946917E-2</v>
      </c>
      <c r="AA26" s="101">
        <f t="shared" si="79"/>
        <v>2.6510428474268766E-2</v>
      </c>
      <c r="AB26" s="101">
        <f t="shared" si="79"/>
        <v>2.693551507780767E-2</v>
      </c>
      <c r="AC26" s="101">
        <f t="shared" si="79"/>
        <v>2.6969808541973395E-2</v>
      </c>
      <c r="AD26" s="101">
        <f t="shared" si="79"/>
        <v>2.6982316744576629E-2</v>
      </c>
      <c r="AE26" s="101">
        <f t="shared" si="79"/>
        <v>2.5652950823684906E-2</v>
      </c>
      <c r="AG26" s="39"/>
      <c r="AH26" s="39"/>
      <c r="AI26" s="41">
        <f t="shared" ref="AI26:AN26" si="80">+E26-D26</f>
        <v>4714</v>
      </c>
      <c r="AJ26" s="41">
        <f t="shared" si="80"/>
        <v>1811</v>
      </c>
      <c r="AK26" s="41">
        <f t="shared" si="80"/>
        <v>1860</v>
      </c>
      <c r="AL26" s="41">
        <f t="shared" si="80"/>
        <v>3792</v>
      </c>
      <c r="AM26" s="41">
        <f t="shared" si="80"/>
        <v>3847</v>
      </c>
      <c r="AN26" s="41">
        <f t="shared" si="80"/>
        <v>1856</v>
      </c>
      <c r="AO26" s="42"/>
      <c r="AP26" s="100"/>
      <c r="AQ26" s="100"/>
      <c r="AR26" s="100">
        <f t="shared" ref="AR26:AW26" si="81">+E26/D26-1</f>
        <v>7.1508752768423278E-2</v>
      </c>
      <c r="AS26" s="100">
        <f t="shared" si="81"/>
        <v>2.5638484625403413E-2</v>
      </c>
      <c r="AT26" s="100">
        <f t="shared" si="81"/>
        <v>2.5673940949935803E-2</v>
      </c>
      <c r="AU26" s="100">
        <f t="shared" si="81"/>
        <v>5.1031531349670978E-2</v>
      </c>
      <c r="AV26" s="100">
        <f t="shared" si="81"/>
        <v>4.9257993060090488E-2</v>
      </c>
      <c r="AW26" s="100">
        <f t="shared" si="81"/>
        <v>2.2649061577136198E-2</v>
      </c>
    </row>
    <row r="27" spans="1:49" ht="14.25" customHeight="1" x14ac:dyDescent="0.3"/>
    <row r="28" spans="1:49" ht="14.25" customHeight="1" x14ac:dyDescent="0.3"/>
    <row r="29" spans="1:49" ht="14.25" customHeight="1" x14ac:dyDescent="0.3"/>
    <row r="30" spans="1:49" ht="14.25" customHeight="1" x14ac:dyDescent="0.3">
      <c r="M30" s="30"/>
    </row>
    <row r="31" spans="1:49" ht="14.25" customHeight="1" x14ac:dyDescent="0.3">
      <c r="B31" s="45" t="s">
        <v>92</v>
      </c>
      <c r="M31" s="30"/>
      <c r="AG31" s="1" t="s">
        <v>28</v>
      </c>
      <c r="AP31" s="1" t="s">
        <v>29</v>
      </c>
    </row>
    <row r="32" spans="1:49" ht="14.25" customHeight="1" x14ac:dyDescent="0.3">
      <c r="B32" s="98" t="s">
        <v>0</v>
      </c>
      <c r="C32" s="98" t="s">
        <v>87</v>
      </c>
      <c r="D32" s="98" t="s">
        <v>88</v>
      </c>
      <c r="E32" s="98" t="s">
        <v>3</v>
      </c>
      <c r="F32" s="98" t="s">
        <v>89</v>
      </c>
      <c r="G32" s="98" t="s">
        <v>90</v>
      </c>
      <c r="H32" s="98" t="s">
        <v>13</v>
      </c>
      <c r="I32" s="98" t="s">
        <v>91</v>
      </c>
      <c r="J32" s="98" t="s">
        <v>8</v>
      </c>
      <c r="M32" s="30" t="s">
        <v>30</v>
      </c>
      <c r="W32" s="1" t="s">
        <v>31</v>
      </c>
      <c r="AG32" s="98" t="s">
        <v>87</v>
      </c>
      <c r="AH32" s="98" t="s">
        <v>88</v>
      </c>
      <c r="AI32" s="98" t="s">
        <v>3</v>
      </c>
      <c r="AJ32" s="98" t="s">
        <v>89</v>
      </c>
      <c r="AK32" s="98" t="s">
        <v>90</v>
      </c>
      <c r="AL32" s="98" t="s">
        <v>13</v>
      </c>
      <c r="AM32" s="98" t="s">
        <v>91</v>
      </c>
      <c r="AN32" s="98" t="s">
        <v>8</v>
      </c>
      <c r="AP32" s="98" t="s">
        <v>87</v>
      </c>
      <c r="AQ32" s="98" t="s">
        <v>88</v>
      </c>
      <c r="AR32" s="98" t="s">
        <v>3</v>
      </c>
      <c r="AS32" s="98" t="s">
        <v>89</v>
      </c>
      <c r="AT32" s="98" t="s">
        <v>90</v>
      </c>
      <c r="AU32" s="98" t="s">
        <v>13</v>
      </c>
      <c r="AV32" s="98" t="s">
        <v>91</v>
      </c>
      <c r="AW32" s="98" t="s">
        <v>8</v>
      </c>
    </row>
    <row r="33" spans="1:49" ht="14.25" customHeight="1" x14ac:dyDescent="0.3">
      <c r="B33" s="99"/>
      <c r="C33" s="99" t="s">
        <v>9</v>
      </c>
      <c r="D33" s="99" t="s">
        <v>2</v>
      </c>
      <c r="E33" s="99"/>
      <c r="F33" s="99" t="s">
        <v>10</v>
      </c>
      <c r="G33" s="99" t="s">
        <v>11</v>
      </c>
      <c r="H33" s="99" t="s">
        <v>12</v>
      </c>
      <c r="I33" s="99" t="s">
        <v>13</v>
      </c>
      <c r="J33" s="99"/>
      <c r="M33" s="98" t="s">
        <v>0</v>
      </c>
      <c r="N33" s="98" t="s">
        <v>87</v>
      </c>
      <c r="O33" s="98" t="s">
        <v>88</v>
      </c>
      <c r="P33" s="98" t="s">
        <v>3</v>
      </c>
      <c r="Q33" s="98" t="s">
        <v>89</v>
      </c>
      <c r="R33" s="98" t="s">
        <v>90</v>
      </c>
      <c r="S33" s="98" t="s">
        <v>13</v>
      </c>
      <c r="T33" s="98" t="s">
        <v>91</v>
      </c>
      <c r="U33" s="98" t="s">
        <v>8</v>
      </c>
      <c r="W33" s="98" t="s">
        <v>0</v>
      </c>
      <c r="X33" s="98" t="s">
        <v>87</v>
      </c>
      <c r="Y33" s="98" t="s">
        <v>88</v>
      </c>
      <c r="Z33" s="98" t="s">
        <v>3</v>
      </c>
      <c r="AA33" s="98" t="s">
        <v>89</v>
      </c>
      <c r="AB33" s="98" t="s">
        <v>90</v>
      </c>
      <c r="AC33" s="98" t="s">
        <v>13</v>
      </c>
      <c r="AD33" s="98" t="s">
        <v>91</v>
      </c>
      <c r="AE33" s="98" t="s">
        <v>8</v>
      </c>
      <c r="AG33" s="99" t="s">
        <v>9</v>
      </c>
      <c r="AH33" s="99" t="s">
        <v>2</v>
      </c>
      <c r="AI33" s="99"/>
      <c r="AJ33" s="99" t="s">
        <v>10</v>
      </c>
      <c r="AK33" s="99" t="s">
        <v>11</v>
      </c>
      <c r="AL33" s="99" t="s">
        <v>12</v>
      </c>
      <c r="AM33" s="99" t="s">
        <v>13</v>
      </c>
      <c r="AN33" s="99"/>
      <c r="AP33" s="99" t="s">
        <v>9</v>
      </c>
      <c r="AQ33" s="99" t="s">
        <v>2</v>
      </c>
      <c r="AR33" s="99"/>
      <c r="AS33" s="99" t="s">
        <v>10</v>
      </c>
      <c r="AT33" s="99" t="s">
        <v>11</v>
      </c>
      <c r="AU33" s="99" t="s">
        <v>12</v>
      </c>
      <c r="AV33" s="99" t="s">
        <v>13</v>
      </c>
      <c r="AW33" s="99"/>
    </row>
    <row r="34" spans="1:49" ht="14.25" customHeight="1" x14ac:dyDescent="0.3">
      <c r="A34" s="30">
        <v>0</v>
      </c>
      <c r="B34" s="12">
        <f>+'Final FY21 7-22-20'!C17</f>
        <v>43600</v>
      </c>
      <c r="C34" s="12">
        <f>+'Final FY21 7-22-20'!D17</f>
        <v>44500</v>
      </c>
      <c r="D34" s="12">
        <f>+'Final FY21 7-22-20'!E17</f>
        <v>45400</v>
      </c>
      <c r="E34" s="12">
        <f>+'Final FY21 7-22-20'!F17</f>
        <v>46300</v>
      </c>
      <c r="F34" s="12">
        <f>+'Final FY21 7-22-20'!G17</f>
        <v>47200</v>
      </c>
      <c r="G34" s="12">
        <f>+'Final FY21 7-22-20'!H17</f>
        <v>48100</v>
      </c>
      <c r="H34" s="12">
        <f>+'Final FY21 7-22-20'!I17</f>
        <v>49900</v>
      </c>
      <c r="I34" s="12">
        <f>+'Final FY21 7-22-20'!J17</f>
        <v>51700</v>
      </c>
      <c r="J34" s="12">
        <f>+'Final FY21 7-22-20'!K17</f>
        <v>53500</v>
      </c>
      <c r="M34" s="99"/>
      <c r="N34" s="99" t="s">
        <v>9</v>
      </c>
      <c r="O34" s="99" t="s">
        <v>2</v>
      </c>
      <c r="P34" s="99"/>
      <c r="Q34" s="99" t="s">
        <v>10</v>
      </c>
      <c r="R34" s="99" t="s">
        <v>11</v>
      </c>
      <c r="S34" s="99" t="s">
        <v>12</v>
      </c>
      <c r="T34" s="99" t="s">
        <v>13</v>
      </c>
      <c r="U34" s="99"/>
      <c r="W34" s="99"/>
      <c r="X34" s="99" t="s">
        <v>9</v>
      </c>
      <c r="Y34" s="99" t="s">
        <v>2</v>
      </c>
      <c r="Z34" s="99"/>
      <c r="AA34" s="99" t="s">
        <v>10</v>
      </c>
      <c r="AB34" s="99" t="s">
        <v>11</v>
      </c>
      <c r="AC34" s="99" t="s">
        <v>12</v>
      </c>
      <c r="AD34" s="99" t="s">
        <v>13</v>
      </c>
      <c r="AE34" s="99"/>
      <c r="AG34" s="41">
        <f t="shared" ref="AG34:AN34" si="82">+C34-B34</f>
        <v>900</v>
      </c>
      <c r="AH34" s="41">
        <f t="shared" si="82"/>
        <v>900</v>
      </c>
      <c r="AI34" s="41">
        <f t="shared" si="82"/>
        <v>900</v>
      </c>
      <c r="AJ34" s="41">
        <f t="shared" si="82"/>
        <v>900</v>
      </c>
      <c r="AK34" s="41">
        <f t="shared" si="82"/>
        <v>900</v>
      </c>
      <c r="AL34" s="41">
        <f t="shared" si="82"/>
        <v>1800</v>
      </c>
      <c r="AM34" s="41">
        <f t="shared" si="82"/>
        <v>1800</v>
      </c>
      <c r="AN34" s="41">
        <f t="shared" si="82"/>
        <v>1800</v>
      </c>
      <c r="AP34" s="100">
        <f t="shared" ref="AP34:AW34" si="83">+C34/B34-1</f>
        <v>2.0642201834862428E-2</v>
      </c>
      <c r="AQ34" s="100">
        <f t="shared" si="83"/>
        <v>2.0224719101123556E-2</v>
      </c>
      <c r="AR34" s="100">
        <f t="shared" si="83"/>
        <v>1.982378854625555E-2</v>
      </c>
      <c r="AS34" s="100">
        <f t="shared" si="83"/>
        <v>1.9438444924406051E-2</v>
      </c>
      <c r="AT34" s="100">
        <f t="shared" si="83"/>
        <v>1.9067796610169552E-2</v>
      </c>
      <c r="AU34" s="100">
        <f t="shared" si="83"/>
        <v>3.7422037422037313E-2</v>
      </c>
      <c r="AV34" s="100">
        <f t="shared" si="83"/>
        <v>3.607214428857719E-2</v>
      </c>
      <c r="AW34" s="100">
        <f t="shared" si="83"/>
        <v>3.481624758220514E-2</v>
      </c>
    </row>
    <row r="35" spans="1:49" ht="14.25" customHeight="1" x14ac:dyDescent="0.3">
      <c r="A35" s="30">
        <v>1</v>
      </c>
      <c r="B35" s="12">
        <f>+'Final FY21 7-22-20'!C18</f>
        <v>44646.400000000001</v>
      </c>
      <c r="C35" s="12">
        <f>+'Final FY21 7-22-20'!D18</f>
        <v>45568</v>
      </c>
      <c r="D35" s="12">
        <f>+'Final FY21 7-22-20'!E18</f>
        <v>46489.599999999999</v>
      </c>
      <c r="E35" s="12">
        <f>+'Final FY21 7-22-20'!F18</f>
        <v>47411.200000000004</v>
      </c>
      <c r="F35" s="12">
        <f>+'Final FY21 7-22-20'!G18</f>
        <v>48332.800000000003</v>
      </c>
      <c r="G35" s="12">
        <f>+'Final FY21 7-22-20'!H18</f>
        <v>49254.400000000001</v>
      </c>
      <c r="H35" s="12">
        <f>+'Final FY21 7-22-20'!I18</f>
        <v>51097.599999999999</v>
      </c>
      <c r="I35" s="12">
        <f>+'Final FY21 7-22-20'!J18</f>
        <v>52940.800000000003</v>
      </c>
      <c r="J35" s="12">
        <f>+'Final FY21 7-22-20'!K18</f>
        <v>54784</v>
      </c>
      <c r="L35" s="30">
        <v>0</v>
      </c>
      <c r="M35" s="41">
        <f t="shared" ref="M35:U35" si="84">+B35-B34</f>
        <v>1046.4000000000015</v>
      </c>
      <c r="N35" s="41">
        <f t="shared" si="84"/>
        <v>1068</v>
      </c>
      <c r="O35" s="41">
        <f t="shared" si="84"/>
        <v>1089.5999999999985</v>
      </c>
      <c r="P35" s="41">
        <f t="shared" si="84"/>
        <v>1111.2000000000044</v>
      </c>
      <c r="Q35" s="41">
        <f t="shared" si="84"/>
        <v>1132.8000000000029</v>
      </c>
      <c r="R35" s="41">
        <f t="shared" si="84"/>
        <v>1154.4000000000015</v>
      </c>
      <c r="S35" s="41">
        <f t="shared" si="84"/>
        <v>1197.5999999999985</v>
      </c>
      <c r="T35" s="41">
        <f t="shared" si="84"/>
        <v>1240.8000000000029</v>
      </c>
      <c r="U35" s="41">
        <f t="shared" si="84"/>
        <v>1284</v>
      </c>
      <c r="W35" s="101">
        <f t="shared" ref="W35:AE35" si="85">+B35/B34-1</f>
        <v>2.4000000000000021E-2</v>
      </c>
      <c r="X35" s="101">
        <f t="shared" si="85"/>
        <v>2.4000000000000021E-2</v>
      </c>
      <c r="Y35" s="101">
        <f t="shared" si="85"/>
        <v>2.4000000000000021E-2</v>
      </c>
      <c r="Z35" s="101">
        <f t="shared" si="85"/>
        <v>2.4000000000000021E-2</v>
      </c>
      <c r="AA35" s="101">
        <f t="shared" si="85"/>
        <v>2.4000000000000021E-2</v>
      </c>
      <c r="AB35" s="101">
        <f t="shared" si="85"/>
        <v>2.4000000000000021E-2</v>
      </c>
      <c r="AC35" s="101">
        <f t="shared" si="85"/>
        <v>2.4000000000000021E-2</v>
      </c>
      <c r="AD35" s="101">
        <f t="shared" si="85"/>
        <v>2.4000000000000021E-2</v>
      </c>
      <c r="AE35" s="101">
        <f t="shared" si="85"/>
        <v>2.4000000000000021E-2</v>
      </c>
      <c r="AG35" s="41">
        <f t="shared" ref="AG35:AN35" si="86">+C35-B35</f>
        <v>921.59999999999854</v>
      </c>
      <c r="AH35" s="41">
        <f t="shared" si="86"/>
        <v>921.59999999999854</v>
      </c>
      <c r="AI35" s="41">
        <f t="shared" si="86"/>
        <v>921.60000000000582</v>
      </c>
      <c r="AJ35" s="41">
        <f t="shared" si="86"/>
        <v>921.59999999999854</v>
      </c>
      <c r="AK35" s="41">
        <f t="shared" si="86"/>
        <v>921.59999999999854</v>
      </c>
      <c r="AL35" s="41">
        <f t="shared" si="86"/>
        <v>1843.1999999999971</v>
      </c>
      <c r="AM35" s="41">
        <f t="shared" si="86"/>
        <v>1843.2000000000044</v>
      </c>
      <c r="AN35" s="41">
        <f t="shared" si="86"/>
        <v>1843.1999999999971</v>
      </c>
      <c r="AO35" s="42"/>
      <c r="AP35" s="100">
        <f t="shared" ref="AP35:AW35" si="87">+C35/B35-1</f>
        <v>2.0642201834862428E-2</v>
      </c>
      <c r="AQ35" s="100">
        <f t="shared" si="87"/>
        <v>2.0224719101123556E-2</v>
      </c>
      <c r="AR35" s="100">
        <f t="shared" si="87"/>
        <v>1.982378854625555E-2</v>
      </c>
      <c r="AS35" s="100">
        <f t="shared" si="87"/>
        <v>1.9438444924406051E-2</v>
      </c>
      <c r="AT35" s="100">
        <f t="shared" si="87"/>
        <v>1.9067796610169552E-2</v>
      </c>
      <c r="AU35" s="100">
        <f t="shared" si="87"/>
        <v>3.7422037422037313E-2</v>
      </c>
      <c r="AV35" s="100">
        <f t="shared" si="87"/>
        <v>3.607214428857719E-2</v>
      </c>
      <c r="AW35" s="100">
        <f t="shared" si="87"/>
        <v>3.4816247582204918E-2</v>
      </c>
    </row>
    <row r="36" spans="1:49" ht="14.25" customHeight="1" x14ac:dyDescent="0.3">
      <c r="A36" s="30">
        <v>2</v>
      </c>
      <c r="B36" s="12">
        <f>+'Final FY21 7-22-20'!C19</f>
        <v>45717.9136</v>
      </c>
      <c r="C36" s="12">
        <f>+'Final FY21 7-22-20'!D19</f>
        <v>46661.631999999998</v>
      </c>
      <c r="D36" s="12">
        <f>+'Final FY21 7-22-20'!E19</f>
        <v>47605.350400000003</v>
      </c>
      <c r="E36" s="12">
        <f>+'Final FY21 7-22-20'!F19</f>
        <v>48549.068800000008</v>
      </c>
      <c r="F36" s="12">
        <f>+'Final FY21 7-22-20'!G19</f>
        <v>49492.787200000006</v>
      </c>
      <c r="G36" s="12">
        <f>+'Final FY21 7-22-20'!H19</f>
        <v>50436.505600000004</v>
      </c>
      <c r="H36" s="12">
        <f>+'Final FY21 7-22-20'!I19</f>
        <v>52323.9424</v>
      </c>
      <c r="I36" s="12">
        <f>+'Final FY21 7-22-20'!J19</f>
        <v>54211.379200000003</v>
      </c>
      <c r="J36" s="12">
        <f>+'Final FY21 7-22-20'!K19</f>
        <v>56098.815999999999</v>
      </c>
      <c r="L36" s="30">
        <v>1</v>
      </c>
      <c r="M36" s="41">
        <f t="shared" ref="M36:U36" si="88">+B36-B35</f>
        <v>1071.5135999999984</v>
      </c>
      <c r="N36" s="41">
        <f t="shared" si="88"/>
        <v>1093.6319999999978</v>
      </c>
      <c r="O36" s="41">
        <f t="shared" si="88"/>
        <v>1115.7504000000044</v>
      </c>
      <c r="P36" s="41">
        <f t="shared" si="88"/>
        <v>1137.8688000000038</v>
      </c>
      <c r="Q36" s="41">
        <f t="shared" si="88"/>
        <v>1159.9872000000032</v>
      </c>
      <c r="R36" s="41">
        <f t="shared" si="88"/>
        <v>1182.1056000000026</v>
      </c>
      <c r="S36" s="41">
        <f t="shared" si="88"/>
        <v>1226.3424000000014</v>
      </c>
      <c r="T36" s="41">
        <f t="shared" si="88"/>
        <v>1270.5792000000001</v>
      </c>
      <c r="U36" s="41">
        <f t="shared" si="88"/>
        <v>1314.8159999999989</v>
      </c>
      <c r="W36" s="101">
        <f t="shared" ref="W36:AE36" si="89">+B36/B35-1</f>
        <v>2.4000000000000021E-2</v>
      </c>
      <c r="X36" s="101">
        <f t="shared" si="89"/>
        <v>2.4000000000000021E-2</v>
      </c>
      <c r="Y36" s="101">
        <f t="shared" si="89"/>
        <v>2.4000000000000021E-2</v>
      </c>
      <c r="Z36" s="101">
        <f t="shared" si="89"/>
        <v>2.4000000000000021E-2</v>
      </c>
      <c r="AA36" s="101">
        <f t="shared" si="89"/>
        <v>2.4000000000000021E-2</v>
      </c>
      <c r="AB36" s="101">
        <f t="shared" si="89"/>
        <v>2.4000000000000021E-2</v>
      </c>
      <c r="AC36" s="101">
        <f t="shared" si="89"/>
        <v>2.4000000000000021E-2</v>
      </c>
      <c r="AD36" s="101">
        <f t="shared" si="89"/>
        <v>2.4000000000000021E-2</v>
      </c>
      <c r="AE36" s="101">
        <f t="shared" si="89"/>
        <v>2.4000000000000021E-2</v>
      </c>
      <c r="AG36" s="41">
        <f t="shared" ref="AG36:AN36" si="90">+C36-B36</f>
        <v>943.71839999999793</v>
      </c>
      <c r="AH36" s="41">
        <f t="shared" si="90"/>
        <v>943.7184000000052</v>
      </c>
      <c r="AI36" s="41">
        <f t="shared" si="90"/>
        <v>943.7184000000052</v>
      </c>
      <c r="AJ36" s="41">
        <f t="shared" si="90"/>
        <v>943.71839999999793</v>
      </c>
      <c r="AK36" s="41">
        <f t="shared" si="90"/>
        <v>943.71839999999793</v>
      </c>
      <c r="AL36" s="41">
        <f t="shared" si="90"/>
        <v>1887.4367999999959</v>
      </c>
      <c r="AM36" s="41">
        <f t="shared" si="90"/>
        <v>1887.4368000000031</v>
      </c>
      <c r="AN36" s="41">
        <f t="shared" si="90"/>
        <v>1887.4367999999959</v>
      </c>
      <c r="AO36" s="42"/>
      <c r="AP36" s="100">
        <f t="shared" ref="AP36:AW36" si="91">+C36/B36-1</f>
        <v>2.0642201834862428E-2</v>
      </c>
      <c r="AQ36" s="100">
        <f t="shared" si="91"/>
        <v>2.0224719101123778E-2</v>
      </c>
      <c r="AR36" s="100">
        <f t="shared" si="91"/>
        <v>1.982378854625555E-2</v>
      </c>
      <c r="AS36" s="100">
        <f t="shared" si="91"/>
        <v>1.9438444924406051E-2</v>
      </c>
      <c r="AT36" s="100">
        <f t="shared" si="91"/>
        <v>1.9067796610169552E-2</v>
      </c>
      <c r="AU36" s="100">
        <f t="shared" si="91"/>
        <v>3.7422037422037313E-2</v>
      </c>
      <c r="AV36" s="100">
        <f t="shared" si="91"/>
        <v>3.607214428857719E-2</v>
      </c>
      <c r="AW36" s="100">
        <f t="shared" si="91"/>
        <v>3.4816247582204918E-2</v>
      </c>
    </row>
    <row r="37" spans="1:49" ht="14.25" customHeight="1" x14ac:dyDescent="0.3">
      <c r="A37" s="30">
        <v>3</v>
      </c>
      <c r="B37" s="12">
        <f>+'Final FY21 7-22-20'!C20</f>
        <v>46815.143526400003</v>
      </c>
      <c r="C37" s="12">
        <f>+'Final FY21 7-22-20'!D20</f>
        <v>47781.511167999997</v>
      </c>
      <c r="D37" s="12">
        <f>+'Final FY21 7-22-20'!E20</f>
        <v>48747.878809600006</v>
      </c>
      <c r="E37" s="12">
        <f>+'Final FY21 7-22-20'!F20</f>
        <v>49714.246451200008</v>
      </c>
      <c r="F37" s="12">
        <f>+'Final FY21 7-22-20'!G20</f>
        <v>50680.61409280001</v>
      </c>
      <c r="G37" s="12">
        <f>+'Final FY21 7-22-20'!H20</f>
        <v>51646.981734400004</v>
      </c>
      <c r="H37" s="12">
        <f>+'Final FY21 7-22-20'!I20</f>
        <v>53579.7170176</v>
      </c>
      <c r="I37" s="12">
        <f>+'Final FY21 7-22-20'!J20</f>
        <v>55512.452300800003</v>
      </c>
      <c r="J37" s="12">
        <f>+'Final FY21 7-22-20'!K20</f>
        <v>57445.187583999999</v>
      </c>
      <c r="L37" s="30">
        <v>2</v>
      </c>
      <c r="M37" s="41">
        <f t="shared" ref="M37:U37" si="92">+B37-B36</f>
        <v>1097.229926400003</v>
      </c>
      <c r="N37" s="41">
        <f t="shared" si="92"/>
        <v>1119.8791679999995</v>
      </c>
      <c r="O37" s="41">
        <f t="shared" si="92"/>
        <v>1142.5284096000032</v>
      </c>
      <c r="P37" s="41">
        <f t="shared" si="92"/>
        <v>1165.1776511999997</v>
      </c>
      <c r="Q37" s="41">
        <f t="shared" si="92"/>
        <v>1187.8268928000034</v>
      </c>
      <c r="R37" s="41">
        <f t="shared" si="92"/>
        <v>1210.4761343999999</v>
      </c>
      <c r="S37" s="41">
        <f t="shared" si="92"/>
        <v>1255.7746176000001</v>
      </c>
      <c r="T37" s="41">
        <f t="shared" si="92"/>
        <v>1301.0731008000002</v>
      </c>
      <c r="U37" s="41">
        <f t="shared" si="92"/>
        <v>1346.3715840000004</v>
      </c>
      <c r="W37" s="101">
        <f t="shared" ref="W37:AE37" si="93">+B37/B36-1</f>
        <v>2.4000000000000021E-2</v>
      </c>
      <c r="X37" s="101">
        <f t="shared" si="93"/>
        <v>2.4000000000000021E-2</v>
      </c>
      <c r="Y37" s="101">
        <f t="shared" si="93"/>
        <v>2.4000000000000021E-2</v>
      </c>
      <c r="Z37" s="101">
        <f t="shared" si="93"/>
        <v>2.4000000000000021E-2</v>
      </c>
      <c r="AA37" s="101">
        <f t="shared" si="93"/>
        <v>2.4000000000000021E-2</v>
      </c>
      <c r="AB37" s="101">
        <f t="shared" si="93"/>
        <v>2.4000000000000021E-2</v>
      </c>
      <c r="AC37" s="101">
        <f t="shared" si="93"/>
        <v>2.4000000000000021E-2</v>
      </c>
      <c r="AD37" s="101">
        <f t="shared" si="93"/>
        <v>2.4000000000000021E-2</v>
      </c>
      <c r="AE37" s="101">
        <f t="shared" si="93"/>
        <v>2.4000000000000021E-2</v>
      </c>
      <c r="AG37" s="41">
        <f t="shared" ref="AG37:AN37" si="94">+C37-B37</f>
        <v>966.36764159999439</v>
      </c>
      <c r="AH37" s="41">
        <f t="shared" si="94"/>
        <v>966.36764160000894</v>
      </c>
      <c r="AI37" s="41">
        <f t="shared" si="94"/>
        <v>966.36764160000166</v>
      </c>
      <c r="AJ37" s="41">
        <f t="shared" si="94"/>
        <v>966.36764160000166</v>
      </c>
      <c r="AK37" s="41">
        <f t="shared" si="94"/>
        <v>966.36764159999439</v>
      </c>
      <c r="AL37" s="41">
        <f t="shared" si="94"/>
        <v>1932.735283199996</v>
      </c>
      <c r="AM37" s="41">
        <f t="shared" si="94"/>
        <v>1932.7352832000033</v>
      </c>
      <c r="AN37" s="41">
        <f t="shared" si="94"/>
        <v>1932.735283199996</v>
      </c>
      <c r="AO37" s="42"/>
      <c r="AP37" s="100">
        <f t="shared" ref="AP37:AW37" si="95">+C37/B37-1</f>
        <v>2.0642201834862206E-2</v>
      </c>
      <c r="AQ37" s="100">
        <f t="shared" si="95"/>
        <v>2.0224719101123778E-2</v>
      </c>
      <c r="AR37" s="100">
        <f t="shared" si="95"/>
        <v>1.982378854625555E-2</v>
      </c>
      <c r="AS37" s="100">
        <f t="shared" si="95"/>
        <v>1.9438444924406051E-2</v>
      </c>
      <c r="AT37" s="100">
        <f t="shared" si="95"/>
        <v>1.906779661016933E-2</v>
      </c>
      <c r="AU37" s="100">
        <f t="shared" si="95"/>
        <v>3.7422037422037313E-2</v>
      </c>
      <c r="AV37" s="100">
        <f t="shared" si="95"/>
        <v>3.607214428857719E-2</v>
      </c>
      <c r="AW37" s="100">
        <f t="shared" si="95"/>
        <v>3.4816247582204918E-2</v>
      </c>
    </row>
    <row r="38" spans="1:49" ht="14.25" customHeight="1" x14ac:dyDescent="0.3">
      <c r="A38" s="30">
        <v>4</v>
      </c>
      <c r="B38" s="12">
        <f>+'Final FY21 7-22-20'!C21</f>
        <v>47938.706971033607</v>
      </c>
      <c r="C38" s="12">
        <f>+'Final FY21 7-22-20'!D21</f>
        <v>48928.267436032002</v>
      </c>
      <c r="D38" s="12">
        <f>+'Final FY21 7-22-20'!E21</f>
        <v>49917.82790103041</v>
      </c>
      <c r="E38" s="12">
        <f>+'Final FY21 7-22-20'!F21</f>
        <v>50907.388366028812</v>
      </c>
      <c r="F38" s="12">
        <f>+'Final FY21 7-22-20'!G21</f>
        <v>51896.948831027214</v>
      </c>
      <c r="G38" s="12">
        <f>+'Final FY21 7-22-20'!H21</f>
        <v>52886.509296025608</v>
      </c>
      <c r="H38" s="12">
        <f>+'Final FY21 7-22-20'!I21</f>
        <v>54865.630226022404</v>
      </c>
      <c r="I38" s="12">
        <f>+'Final FY21 7-22-20'!J21</f>
        <v>56844.751156019207</v>
      </c>
      <c r="J38" s="12">
        <f>+'Final FY21 7-22-20'!K21</f>
        <v>58823.872086016003</v>
      </c>
      <c r="L38" s="30">
        <v>3</v>
      </c>
      <c r="M38" s="41">
        <f t="shared" ref="M38:U38" si="96">+B38-B37</f>
        <v>1123.5634446336044</v>
      </c>
      <c r="N38" s="41">
        <f t="shared" si="96"/>
        <v>1146.7562680320043</v>
      </c>
      <c r="O38" s="41">
        <f t="shared" si="96"/>
        <v>1169.9490914304042</v>
      </c>
      <c r="P38" s="41">
        <f t="shared" si="96"/>
        <v>1193.1419148288041</v>
      </c>
      <c r="Q38" s="41">
        <f t="shared" si="96"/>
        <v>1216.3347382272041</v>
      </c>
      <c r="R38" s="41">
        <f t="shared" si="96"/>
        <v>1239.527561625604</v>
      </c>
      <c r="S38" s="41">
        <f t="shared" si="96"/>
        <v>1285.9132084224038</v>
      </c>
      <c r="T38" s="41">
        <f t="shared" si="96"/>
        <v>1332.2988552192037</v>
      </c>
      <c r="U38" s="41">
        <f t="shared" si="96"/>
        <v>1378.6845020160035</v>
      </c>
      <c r="W38" s="101">
        <f t="shared" ref="W38:AE38" si="97">+B38/B37-1</f>
        <v>2.4000000000000021E-2</v>
      </c>
      <c r="X38" s="101">
        <f t="shared" si="97"/>
        <v>2.4000000000000021E-2</v>
      </c>
      <c r="Y38" s="101">
        <f t="shared" si="97"/>
        <v>2.4000000000000021E-2</v>
      </c>
      <c r="Z38" s="101">
        <f t="shared" si="97"/>
        <v>2.4000000000000021E-2</v>
      </c>
      <c r="AA38" s="101">
        <f t="shared" si="97"/>
        <v>2.4000000000000021E-2</v>
      </c>
      <c r="AB38" s="101">
        <f t="shared" si="97"/>
        <v>2.4000000000000021E-2</v>
      </c>
      <c r="AC38" s="101">
        <f t="shared" si="97"/>
        <v>2.4000000000000021E-2</v>
      </c>
      <c r="AD38" s="101">
        <f t="shared" si="97"/>
        <v>2.4000000000000021E-2</v>
      </c>
      <c r="AE38" s="101">
        <f t="shared" si="97"/>
        <v>2.4000000000000021E-2</v>
      </c>
      <c r="AG38" s="41">
        <f t="shared" ref="AG38:AN38" si="98">+C38-B38</f>
        <v>989.56046499839431</v>
      </c>
      <c r="AH38" s="41">
        <f t="shared" si="98"/>
        <v>989.56046499840886</v>
      </c>
      <c r="AI38" s="41">
        <f t="shared" si="98"/>
        <v>989.56046499840159</v>
      </c>
      <c r="AJ38" s="41">
        <f t="shared" si="98"/>
        <v>989.56046499840159</v>
      </c>
      <c r="AK38" s="41">
        <f t="shared" si="98"/>
        <v>989.56046499839431</v>
      </c>
      <c r="AL38" s="41">
        <f t="shared" si="98"/>
        <v>1979.1209299967959</v>
      </c>
      <c r="AM38" s="41">
        <f t="shared" si="98"/>
        <v>1979.1209299968032</v>
      </c>
      <c r="AN38" s="41">
        <f t="shared" si="98"/>
        <v>1979.1209299967959</v>
      </c>
      <c r="AO38" s="42"/>
      <c r="AP38" s="100">
        <f t="shared" ref="AP38:AW38" si="99">+C38/B38-1</f>
        <v>2.0642201834862206E-2</v>
      </c>
      <c r="AQ38" s="100">
        <f t="shared" si="99"/>
        <v>2.0224719101123778E-2</v>
      </c>
      <c r="AR38" s="100">
        <f t="shared" si="99"/>
        <v>1.982378854625555E-2</v>
      </c>
      <c r="AS38" s="100">
        <f t="shared" si="99"/>
        <v>1.9438444924406051E-2</v>
      </c>
      <c r="AT38" s="100">
        <f t="shared" si="99"/>
        <v>1.906779661016933E-2</v>
      </c>
      <c r="AU38" s="100">
        <f t="shared" si="99"/>
        <v>3.7422037422037313E-2</v>
      </c>
      <c r="AV38" s="100">
        <f t="shared" si="99"/>
        <v>3.607214428857719E-2</v>
      </c>
      <c r="AW38" s="100">
        <f t="shared" si="99"/>
        <v>3.4816247582204918E-2</v>
      </c>
    </row>
    <row r="39" spans="1:49" ht="14.25" customHeight="1" x14ac:dyDescent="0.3">
      <c r="A39" s="30">
        <v>5</v>
      </c>
      <c r="B39" s="12">
        <f>+'Final FY21 7-22-20'!C22</f>
        <v>49089.235938338417</v>
      </c>
      <c r="C39" s="12">
        <f>+'Final FY21 7-22-20'!D22</f>
        <v>50102.54585449677</v>
      </c>
      <c r="D39" s="12">
        <f>+'Final FY21 7-22-20'!E22</f>
        <v>51115.855770655144</v>
      </c>
      <c r="E39" s="12">
        <f>+'Final FY21 7-22-20'!F22</f>
        <v>52129.165686813503</v>
      </c>
      <c r="F39" s="12">
        <f>+'Final FY21 7-22-20'!G22</f>
        <v>53142.47560297187</v>
      </c>
      <c r="G39" s="12">
        <f>+'Final FY21 7-22-20'!H22</f>
        <v>54155.785519130222</v>
      </c>
      <c r="H39" s="12">
        <f>+'Final FY21 7-22-20'!I22</f>
        <v>56182.405351446941</v>
      </c>
      <c r="I39" s="12">
        <f>+'Final FY21 7-22-20'!J22</f>
        <v>58209.025183763668</v>
      </c>
      <c r="J39" s="12">
        <f>+'Final FY21 7-22-20'!K22</f>
        <v>60235.645016080387</v>
      </c>
      <c r="L39" s="30">
        <v>4</v>
      </c>
      <c r="M39" s="41">
        <f t="shared" ref="M39:U39" si="100">+B39-B38</f>
        <v>1150.5289673048101</v>
      </c>
      <c r="N39" s="41">
        <f t="shared" si="100"/>
        <v>1174.278418464768</v>
      </c>
      <c r="O39" s="41">
        <f t="shared" si="100"/>
        <v>1198.0278696247333</v>
      </c>
      <c r="P39" s="41">
        <f t="shared" si="100"/>
        <v>1221.7773207846913</v>
      </c>
      <c r="Q39" s="41">
        <f t="shared" si="100"/>
        <v>1245.5267719446565</v>
      </c>
      <c r="R39" s="41">
        <f t="shared" si="100"/>
        <v>1269.2762231046145</v>
      </c>
      <c r="S39" s="41">
        <f t="shared" si="100"/>
        <v>1316.7751254245377</v>
      </c>
      <c r="T39" s="41">
        <f t="shared" si="100"/>
        <v>1364.2740277444609</v>
      </c>
      <c r="U39" s="41">
        <f t="shared" si="100"/>
        <v>1411.7729300643841</v>
      </c>
      <c r="W39" s="101">
        <f t="shared" ref="W39:AE39" si="101">+B39/B38-1</f>
        <v>2.4000000000000021E-2</v>
      </c>
      <c r="X39" s="101">
        <f t="shared" si="101"/>
        <v>2.4000000000000021E-2</v>
      </c>
      <c r="Y39" s="101">
        <f t="shared" si="101"/>
        <v>2.4000000000000021E-2</v>
      </c>
      <c r="Z39" s="101">
        <f t="shared" si="101"/>
        <v>2.4000000000000021E-2</v>
      </c>
      <c r="AA39" s="101">
        <f t="shared" si="101"/>
        <v>2.4000000000000021E-2</v>
      </c>
      <c r="AB39" s="101">
        <f t="shared" si="101"/>
        <v>2.4000000000000021E-2</v>
      </c>
      <c r="AC39" s="101">
        <f t="shared" si="101"/>
        <v>2.4000000000000021E-2</v>
      </c>
      <c r="AD39" s="101">
        <f t="shared" si="101"/>
        <v>2.4000000000000021E-2</v>
      </c>
      <c r="AE39" s="101">
        <f t="shared" si="101"/>
        <v>2.4000000000000021E-2</v>
      </c>
      <c r="AG39" s="41">
        <f t="shared" ref="AG39:AN39" si="102">+C39-B39</f>
        <v>1013.3099161583523</v>
      </c>
      <c r="AH39" s="41">
        <f t="shared" si="102"/>
        <v>1013.3099161583741</v>
      </c>
      <c r="AI39" s="41">
        <f t="shared" si="102"/>
        <v>1013.3099161583596</v>
      </c>
      <c r="AJ39" s="41">
        <f t="shared" si="102"/>
        <v>1013.3099161583668</v>
      </c>
      <c r="AK39" s="41">
        <f t="shared" si="102"/>
        <v>1013.3099161583523</v>
      </c>
      <c r="AL39" s="41">
        <f t="shared" si="102"/>
        <v>2026.6198323167191</v>
      </c>
      <c r="AM39" s="41">
        <f t="shared" si="102"/>
        <v>2026.6198323167264</v>
      </c>
      <c r="AN39" s="41">
        <f t="shared" si="102"/>
        <v>2026.6198323167191</v>
      </c>
      <c r="AO39" s="42"/>
      <c r="AP39" s="100">
        <f t="shared" ref="AP39:AW39" si="103">+C39/B39-1</f>
        <v>2.0642201834862206E-2</v>
      </c>
      <c r="AQ39" s="100">
        <f t="shared" si="103"/>
        <v>2.0224719101123778E-2</v>
      </c>
      <c r="AR39" s="100">
        <f t="shared" si="103"/>
        <v>1.982378854625555E-2</v>
      </c>
      <c r="AS39" s="100">
        <f t="shared" si="103"/>
        <v>1.9438444924406051E-2</v>
      </c>
      <c r="AT39" s="100">
        <f t="shared" si="103"/>
        <v>1.906779661016933E-2</v>
      </c>
      <c r="AU39" s="100">
        <f t="shared" si="103"/>
        <v>3.7422037422037313E-2</v>
      </c>
      <c r="AV39" s="100">
        <f t="shared" si="103"/>
        <v>3.607214428857719E-2</v>
      </c>
      <c r="AW39" s="100">
        <f t="shared" si="103"/>
        <v>3.4816247582204918E-2</v>
      </c>
    </row>
    <row r="40" spans="1:49" ht="14.25" customHeight="1" x14ac:dyDescent="0.3">
      <c r="A40" s="30">
        <v>6</v>
      </c>
      <c r="B40" s="12">
        <f>+'Final FY21 7-22-20'!C23</f>
        <v>50267.377600858541</v>
      </c>
      <c r="C40" s="12">
        <f>+'Final FY21 7-22-20'!D23</f>
        <v>51305.00695500469</v>
      </c>
      <c r="D40" s="12">
        <f>+'Final FY21 7-22-20'!E23</f>
        <v>52342.636309150868</v>
      </c>
      <c r="E40" s="12">
        <f>+'Final FY21 7-22-20'!F23</f>
        <v>53380.265663297032</v>
      </c>
      <c r="F40" s="12">
        <f>+'Final FY21 7-22-20'!G23</f>
        <v>54417.895017443196</v>
      </c>
      <c r="G40" s="12">
        <f>+'Final FY21 7-22-20'!H23</f>
        <v>55455.524371589352</v>
      </c>
      <c r="H40" s="12">
        <f>+'Final FY21 7-22-20'!I23</f>
        <v>57530.783079881672</v>
      </c>
      <c r="I40" s="12">
        <f>+'Final FY21 7-22-20'!J23</f>
        <v>59606.041788174</v>
      </c>
      <c r="J40" s="12">
        <f>+'Final FY21 7-22-20'!K23</f>
        <v>61681.30049646632</v>
      </c>
      <c r="L40" s="30">
        <v>5</v>
      </c>
      <c r="M40" s="41">
        <f t="shared" ref="M40:U40" si="104">+B40-B39</f>
        <v>1178.1416625201236</v>
      </c>
      <c r="N40" s="41">
        <f t="shared" si="104"/>
        <v>1202.4611005079205</v>
      </c>
      <c r="O40" s="41">
        <f t="shared" si="104"/>
        <v>1226.7805384957246</v>
      </c>
      <c r="P40" s="41">
        <f t="shared" si="104"/>
        <v>1251.0999764835287</v>
      </c>
      <c r="Q40" s="41">
        <f t="shared" si="104"/>
        <v>1275.4194144713256</v>
      </c>
      <c r="R40" s="41">
        <f t="shared" si="104"/>
        <v>1299.7388524591297</v>
      </c>
      <c r="S40" s="41">
        <f t="shared" si="104"/>
        <v>1348.3777284347307</v>
      </c>
      <c r="T40" s="41">
        <f t="shared" si="104"/>
        <v>1397.0166044103316</v>
      </c>
      <c r="U40" s="41">
        <f t="shared" si="104"/>
        <v>1445.6554803859326</v>
      </c>
      <c r="W40" s="101">
        <f t="shared" ref="W40:AE40" si="105">+B40/B39-1</f>
        <v>2.4000000000000021E-2</v>
      </c>
      <c r="X40" s="101">
        <f t="shared" si="105"/>
        <v>2.4000000000000021E-2</v>
      </c>
      <c r="Y40" s="101">
        <f t="shared" si="105"/>
        <v>2.4000000000000021E-2</v>
      </c>
      <c r="Z40" s="101">
        <f t="shared" si="105"/>
        <v>2.4000000000000021E-2</v>
      </c>
      <c r="AA40" s="101">
        <f t="shared" si="105"/>
        <v>2.4000000000000021E-2</v>
      </c>
      <c r="AB40" s="101">
        <f t="shared" si="105"/>
        <v>2.4000000000000021E-2</v>
      </c>
      <c r="AC40" s="101">
        <f t="shared" si="105"/>
        <v>2.4000000000000021E-2</v>
      </c>
      <c r="AD40" s="101">
        <f t="shared" si="105"/>
        <v>2.4000000000000021E-2</v>
      </c>
      <c r="AE40" s="101">
        <f t="shared" si="105"/>
        <v>2.4000000000000021E-2</v>
      </c>
      <c r="AG40" s="41">
        <f t="shared" ref="AG40:AN40" si="106">+C40-B40</f>
        <v>1037.6293541461491</v>
      </c>
      <c r="AH40" s="41">
        <f t="shared" si="106"/>
        <v>1037.6293541461782</v>
      </c>
      <c r="AI40" s="41">
        <f t="shared" si="106"/>
        <v>1037.6293541461637</v>
      </c>
      <c r="AJ40" s="41">
        <f t="shared" si="106"/>
        <v>1037.6293541461637</v>
      </c>
      <c r="AK40" s="41">
        <f t="shared" si="106"/>
        <v>1037.6293541461564</v>
      </c>
      <c r="AL40" s="41">
        <f t="shared" si="106"/>
        <v>2075.2587082923201</v>
      </c>
      <c r="AM40" s="41">
        <f t="shared" si="106"/>
        <v>2075.2587082923274</v>
      </c>
      <c r="AN40" s="41">
        <f t="shared" si="106"/>
        <v>2075.2587082923201</v>
      </c>
      <c r="AO40" s="42"/>
      <c r="AP40" s="100">
        <f t="shared" ref="AP40:AW40" si="107">+C40/B40-1</f>
        <v>2.0642201834862206E-2</v>
      </c>
      <c r="AQ40" s="100">
        <f t="shared" si="107"/>
        <v>2.0224719101124E-2</v>
      </c>
      <c r="AR40" s="100">
        <f t="shared" si="107"/>
        <v>1.982378854625555E-2</v>
      </c>
      <c r="AS40" s="100">
        <f t="shared" si="107"/>
        <v>1.9438444924406051E-2</v>
      </c>
      <c r="AT40" s="100">
        <f t="shared" si="107"/>
        <v>1.906779661016933E-2</v>
      </c>
      <c r="AU40" s="100">
        <f t="shared" si="107"/>
        <v>3.7422037422037313E-2</v>
      </c>
      <c r="AV40" s="100">
        <f t="shared" si="107"/>
        <v>3.607214428857719E-2</v>
      </c>
      <c r="AW40" s="100">
        <f t="shared" si="107"/>
        <v>3.4816247582204918E-2</v>
      </c>
    </row>
    <row r="41" spans="1:49" ht="14.25" customHeight="1" x14ac:dyDescent="0.3">
      <c r="A41" s="30">
        <v>7</v>
      </c>
      <c r="B41" s="12">
        <f>+'Final FY21 7-22-20'!C24</f>
        <v>51473.79466327915</v>
      </c>
      <c r="C41" s="12">
        <f>+'Final FY21 7-22-20'!D24</f>
        <v>52536.327121924805</v>
      </c>
      <c r="D41" s="12">
        <f>+'Final FY21 7-22-20'!E24</f>
        <v>53598.85958057049</v>
      </c>
      <c r="E41" s="12">
        <f>+'Final FY21 7-22-20'!F24</f>
        <v>54661.39203921616</v>
      </c>
      <c r="F41" s="12">
        <f>+'Final FY21 7-22-20'!G24</f>
        <v>55723.924497861837</v>
      </c>
      <c r="G41" s="12">
        <f>+'Final FY21 7-22-20'!H24</f>
        <v>56786.4569565075</v>
      </c>
      <c r="H41" s="12">
        <f>+'Final FY21 7-22-20'!I24</f>
        <v>58911.521873798833</v>
      </c>
      <c r="I41" s="12">
        <f>+'Final FY21 7-22-20'!J24</f>
        <v>61036.58679109018</v>
      </c>
      <c r="J41" s="12">
        <f>+'Final FY21 7-22-20'!K24</f>
        <v>63161.651708381512</v>
      </c>
      <c r="L41" s="30">
        <v>6</v>
      </c>
      <c r="M41" s="41">
        <f t="shared" ref="M41:U41" si="108">+B41-B40</f>
        <v>1206.417062420609</v>
      </c>
      <c r="N41" s="41">
        <f t="shared" si="108"/>
        <v>1231.3201669201153</v>
      </c>
      <c r="O41" s="41">
        <f t="shared" si="108"/>
        <v>1256.2232714196216</v>
      </c>
      <c r="P41" s="41">
        <f t="shared" si="108"/>
        <v>1281.1263759191279</v>
      </c>
      <c r="Q41" s="41">
        <f t="shared" si="108"/>
        <v>1306.0294804186415</v>
      </c>
      <c r="R41" s="41">
        <f t="shared" si="108"/>
        <v>1330.9325849181478</v>
      </c>
      <c r="S41" s="41">
        <f t="shared" si="108"/>
        <v>1380.7387939171604</v>
      </c>
      <c r="T41" s="41">
        <f t="shared" si="108"/>
        <v>1430.5450029161802</v>
      </c>
      <c r="U41" s="41">
        <f t="shared" si="108"/>
        <v>1480.3512119151928</v>
      </c>
      <c r="W41" s="101">
        <f t="shared" ref="W41:AE41" si="109">+B41/B40-1</f>
        <v>2.4000000000000021E-2</v>
      </c>
      <c r="X41" s="101">
        <f t="shared" si="109"/>
        <v>2.4000000000000021E-2</v>
      </c>
      <c r="Y41" s="101">
        <f t="shared" si="109"/>
        <v>2.4000000000000021E-2</v>
      </c>
      <c r="Z41" s="101">
        <f t="shared" si="109"/>
        <v>2.4000000000000021E-2</v>
      </c>
      <c r="AA41" s="101">
        <f t="shared" si="109"/>
        <v>2.4000000000000021E-2</v>
      </c>
      <c r="AB41" s="101">
        <f t="shared" si="109"/>
        <v>2.4000000000000021E-2</v>
      </c>
      <c r="AC41" s="101">
        <f t="shared" si="109"/>
        <v>2.4000000000000021E-2</v>
      </c>
      <c r="AD41" s="101">
        <f t="shared" si="109"/>
        <v>2.4000000000000021E-2</v>
      </c>
      <c r="AE41" s="101">
        <f t="shared" si="109"/>
        <v>2.4000000000000021E-2</v>
      </c>
      <c r="AG41" s="41">
        <f t="shared" ref="AG41:AN41" si="110">+C41-B41</f>
        <v>1062.5324586456554</v>
      </c>
      <c r="AH41" s="41">
        <f t="shared" si="110"/>
        <v>1062.5324586456845</v>
      </c>
      <c r="AI41" s="41">
        <f t="shared" si="110"/>
        <v>1062.53245864567</v>
      </c>
      <c r="AJ41" s="41">
        <f t="shared" si="110"/>
        <v>1062.5324586456773</v>
      </c>
      <c r="AK41" s="41">
        <f t="shared" si="110"/>
        <v>1062.5324586456627</v>
      </c>
      <c r="AL41" s="41">
        <f t="shared" si="110"/>
        <v>2125.0649172913327</v>
      </c>
      <c r="AM41" s="41">
        <f t="shared" si="110"/>
        <v>2125.0649172913472</v>
      </c>
      <c r="AN41" s="41">
        <f t="shared" si="110"/>
        <v>2125.0649172913327</v>
      </c>
      <c r="AO41" s="42"/>
      <c r="AP41" s="100">
        <f t="shared" ref="AP41:AW41" si="111">+C41/B41-1</f>
        <v>2.0642201834861984E-2</v>
      </c>
      <c r="AQ41" s="100">
        <f t="shared" si="111"/>
        <v>2.0224719101123778E-2</v>
      </c>
      <c r="AR41" s="100">
        <f t="shared" si="111"/>
        <v>1.982378854625555E-2</v>
      </c>
      <c r="AS41" s="100">
        <f t="shared" si="111"/>
        <v>1.9438444924406273E-2</v>
      </c>
      <c r="AT41" s="100">
        <f t="shared" si="111"/>
        <v>1.906779661016933E-2</v>
      </c>
      <c r="AU41" s="100">
        <f t="shared" si="111"/>
        <v>3.7422037422037313E-2</v>
      </c>
      <c r="AV41" s="100">
        <f t="shared" si="111"/>
        <v>3.607214428857719E-2</v>
      </c>
      <c r="AW41" s="100">
        <f t="shared" si="111"/>
        <v>3.4816247582204918E-2</v>
      </c>
    </row>
    <row r="42" spans="1:49" ht="14.25" customHeight="1" x14ac:dyDescent="0.3">
      <c r="A42" s="30">
        <v>8</v>
      </c>
      <c r="B42" s="12">
        <f>+'Final FY21 7-22-20'!C25</f>
        <v>52709.16573519785</v>
      </c>
      <c r="C42" s="12">
        <f>+'Final FY21 7-22-20'!D25</f>
        <v>53797.198972851002</v>
      </c>
      <c r="D42" s="12">
        <f>+'Final FY21 7-22-20'!E25</f>
        <v>54885.232210504182</v>
      </c>
      <c r="E42" s="12">
        <f>+'Final FY21 7-22-20'!F25</f>
        <v>55973.265448157348</v>
      </c>
      <c r="F42" s="12">
        <f>+'Final FY21 7-22-20'!G25</f>
        <v>57061.298685810521</v>
      </c>
      <c r="G42" s="12">
        <f>+'Final FY21 7-22-20'!H25</f>
        <v>58149.33192346368</v>
      </c>
      <c r="H42" s="12">
        <f>+'Final FY21 7-22-20'!I25</f>
        <v>60325.398398770005</v>
      </c>
      <c r="I42" s="12">
        <f>+'Final FY21 7-22-20'!J25</f>
        <v>62501.464874076344</v>
      </c>
      <c r="J42" s="12">
        <f>+'Final FY21 7-22-20'!K25</f>
        <v>64677.531349382669</v>
      </c>
      <c r="L42" s="30">
        <v>7</v>
      </c>
      <c r="M42" s="41">
        <f t="shared" ref="M42:U42" si="112">+B42-B41</f>
        <v>1235.3710719187002</v>
      </c>
      <c r="N42" s="41">
        <f t="shared" si="112"/>
        <v>1260.8718509261962</v>
      </c>
      <c r="O42" s="41">
        <f t="shared" si="112"/>
        <v>1286.3726299336922</v>
      </c>
      <c r="P42" s="41">
        <f t="shared" si="112"/>
        <v>1311.8734089411882</v>
      </c>
      <c r="Q42" s="41">
        <f t="shared" si="112"/>
        <v>1337.3741879486843</v>
      </c>
      <c r="R42" s="41">
        <f t="shared" si="112"/>
        <v>1362.8749669561803</v>
      </c>
      <c r="S42" s="41">
        <f t="shared" si="112"/>
        <v>1413.8765249711723</v>
      </c>
      <c r="T42" s="41">
        <f t="shared" si="112"/>
        <v>1464.8780829861644</v>
      </c>
      <c r="U42" s="41">
        <f t="shared" si="112"/>
        <v>1515.8796410011564</v>
      </c>
      <c r="W42" s="101">
        <f t="shared" ref="W42:AE42" si="113">+B42/B41-1</f>
        <v>2.4000000000000021E-2</v>
      </c>
      <c r="X42" s="101">
        <f t="shared" si="113"/>
        <v>2.4000000000000021E-2</v>
      </c>
      <c r="Y42" s="101">
        <f t="shared" si="113"/>
        <v>2.4000000000000021E-2</v>
      </c>
      <c r="Z42" s="101">
        <f t="shared" si="113"/>
        <v>2.4000000000000021E-2</v>
      </c>
      <c r="AA42" s="101">
        <f t="shared" si="113"/>
        <v>2.4000000000000021E-2</v>
      </c>
      <c r="AB42" s="101">
        <f t="shared" si="113"/>
        <v>2.4000000000000021E-2</v>
      </c>
      <c r="AC42" s="101">
        <f t="shared" si="113"/>
        <v>2.4000000000000021E-2</v>
      </c>
      <c r="AD42" s="101">
        <f t="shared" si="113"/>
        <v>2.4000000000000021E-2</v>
      </c>
      <c r="AE42" s="101">
        <f t="shared" si="113"/>
        <v>2.4000000000000021E-2</v>
      </c>
      <c r="AG42" s="41">
        <f t="shared" ref="AG42:AN42" si="114">+C42-B42</f>
        <v>1088.0332376531514</v>
      </c>
      <c r="AH42" s="41">
        <f t="shared" si="114"/>
        <v>1088.0332376531805</v>
      </c>
      <c r="AI42" s="41">
        <f t="shared" si="114"/>
        <v>1088.033237653166</v>
      </c>
      <c r="AJ42" s="41">
        <f t="shared" si="114"/>
        <v>1088.0332376531733</v>
      </c>
      <c r="AK42" s="41">
        <f t="shared" si="114"/>
        <v>1088.0332376531587</v>
      </c>
      <c r="AL42" s="41">
        <f t="shared" si="114"/>
        <v>2176.0664753063247</v>
      </c>
      <c r="AM42" s="41">
        <f t="shared" si="114"/>
        <v>2176.0664753063393</v>
      </c>
      <c r="AN42" s="41">
        <f t="shared" si="114"/>
        <v>2176.0664753063247</v>
      </c>
      <c r="AO42" s="42"/>
      <c r="AP42" s="100">
        <f t="shared" ref="AP42:AW42" si="115">+C42/B42-1</f>
        <v>2.0642201834862206E-2</v>
      </c>
      <c r="AQ42" s="100">
        <f t="shared" si="115"/>
        <v>2.0224719101123778E-2</v>
      </c>
      <c r="AR42" s="100">
        <f t="shared" si="115"/>
        <v>1.982378854625555E-2</v>
      </c>
      <c r="AS42" s="100">
        <f t="shared" si="115"/>
        <v>1.9438444924406273E-2</v>
      </c>
      <c r="AT42" s="100">
        <f t="shared" si="115"/>
        <v>1.906779661016933E-2</v>
      </c>
      <c r="AU42" s="100">
        <f t="shared" si="115"/>
        <v>3.7422037422037313E-2</v>
      </c>
      <c r="AV42" s="100">
        <f t="shared" si="115"/>
        <v>3.607214428857719E-2</v>
      </c>
      <c r="AW42" s="100">
        <f t="shared" si="115"/>
        <v>3.4816247582204918E-2</v>
      </c>
    </row>
    <row r="43" spans="1:49" ht="14.25" customHeight="1" x14ac:dyDescent="0.3">
      <c r="A43" s="30">
        <v>9</v>
      </c>
      <c r="B43" s="12">
        <f>+'Final FY21 7-22-20'!C26</f>
        <v>53974.185712842598</v>
      </c>
      <c r="C43" s="12">
        <f>+'Final FY21 7-22-20'!D26</f>
        <v>55088.331748199424</v>
      </c>
      <c r="D43" s="12">
        <f>+'Final FY21 7-22-20'!E26</f>
        <v>56202.477783556285</v>
      </c>
      <c r="E43" s="12">
        <f>+'Final FY21 7-22-20'!F26</f>
        <v>57316.623818913125</v>
      </c>
      <c r="F43" s="12">
        <f>+'Final FY21 7-22-20'!G26</f>
        <v>58430.769854269973</v>
      </c>
      <c r="G43" s="12">
        <f>+'Final FY21 7-22-20'!H26</f>
        <v>59544.915889626813</v>
      </c>
      <c r="H43" s="12">
        <f>+'Final FY21 7-22-20'!I26</f>
        <v>61773.207960340485</v>
      </c>
      <c r="I43" s="12">
        <f>+'Final FY21 7-22-20'!J26</f>
        <v>64001.50003105418</v>
      </c>
      <c r="J43" s="12">
        <f>+'Final FY21 7-22-20'!K26</f>
        <v>66229.79210176786</v>
      </c>
      <c r="L43" s="30">
        <v>8</v>
      </c>
      <c r="M43" s="41">
        <f t="shared" ref="M43:U43" si="116">+B43-B42</f>
        <v>1265.019977644748</v>
      </c>
      <c r="N43" s="41">
        <f t="shared" si="116"/>
        <v>1291.132775348422</v>
      </c>
      <c r="O43" s="41">
        <f t="shared" si="116"/>
        <v>1317.2455730521033</v>
      </c>
      <c r="P43" s="41">
        <f t="shared" si="116"/>
        <v>1343.3583707557773</v>
      </c>
      <c r="Q43" s="41">
        <f t="shared" si="116"/>
        <v>1369.4711684594513</v>
      </c>
      <c r="R43" s="41">
        <f t="shared" si="116"/>
        <v>1395.5839661631326</v>
      </c>
      <c r="S43" s="41">
        <f t="shared" si="116"/>
        <v>1447.8095615704806</v>
      </c>
      <c r="T43" s="41">
        <f t="shared" si="116"/>
        <v>1500.0351569778359</v>
      </c>
      <c r="U43" s="41">
        <f t="shared" si="116"/>
        <v>1552.2607523851912</v>
      </c>
      <c r="W43" s="101">
        <f t="shared" ref="W43:AE43" si="117">+B43/B42-1</f>
        <v>2.4000000000000021E-2</v>
      </c>
      <c r="X43" s="101">
        <f t="shared" si="117"/>
        <v>2.4000000000000021E-2</v>
      </c>
      <c r="Y43" s="101">
        <f t="shared" si="117"/>
        <v>2.4000000000000021E-2</v>
      </c>
      <c r="Z43" s="101">
        <f t="shared" si="117"/>
        <v>2.4000000000000021E-2</v>
      </c>
      <c r="AA43" s="101">
        <f t="shared" si="117"/>
        <v>2.4000000000000021E-2</v>
      </c>
      <c r="AB43" s="101">
        <f t="shared" si="117"/>
        <v>2.4000000000000021E-2</v>
      </c>
      <c r="AC43" s="101">
        <f t="shared" si="117"/>
        <v>2.4000000000000021E-2</v>
      </c>
      <c r="AD43" s="101">
        <f t="shared" si="117"/>
        <v>2.4000000000000021E-2</v>
      </c>
      <c r="AE43" s="101">
        <f t="shared" si="117"/>
        <v>2.4000000000000021E-2</v>
      </c>
      <c r="AG43" s="41">
        <f t="shared" ref="AG43:AN43" si="118">+C43-B43</f>
        <v>1114.1460353568255</v>
      </c>
      <c r="AH43" s="41">
        <f t="shared" si="118"/>
        <v>1114.1460353568618</v>
      </c>
      <c r="AI43" s="41">
        <f t="shared" si="118"/>
        <v>1114.14603535684</v>
      </c>
      <c r="AJ43" s="41">
        <f t="shared" si="118"/>
        <v>1114.1460353568473</v>
      </c>
      <c r="AK43" s="41">
        <f t="shared" si="118"/>
        <v>1114.14603535684</v>
      </c>
      <c r="AL43" s="41">
        <f t="shared" si="118"/>
        <v>2228.2920707136727</v>
      </c>
      <c r="AM43" s="41">
        <f t="shared" si="118"/>
        <v>2228.2920707136946</v>
      </c>
      <c r="AN43" s="41">
        <f t="shared" si="118"/>
        <v>2228.29207071368</v>
      </c>
      <c r="AO43" s="42"/>
      <c r="AP43" s="100">
        <f t="shared" ref="AP43:AW43" si="119">+C43/B43-1</f>
        <v>2.0642201834861984E-2</v>
      </c>
      <c r="AQ43" s="100">
        <f t="shared" si="119"/>
        <v>2.0224719101124E-2</v>
      </c>
      <c r="AR43" s="100">
        <f t="shared" si="119"/>
        <v>1.982378854625555E-2</v>
      </c>
      <c r="AS43" s="100">
        <f t="shared" si="119"/>
        <v>1.9438444924406051E-2</v>
      </c>
      <c r="AT43" s="100">
        <f t="shared" si="119"/>
        <v>1.9067796610169552E-2</v>
      </c>
      <c r="AU43" s="100">
        <f t="shared" si="119"/>
        <v>3.7422037422037313E-2</v>
      </c>
      <c r="AV43" s="100">
        <f t="shared" si="119"/>
        <v>3.6072144288577412E-2</v>
      </c>
      <c r="AW43" s="100">
        <f t="shared" si="119"/>
        <v>3.4816247582204918E-2</v>
      </c>
    </row>
    <row r="44" spans="1:49" ht="14.25" customHeight="1" x14ac:dyDescent="0.3">
      <c r="A44" s="30">
        <v>10</v>
      </c>
      <c r="B44" s="12">
        <f>+'Final FY21 7-22-20'!C27</f>
        <v>55269.56616995082</v>
      </c>
      <c r="C44" s="12">
        <f>+'Final FY21 7-22-20'!D27</f>
        <v>56410.451710156209</v>
      </c>
      <c r="D44" s="12">
        <f>+'Final FY21 7-22-20'!E27</f>
        <v>57551.337250361641</v>
      </c>
      <c r="E44" s="12">
        <f>+'Final FY21 7-22-20'!F27</f>
        <v>58692.222790567044</v>
      </c>
      <c r="F44" s="12">
        <f>+'Final FY21 7-22-20'!G27</f>
        <v>59833.108330772455</v>
      </c>
      <c r="G44" s="12">
        <f>+'Final FY21 7-22-20'!H27</f>
        <v>60973.993870977858</v>
      </c>
      <c r="H44" s="12">
        <f>+'Final FY21 7-22-20'!I27</f>
        <v>63255.764951388657</v>
      </c>
      <c r="I44" s="12">
        <f>+'Final FY21 7-22-20'!J27</f>
        <v>65537.536031799478</v>
      </c>
      <c r="J44" s="12">
        <f>+'Final FY21 7-22-20'!K27</f>
        <v>67819.307112210285</v>
      </c>
      <c r="L44" s="30">
        <v>9</v>
      </c>
      <c r="M44" s="41">
        <f t="shared" ref="M44:U44" si="120">+B44-B43</f>
        <v>1295.3804571082219</v>
      </c>
      <c r="N44" s="41">
        <f t="shared" si="120"/>
        <v>1322.1199619567851</v>
      </c>
      <c r="O44" s="41">
        <f t="shared" si="120"/>
        <v>1348.8594668053556</v>
      </c>
      <c r="P44" s="41">
        <f t="shared" si="120"/>
        <v>1375.5989716539189</v>
      </c>
      <c r="Q44" s="41">
        <f t="shared" si="120"/>
        <v>1402.3384765024821</v>
      </c>
      <c r="R44" s="41">
        <f t="shared" si="120"/>
        <v>1429.0779813510453</v>
      </c>
      <c r="S44" s="41">
        <f t="shared" si="120"/>
        <v>1482.5569910481718</v>
      </c>
      <c r="T44" s="41">
        <f t="shared" si="120"/>
        <v>1536.0360007452982</v>
      </c>
      <c r="U44" s="41">
        <f t="shared" si="120"/>
        <v>1589.5150104424247</v>
      </c>
      <c r="W44" s="101">
        <f t="shared" ref="W44:AE44" si="121">+B44/B43-1</f>
        <v>2.4000000000000021E-2</v>
      </c>
      <c r="X44" s="101">
        <f t="shared" si="121"/>
        <v>2.4000000000000021E-2</v>
      </c>
      <c r="Y44" s="101">
        <f t="shared" si="121"/>
        <v>2.4000000000000021E-2</v>
      </c>
      <c r="Z44" s="101">
        <f t="shared" si="121"/>
        <v>2.4000000000000021E-2</v>
      </c>
      <c r="AA44" s="101">
        <f t="shared" si="121"/>
        <v>2.4000000000000021E-2</v>
      </c>
      <c r="AB44" s="101">
        <f t="shared" si="121"/>
        <v>2.4000000000000021E-2</v>
      </c>
      <c r="AC44" s="101">
        <f t="shared" si="121"/>
        <v>2.4000000000000021E-2</v>
      </c>
      <c r="AD44" s="101">
        <f t="shared" si="121"/>
        <v>2.4000000000000021E-2</v>
      </c>
      <c r="AE44" s="101">
        <f t="shared" si="121"/>
        <v>2.4000000000000021E-2</v>
      </c>
      <c r="AG44" s="41">
        <f t="shared" ref="AG44:AN44" si="122">+C44-B44</f>
        <v>1140.8855402053887</v>
      </c>
      <c r="AH44" s="41">
        <f t="shared" si="122"/>
        <v>1140.8855402054323</v>
      </c>
      <c r="AI44" s="41">
        <f t="shared" si="122"/>
        <v>1140.8855402054032</v>
      </c>
      <c r="AJ44" s="41">
        <f t="shared" si="122"/>
        <v>1140.8855402054105</v>
      </c>
      <c r="AK44" s="41">
        <f t="shared" si="122"/>
        <v>1140.8855402054032</v>
      </c>
      <c r="AL44" s="41">
        <f t="shared" si="122"/>
        <v>2281.7710804107992</v>
      </c>
      <c r="AM44" s="41">
        <f t="shared" si="122"/>
        <v>2281.771080410821</v>
      </c>
      <c r="AN44" s="41">
        <f t="shared" si="122"/>
        <v>2281.7710804108065</v>
      </c>
      <c r="AO44" s="42"/>
      <c r="AP44" s="100">
        <f t="shared" ref="AP44:AW44" si="123">+C44/B44-1</f>
        <v>2.0642201834861984E-2</v>
      </c>
      <c r="AQ44" s="100">
        <f t="shared" si="123"/>
        <v>2.0224719101124E-2</v>
      </c>
      <c r="AR44" s="100">
        <f t="shared" si="123"/>
        <v>1.982378854625555E-2</v>
      </c>
      <c r="AS44" s="100">
        <f t="shared" si="123"/>
        <v>1.9438444924406051E-2</v>
      </c>
      <c r="AT44" s="100">
        <f t="shared" si="123"/>
        <v>1.906779661016933E-2</v>
      </c>
      <c r="AU44" s="100">
        <f t="shared" si="123"/>
        <v>3.7422037422037091E-2</v>
      </c>
      <c r="AV44" s="100">
        <f t="shared" si="123"/>
        <v>3.607214428857719E-2</v>
      </c>
      <c r="AW44" s="100">
        <f t="shared" si="123"/>
        <v>3.4816247582204918E-2</v>
      </c>
    </row>
    <row r="45" spans="1:49" ht="14.25" customHeight="1" x14ac:dyDescent="0.3">
      <c r="A45" s="30">
        <v>11</v>
      </c>
      <c r="B45" s="12">
        <f>+'Final FY21 7-22-20'!C28</f>
        <v>56596.03575802964</v>
      </c>
      <c r="C45" s="12">
        <f>+'Final FY21 7-22-20'!D28</f>
        <v>57764.302551199959</v>
      </c>
      <c r="D45" s="12">
        <f>+'Final FY21 7-22-20'!E28</f>
        <v>58932.56934437032</v>
      </c>
      <c r="E45" s="12">
        <f>+'Final FY21 7-22-20'!F28</f>
        <v>60100.836137540653</v>
      </c>
      <c r="F45" s="12">
        <f>+'Final FY21 7-22-20'!G28</f>
        <v>61269.102930710993</v>
      </c>
      <c r="G45" s="12">
        <f>+'Final FY21 7-22-20'!H28</f>
        <v>62437.369723881326</v>
      </c>
      <c r="H45" s="12">
        <f>+'Final FY21 7-22-20'!I28</f>
        <v>64773.903310221984</v>
      </c>
      <c r="I45" s="12">
        <f>+'Final FY21 7-22-20'!J28</f>
        <v>67110.436896562664</v>
      </c>
      <c r="J45" s="12">
        <f>+'Final FY21 7-22-20'!K28</f>
        <v>69446.970482903329</v>
      </c>
      <c r="L45" s="30">
        <v>10</v>
      </c>
      <c r="M45" s="41">
        <f t="shared" ref="M45:U45" si="124">+B45-B44</f>
        <v>1326.4695880788204</v>
      </c>
      <c r="N45" s="41">
        <f t="shared" si="124"/>
        <v>1353.8508410437498</v>
      </c>
      <c r="O45" s="41">
        <f t="shared" si="124"/>
        <v>1381.2320940086793</v>
      </c>
      <c r="P45" s="41">
        <f t="shared" si="124"/>
        <v>1408.6133469736087</v>
      </c>
      <c r="Q45" s="41">
        <f t="shared" si="124"/>
        <v>1435.9945999385382</v>
      </c>
      <c r="R45" s="41">
        <f t="shared" si="124"/>
        <v>1463.3758529034676</v>
      </c>
      <c r="S45" s="41">
        <f t="shared" si="124"/>
        <v>1518.1383588333265</v>
      </c>
      <c r="T45" s="41">
        <f t="shared" si="124"/>
        <v>1572.9008647631854</v>
      </c>
      <c r="U45" s="41">
        <f t="shared" si="124"/>
        <v>1627.6633706930443</v>
      </c>
      <c r="W45" s="101">
        <f t="shared" ref="W45:AE45" si="125">+B45/B44-1</f>
        <v>2.4000000000000021E-2</v>
      </c>
      <c r="X45" s="101">
        <f t="shared" si="125"/>
        <v>2.4000000000000021E-2</v>
      </c>
      <c r="Y45" s="101">
        <f t="shared" si="125"/>
        <v>2.4000000000000021E-2</v>
      </c>
      <c r="Z45" s="101">
        <f t="shared" si="125"/>
        <v>2.4000000000000021E-2</v>
      </c>
      <c r="AA45" s="101">
        <f t="shared" si="125"/>
        <v>2.4000000000000021E-2</v>
      </c>
      <c r="AB45" s="101">
        <f t="shared" si="125"/>
        <v>2.4000000000000021E-2</v>
      </c>
      <c r="AC45" s="101">
        <f t="shared" si="125"/>
        <v>2.4000000000000021E-2</v>
      </c>
      <c r="AD45" s="101">
        <f t="shared" si="125"/>
        <v>2.4000000000000021E-2</v>
      </c>
      <c r="AE45" s="101">
        <f t="shared" si="125"/>
        <v>2.4000000000000021E-2</v>
      </c>
      <c r="AG45" s="41">
        <f t="shared" ref="AG45:AN45" si="126">+C45-B45</f>
        <v>1168.2667931703181</v>
      </c>
      <c r="AH45" s="41">
        <f t="shared" si="126"/>
        <v>1168.2667931703618</v>
      </c>
      <c r="AI45" s="41">
        <f t="shared" si="126"/>
        <v>1168.2667931703327</v>
      </c>
      <c r="AJ45" s="41">
        <f t="shared" si="126"/>
        <v>1168.26679317034</v>
      </c>
      <c r="AK45" s="41">
        <f t="shared" si="126"/>
        <v>1168.2667931703327</v>
      </c>
      <c r="AL45" s="41">
        <f t="shared" si="126"/>
        <v>2336.5335863406581</v>
      </c>
      <c r="AM45" s="41">
        <f t="shared" si="126"/>
        <v>2336.5335863406799</v>
      </c>
      <c r="AN45" s="41">
        <f t="shared" si="126"/>
        <v>2336.5335863406654</v>
      </c>
      <c r="AO45" s="42"/>
      <c r="AP45" s="100">
        <f t="shared" ref="AP45:AW45" si="127">+C45/B45-1</f>
        <v>2.0642201834861984E-2</v>
      </c>
      <c r="AQ45" s="100">
        <f t="shared" si="127"/>
        <v>2.0224719101124E-2</v>
      </c>
      <c r="AR45" s="100">
        <f t="shared" si="127"/>
        <v>1.9823788546255328E-2</v>
      </c>
      <c r="AS45" s="100">
        <f t="shared" si="127"/>
        <v>1.9438444924406051E-2</v>
      </c>
      <c r="AT45" s="100">
        <f t="shared" si="127"/>
        <v>1.906779661016933E-2</v>
      </c>
      <c r="AU45" s="100">
        <f t="shared" si="127"/>
        <v>3.7422037422037091E-2</v>
      </c>
      <c r="AV45" s="100">
        <f t="shared" si="127"/>
        <v>3.607214428857719E-2</v>
      </c>
      <c r="AW45" s="100">
        <f t="shared" si="127"/>
        <v>3.4816247582204918E-2</v>
      </c>
    </row>
    <row r="46" spans="1:49" ht="14.25" customHeight="1" x14ac:dyDescent="0.3">
      <c r="A46" s="30">
        <v>12</v>
      </c>
      <c r="B46" s="12">
        <f>+'Final FY21 7-22-20'!C29</f>
        <v>57954.340616222355</v>
      </c>
      <c r="C46" s="12">
        <f>+'Final FY21 7-22-20'!D29</f>
        <v>59150.64581242876</v>
      </c>
      <c r="D46" s="12">
        <f>+'Final FY21 7-22-20'!E29</f>
        <v>60346.951008635209</v>
      </c>
      <c r="E46" s="12">
        <f>+'Final FY21 7-22-20'!F29</f>
        <v>61543.256204841629</v>
      </c>
      <c r="F46" s="12">
        <f>+'Final FY21 7-22-20'!G29</f>
        <v>62739.561401048057</v>
      </c>
      <c r="G46" s="12">
        <f>+'Final FY21 7-22-20'!H29</f>
        <v>63935.866597254477</v>
      </c>
      <c r="H46" s="12">
        <f>+'Final FY21 7-22-20'!I29</f>
        <v>66328.47698966731</v>
      </c>
      <c r="I46" s="12">
        <f>+'Final FY21 7-22-20'!J29</f>
        <v>68721.087382080164</v>
      </c>
      <c r="J46" s="12">
        <f>+'Final FY21 7-22-20'!K29</f>
        <v>71113.697774493005</v>
      </c>
      <c r="L46" s="30">
        <v>11</v>
      </c>
      <c r="M46" s="41">
        <f t="shared" ref="M46:U46" si="128">+B46-B45</f>
        <v>1358.3048581927142</v>
      </c>
      <c r="N46" s="41">
        <f t="shared" si="128"/>
        <v>1386.3432612288016</v>
      </c>
      <c r="O46" s="41">
        <f t="shared" si="128"/>
        <v>1414.381664264889</v>
      </c>
      <c r="P46" s="41">
        <f t="shared" si="128"/>
        <v>1442.4200673009764</v>
      </c>
      <c r="Q46" s="41">
        <f t="shared" si="128"/>
        <v>1470.4584703370638</v>
      </c>
      <c r="R46" s="41">
        <f t="shared" si="128"/>
        <v>1498.4968733731512</v>
      </c>
      <c r="S46" s="41">
        <f t="shared" si="128"/>
        <v>1554.573679445326</v>
      </c>
      <c r="T46" s="41">
        <f t="shared" si="128"/>
        <v>1610.6504855175008</v>
      </c>
      <c r="U46" s="41">
        <f t="shared" si="128"/>
        <v>1666.7272915896756</v>
      </c>
      <c r="W46" s="101">
        <f t="shared" ref="W46:AE46" si="129">+B46/B45-1</f>
        <v>2.4000000000000021E-2</v>
      </c>
      <c r="X46" s="101">
        <f t="shared" si="129"/>
        <v>2.4000000000000021E-2</v>
      </c>
      <c r="Y46" s="101">
        <f t="shared" si="129"/>
        <v>2.4000000000000021E-2</v>
      </c>
      <c r="Z46" s="101">
        <f t="shared" si="129"/>
        <v>2.4000000000000021E-2</v>
      </c>
      <c r="AA46" s="101">
        <f t="shared" si="129"/>
        <v>2.4000000000000021E-2</v>
      </c>
      <c r="AB46" s="101">
        <f t="shared" si="129"/>
        <v>2.4000000000000021E-2</v>
      </c>
      <c r="AC46" s="101">
        <f t="shared" si="129"/>
        <v>2.4000000000000021E-2</v>
      </c>
      <c r="AD46" s="101">
        <f t="shared" si="129"/>
        <v>2.4000000000000021E-2</v>
      </c>
      <c r="AE46" s="101">
        <f t="shared" si="129"/>
        <v>2.4000000000000021E-2</v>
      </c>
      <c r="AG46" s="41">
        <f t="shared" ref="AG46:AN46" si="130">+C46-B46</f>
        <v>1196.3051962064055</v>
      </c>
      <c r="AH46" s="41">
        <f t="shared" si="130"/>
        <v>1196.3051962064492</v>
      </c>
      <c r="AI46" s="41">
        <f t="shared" si="130"/>
        <v>1196.3051962064201</v>
      </c>
      <c r="AJ46" s="41">
        <f t="shared" si="130"/>
        <v>1196.3051962064274</v>
      </c>
      <c r="AK46" s="41">
        <f t="shared" si="130"/>
        <v>1196.3051962064201</v>
      </c>
      <c r="AL46" s="41">
        <f t="shared" si="130"/>
        <v>2392.6103924128329</v>
      </c>
      <c r="AM46" s="41">
        <f t="shared" si="130"/>
        <v>2392.6103924128547</v>
      </c>
      <c r="AN46" s="41">
        <f t="shared" si="130"/>
        <v>2392.6103924128402</v>
      </c>
      <c r="AO46" s="42"/>
      <c r="AP46" s="100">
        <f t="shared" ref="AP46:AW46" si="131">+C46/B46-1</f>
        <v>2.0642201834861984E-2</v>
      </c>
      <c r="AQ46" s="100">
        <f t="shared" si="131"/>
        <v>2.0224719101124E-2</v>
      </c>
      <c r="AR46" s="100">
        <f t="shared" si="131"/>
        <v>1.9823788546255328E-2</v>
      </c>
      <c r="AS46" s="100">
        <f t="shared" si="131"/>
        <v>1.9438444924406051E-2</v>
      </c>
      <c r="AT46" s="100">
        <f t="shared" si="131"/>
        <v>1.906779661016933E-2</v>
      </c>
      <c r="AU46" s="100">
        <f t="shared" si="131"/>
        <v>3.7422037422037091E-2</v>
      </c>
      <c r="AV46" s="100">
        <f t="shared" si="131"/>
        <v>3.607214428857719E-2</v>
      </c>
      <c r="AW46" s="100">
        <f t="shared" si="131"/>
        <v>3.4816247582204918E-2</v>
      </c>
    </row>
    <row r="47" spans="1:49" ht="14.25" customHeight="1" x14ac:dyDescent="0.3">
      <c r="A47" s="30">
        <v>13</v>
      </c>
      <c r="B47" s="12">
        <f>+'Final FY21 7-22-20'!C30</f>
        <v>59345.24479101169</v>
      </c>
      <c r="C47" s="12">
        <f>+'Final FY21 7-22-20'!D30</f>
        <v>60570.261311927054</v>
      </c>
      <c r="D47" s="12">
        <f>+'Final FY21 7-22-20'!E30</f>
        <v>61795.277832842454</v>
      </c>
      <c r="E47" s="12">
        <f>+'Final FY21 7-22-20'!F30</f>
        <v>63020.294353757832</v>
      </c>
      <c r="F47" s="12">
        <f>+'Final FY21 7-22-20'!G30</f>
        <v>64245.31087467321</v>
      </c>
      <c r="G47" s="12">
        <f>+'Final FY21 7-22-20'!H30</f>
        <v>65470.327395588589</v>
      </c>
      <c r="H47" s="12">
        <f>+'Final FY21 7-22-20'!I30</f>
        <v>67920.360437419324</v>
      </c>
      <c r="I47" s="12">
        <f>+'Final FY21 7-22-20'!J30</f>
        <v>70370.393479250095</v>
      </c>
      <c r="J47" s="12">
        <f>+'Final FY21 7-22-20'!K30</f>
        <v>72820.426521080837</v>
      </c>
      <c r="L47" s="30">
        <v>12</v>
      </c>
      <c r="M47" s="41">
        <f t="shared" ref="M47:U47" si="132">+B47-B46</f>
        <v>1390.9041747893352</v>
      </c>
      <c r="N47" s="41">
        <f t="shared" si="132"/>
        <v>1419.6154994982935</v>
      </c>
      <c r="O47" s="41">
        <f t="shared" si="132"/>
        <v>1448.3268242072445</v>
      </c>
      <c r="P47" s="41">
        <f t="shared" si="132"/>
        <v>1477.0381489162028</v>
      </c>
      <c r="Q47" s="41">
        <f t="shared" si="132"/>
        <v>1505.7494736251538</v>
      </c>
      <c r="R47" s="41">
        <f t="shared" si="132"/>
        <v>1534.460798334112</v>
      </c>
      <c r="S47" s="41">
        <f t="shared" si="132"/>
        <v>1591.883447752014</v>
      </c>
      <c r="T47" s="41">
        <f t="shared" si="132"/>
        <v>1649.3060971699306</v>
      </c>
      <c r="U47" s="41">
        <f t="shared" si="132"/>
        <v>1706.7287465878326</v>
      </c>
      <c r="W47" s="101">
        <f t="shared" ref="W47:AE47" si="133">+B47/B46-1</f>
        <v>2.4000000000000021E-2</v>
      </c>
      <c r="X47" s="101">
        <f t="shared" si="133"/>
        <v>2.4000000000000021E-2</v>
      </c>
      <c r="Y47" s="101">
        <f t="shared" si="133"/>
        <v>2.4000000000000021E-2</v>
      </c>
      <c r="Z47" s="101">
        <f t="shared" si="133"/>
        <v>2.4000000000000021E-2</v>
      </c>
      <c r="AA47" s="101">
        <f t="shared" si="133"/>
        <v>2.4000000000000021E-2</v>
      </c>
      <c r="AB47" s="101">
        <f t="shared" si="133"/>
        <v>2.4000000000000021E-2</v>
      </c>
      <c r="AC47" s="101">
        <f t="shared" si="133"/>
        <v>2.4000000000000021E-2</v>
      </c>
      <c r="AD47" s="101">
        <f t="shared" si="133"/>
        <v>2.4000000000000021E-2</v>
      </c>
      <c r="AE47" s="101">
        <f t="shared" si="133"/>
        <v>2.4000000000000021E-2</v>
      </c>
      <c r="AG47" s="41">
        <f t="shared" ref="AG47:AN47" si="134">+C47-B47</f>
        <v>1225.0165209153638</v>
      </c>
      <c r="AH47" s="41">
        <f t="shared" si="134"/>
        <v>1225.0165209154002</v>
      </c>
      <c r="AI47" s="41">
        <f t="shared" si="134"/>
        <v>1225.0165209153784</v>
      </c>
      <c r="AJ47" s="41">
        <f t="shared" si="134"/>
        <v>1225.0165209153784</v>
      </c>
      <c r="AK47" s="41">
        <f t="shared" si="134"/>
        <v>1225.0165209153784</v>
      </c>
      <c r="AL47" s="41">
        <f t="shared" si="134"/>
        <v>2450.0330418307349</v>
      </c>
      <c r="AM47" s="41">
        <f t="shared" si="134"/>
        <v>2450.0330418307713</v>
      </c>
      <c r="AN47" s="41">
        <f t="shared" si="134"/>
        <v>2450.0330418307421</v>
      </c>
      <c r="AO47" s="42"/>
      <c r="AP47" s="100">
        <f t="shared" ref="AP47:AW47" si="135">+C47/B47-1</f>
        <v>2.0642201834862206E-2</v>
      </c>
      <c r="AQ47" s="100">
        <f t="shared" si="135"/>
        <v>2.0224719101124E-2</v>
      </c>
      <c r="AR47" s="100">
        <f t="shared" si="135"/>
        <v>1.982378854625555E-2</v>
      </c>
      <c r="AS47" s="100">
        <f t="shared" si="135"/>
        <v>1.9438444924406051E-2</v>
      </c>
      <c r="AT47" s="100">
        <f t="shared" si="135"/>
        <v>1.9067796610169552E-2</v>
      </c>
      <c r="AU47" s="100">
        <f t="shared" si="135"/>
        <v>3.7422037422037091E-2</v>
      </c>
      <c r="AV47" s="100">
        <f t="shared" si="135"/>
        <v>3.6072144288577412E-2</v>
      </c>
      <c r="AW47" s="100">
        <f t="shared" si="135"/>
        <v>3.4816247582204918E-2</v>
      </c>
    </row>
    <row r="48" spans="1:49" ht="14.25" customHeight="1" x14ac:dyDescent="0.3">
      <c r="A48" s="30">
        <v>14</v>
      </c>
      <c r="B48" s="12">
        <f>+'Final FY21 7-22-20'!C31</f>
        <v>60769.530665995975</v>
      </c>
      <c r="C48" s="12">
        <f>+'Final FY21 7-22-20'!D31</f>
        <v>62023.947583413305</v>
      </c>
      <c r="D48" s="12">
        <f>+'Final FY21 7-22-20'!E31</f>
        <v>63278.364500830678</v>
      </c>
      <c r="E48" s="12">
        <f>+'Final FY21 7-22-20'!F31</f>
        <v>64532.781418248022</v>
      </c>
      <c r="F48" s="12">
        <f>+'Final FY21 7-22-20'!G31</f>
        <v>65787.198335665365</v>
      </c>
      <c r="G48" s="12">
        <f>+'Final FY21 7-22-20'!H31</f>
        <v>67041.615253082709</v>
      </c>
      <c r="H48" s="12">
        <f>+'Final FY21 7-22-20'!I31</f>
        <v>69550.449087917383</v>
      </c>
      <c r="I48" s="12">
        <f>+'Final FY21 7-22-20'!J31</f>
        <v>72059.2829227521</v>
      </c>
      <c r="J48" s="12">
        <f>+'Final FY21 7-22-20'!K31</f>
        <v>74568.116757586773</v>
      </c>
      <c r="L48" s="30">
        <v>13</v>
      </c>
      <c r="M48" s="41">
        <f t="shared" ref="M48:U48" si="136">+B48-B47</f>
        <v>1424.2858749842853</v>
      </c>
      <c r="N48" s="41">
        <f t="shared" si="136"/>
        <v>1453.6862714862509</v>
      </c>
      <c r="O48" s="41">
        <f t="shared" si="136"/>
        <v>1483.0866679882238</v>
      </c>
      <c r="P48" s="41">
        <f t="shared" si="136"/>
        <v>1512.4870644901894</v>
      </c>
      <c r="Q48" s="41">
        <f t="shared" si="136"/>
        <v>1541.887460992155</v>
      </c>
      <c r="R48" s="41">
        <f t="shared" si="136"/>
        <v>1571.2878574941205</v>
      </c>
      <c r="S48" s="41">
        <f t="shared" si="136"/>
        <v>1630.088650498059</v>
      </c>
      <c r="T48" s="41">
        <f t="shared" si="136"/>
        <v>1688.8894435020047</v>
      </c>
      <c r="U48" s="41">
        <f t="shared" si="136"/>
        <v>1747.6902365059359</v>
      </c>
      <c r="W48" s="101">
        <f t="shared" ref="W48:AE48" si="137">+B48/B47-1</f>
        <v>2.4000000000000021E-2</v>
      </c>
      <c r="X48" s="101">
        <f t="shared" si="137"/>
        <v>2.4000000000000021E-2</v>
      </c>
      <c r="Y48" s="101">
        <f t="shared" si="137"/>
        <v>2.4000000000000021E-2</v>
      </c>
      <c r="Z48" s="101">
        <f t="shared" si="137"/>
        <v>2.4000000000000021E-2</v>
      </c>
      <c r="AA48" s="101">
        <f t="shared" si="137"/>
        <v>2.4000000000000021E-2</v>
      </c>
      <c r="AB48" s="101">
        <f t="shared" si="137"/>
        <v>2.4000000000000021E-2</v>
      </c>
      <c r="AC48" s="101">
        <f t="shared" si="137"/>
        <v>2.4000000000000021E-2</v>
      </c>
      <c r="AD48" s="101">
        <f t="shared" si="137"/>
        <v>2.4000000000000021E-2</v>
      </c>
      <c r="AE48" s="101">
        <f t="shared" si="137"/>
        <v>2.4000000000000021E-2</v>
      </c>
      <c r="AG48" s="41">
        <f t="shared" ref="AG48:AN48" si="138">+C48-B48</f>
        <v>1254.4169174173294</v>
      </c>
      <c r="AH48" s="41">
        <f t="shared" si="138"/>
        <v>1254.416917417373</v>
      </c>
      <c r="AI48" s="41">
        <f t="shared" si="138"/>
        <v>1254.4169174173439</v>
      </c>
      <c r="AJ48" s="41">
        <f t="shared" si="138"/>
        <v>1254.4169174173439</v>
      </c>
      <c r="AK48" s="41">
        <f t="shared" si="138"/>
        <v>1254.4169174173439</v>
      </c>
      <c r="AL48" s="41">
        <f t="shared" si="138"/>
        <v>2508.8338348346733</v>
      </c>
      <c r="AM48" s="41">
        <f t="shared" si="138"/>
        <v>2508.833834834717</v>
      </c>
      <c r="AN48" s="41">
        <f t="shared" si="138"/>
        <v>2508.8338348346733</v>
      </c>
      <c r="AO48" s="42"/>
      <c r="AP48" s="100">
        <f t="shared" ref="AP48:AW48" si="139">+C48/B48-1</f>
        <v>2.0642201834861984E-2</v>
      </c>
      <c r="AQ48" s="100">
        <f t="shared" si="139"/>
        <v>2.0224719101124E-2</v>
      </c>
      <c r="AR48" s="100">
        <f t="shared" si="139"/>
        <v>1.982378854625555E-2</v>
      </c>
      <c r="AS48" s="100">
        <f t="shared" si="139"/>
        <v>1.9438444924406051E-2</v>
      </c>
      <c r="AT48" s="100">
        <f t="shared" si="139"/>
        <v>1.906779661016933E-2</v>
      </c>
      <c r="AU48" s="100">
        <f t="shared" si="139"/>
        <v>3.7422037422037091E-2</v>
      </c>
      <c r="AV48" s="100">
        <f t="shared" si="139"/>
        <v>3.6072144288577412E-2</v>
      </c>
      <c r="AW48" s="100">
        <f t="shared" si="139"/>
        <v>3.4816247582204696E-2</v>
      </c>
    </row>
    <row r="49" spans="1:49" ht="14.25" customHeight="1" x14ac:dyDescent="0.3">
      <c r="A49" s="30">
        <v>15</v>
      </c>
      <c r="B49" s="12">
        <f>+'Final FY21 7-22-20'!C32</f>
        <v>62227.999401979883</v>
      </c>
      <c r="C49" s="12">
        <f>+'Final FY21 7-22-20'!D32</f>
        <v>63512.522325415222</v>
      </c>
      <c r="D49" s="12">
        <f>+'Final FY21 7-22-20'!E32</f>
        <v>64797.045248850613</v>
      </c>
      <c r="E49" s="12">
        <f>+'Final FY21 7-22-20'!F32</f>
        <v>66081.568172285974</v>
      </c>
      <c r="F49" s="12">
        <f>+'Final FY21 7-22-20'!G32</f>
        <v>67366.091095721335</v>
      </c>
      <c r="G49" s="12">
        <f>+'Final FY21 7-22-20'!H32</f>
        <v>68650.614019156696</v>
      </c>
      <c r="H49" s="12">
        <f>+'Final FY21 7-22-20'!I32</f>
        <v>71219.659866027403</v>
      </c>
      <c r="I49" s="12">
        <f>+'Final FY21 7-22-20'!J32</f>
        <v>73788.705712898154</v>
      </c>
      <c r="J49" s="12">
        <f>+'Final FY21 7-22-20'!K32</f>
        <v>76357.751559768862</v>
      </c>
      <c r="L49" s="30">
        <v>14</v>
      </c>
      <c r="M49" s="41">
        <f t="shared" ref="M49:U49" si="140">+B49-B48</f>
        <v>1458.4687359839081</v>
      </c>
      <c r="N49" s="41">
        <f t="shared" si="140"/>
        <v>1488.5747420019179</v>
      </c>
      <c r="O49" s="41">
        <f t="shared" si="140"/>
        <v>1518.680748019935</v>
      </c>
      <c r="P49" s="41">
        <f t="shared" si="140"/>
        <v>1548.7867540379521</v>
      </c>
      <c r="Q49" s="41">
        <f t="shared" si="140"/>
        <v>1578.8927600559691</v>
      </c>
      <c r="R49" s="41">
        <f t="shared" si="140"/>
        <v>1608.9987660739862</v>
      </c>
      <c r="S49" s="41">
        <f t="shared" si="140"/>
        <v>1669.2107781100203</v>
      </c>
      <c r="T49" s="41">
        <f t="shared" si="140"/>
        <v>1729.4227901460545</v>
      </c>
      <c r="U49" s="41">
        <f t="shared" si="140"/>
        <v>1789.6348021820886</v>
      </c>
      <c r="W49" s="101">
        <f t="shared" ref="W49:AE49" si="141">+B49/B48-1</f>
        <v>2.4000000000000021E-2</v>
      </c>
      <c r="X49" s="101">
        <f t="shared" si="141"/>
        <v>2.4000000000000021E-2</v>
      </c>
      <c r="Y49" s="101">
        <f t="shared" si="141"/>
        <v>2.4000000000000021E-2</v>
      </c>
      <c r="Z49" s="101">
        <f t="shared" si="141"/>
        <v>2.4000000000000021E-2</v>
      </c>
      <c r="AA49" s="101">
        <f t="shared" si="141"/>
        <v>2.4000000000000021E-2</v>
      </c>
      <c r="AB49" s="101">
        <f t="shared" si="141"/>
        <v>2.4000000000000021E-2</v>
      </c>
      <c r="AC49" s="101">
        <f t="shared" si="141"/>
        <v>2.4000000000000021E-2</v>
      </c>
      <c r="AD49" s="101">
        <f t="shared" si="141"/>
        <v>2.4000000000000021E-2</v>
      </c>
      <c r="AE49" s="101">
        <f t="shared" si="141"/>
        <v>2.4000000000000021E-2</v>
      </c>
      <c r="AG49" s="41">
        <f t="shared" ref="AG49:AN49" si="142">+C49-B49</f>
        <v>1284.5229234353392</v>
      </c>
      <c r="AH49" s="41">
        <f t="shared" si="142"/>
        <v>1284.5229234353901</v>
      </c>
      <c r="AI49" s="41">
        <f t="shared" si="142"/>
        <v>1284.522923435361</v>
      </c>
      <c r="AJ49" s="41">
        <f t="shared" si="142"/>
        <v>1284.522923435361</v>
      </c>
      <c r="AK49" s="41">
        <f t="shared" si="142"/>
        <v>1284.522923435361</v>
      </c>
      <c r="AL49" s="41">
        <f t="shared" si="142"/>
        <v>2569.0458468707075</v>
      </c>
      <c r="AM49" s="41">
        <f t="shared" si="142"/>
        <v>2569.0458468707511</v>
      </c>
      <c r="AN49" s="41">
        <f t="shared" si="142"/>
        <v>2569.0458468707075</v>
      </c>
      <c r="AO49" s="42"/>
      <c r="AP49" s="100">
        <f t="shared" ref="AP49:AW49" si="143">+C49/B49-1</f>
        <v>2.0642201834861984E-2</v>
      </c>
      <c r="AQ49" s="100">
        <f t="shared" si="143"/>
        <v>2.0224719101124E-2</v>
      </c>
      <c r="AR49" s="100">
        <f t="shared" si="143"/>
        <v>1.982378854625555E-2</v>
      </c>
      <c r="AS49" s="100">
        <f t="shared" si="143"/>
        <v>1.9438444924406051E-2</v>
      </c>
      <c r="AT49" s="100">
        <f t="shared" si="143"/>
        <v>1.9067796610169552E-2</v>
      </c>
      <c r="AU49" s="100">
        <f t="shared" si="143"/>
        <v>3.7422037422037091E-2</v>
      </c>
      <c r="AV49" s="100">
        <f t="shared" si="143"/>
        <v>3.6072144288577412E-2</v>
      </c>
      <c r="AW49" s="100">
        <f t="shared" si="143"/>
        <v>3.4816247582204696E-2</v>
      </c>
    </row>
    <row r="50" spans="1:49" ht="14.25" customHeight="1" x14ac:dyDescent="0.3">
      <c r="A50" s="30">
        <v>16</v>
      </c>
      <c r="B50" s="15"/>
      <c r="C50" s="15"/>
      <c r="D50" s="12">
        <f>+'Final FY21 7-22-20'!E33</f>
        <v>66352.174334823023</v>
      </c>
      <c r="E50" s="12">
        <f>+'Final FY21 7-22-20'!F33</f>
        <v>67667.525808420833</v>
      </c>
      <c r="F50" s="12">
        <f>+'Final FY21 7-22-20'!G33</f>
        <v>68982.877282018642</v>
      </c>
      <c r="G50" s="12">
        <f>+'Final FY21 7-22-20'!H33</f>
        <v>70298.228755616452</v>
      </c>
      <c r="H50" s="12">
        <f>+'Final FY21 7-22-20'!I33</f>
        <v>72928.931702812057</v>
      </c>
      <c r="I50" s="12">
        <f>+'Final FY21 7-22-20'!J33</f>
        <v>75559.634650007705</v>
      </c>
      <c r="J50" s="12">
        <f>+'Final FY21 7-22-20'!K33</f>
        <v>78190.33759720331</v>
      </c>
      <c r="L50" s="30">
        <v>15</v>
      </c>
      <c r="M50" s="41"/>
      <c r="N50" s="41"/>
      <c r="O50" s="41">
        <f t="shared" ref="O50:U50" si="144">+D50-D49</f>
        <v>1555.1290859724104</v>
      </c>
      <c r="P50" s="41">
        <f t="shared" si="144"/>
        <v>1585.9576361348591</v>
      </c>
      <c r="Q50" s="41">
        <f t="shared" si="144"/>
        <v>1616.7861862973077</v>
      </c>
      <c r="R50" s="41">
        <f t="shared" si="144"/>
        <v>1647.6147364597564</v>
      </c>
      <c r="S50" s="41">
        <f t="shared" si="144"/>
        <v>1709.2718367846537</v>
      </c>
      <c r="T50" s="41">
        <f t="shared" si="144"/>
        <v>1770.928937109551</v>
      </c>
      <c r="U50" s="41">
        <f t="shared" si="144"/>
        <v>1832.5860374344484</v>
      </c>
      <c r="V50" s="41"/>
      <c r="W50" s="102"/>
      <c r="X50" s="102"/>
      <c r="Y50" s="101">
        <f t="shared" ref="Y50:AE50" si="145">+D50/D49-1</f>
        <v>2.4000000000000021E-2</v>
      </c>
      <c r="Z50" s="101">
        <f t="shared" si="145"/>
        <v>2.4000000000000021E-2</v>
      </c>
      <c r="AA50" s="101">
        <f t="shared" si="145"/>
        <v>2.4000000000000021E-2</v>
      </c>
      <c r="AB50" s="101">
        <f t="shared" si="145"/>
        <v>2.4000000000000021E-2</v>
      </c>
      <c r="AC50" s="101">
        <f t="shared" si="145"/>
        <v>2.4000000000000021E-2</v>
      </c>
      <c r="AD50" s="101">
        <f t="shared" si="145"/>
        <v>2.4000000000000021E-2</v>
      </c>
      <c r="AE50" s="101">
        <f t="shared" si="145"/>
        <v>2.4000000000000021E-2</v>
      </c>
      <c r="AG50" s="39"/>
      <c r="AH50" s="39"/>
      <c r="AI50" s="41">
        <f t="shared" ref="AI50:AN50" si="146">+E50-D50</f>
        <v>1315.3514735978097</v>
      </c>
      <c r="AJ50" s="41">
        <f t="shared" si="146"/>
        <v>1315.3514735978097</v>
      </c>
      <c r="AK50" s="41">
        <f t="shared" si="146"/>
        <v>1315.3514735978097</v>
      </c>
      <c r="AL50" s="41">
        <f t="shared" si="146"/>
        <v>2630.7029471956048</v>
      </c>
      <c r="AM50" s="41">
        <f t="shared" si="146"/>
        <v>2630.7029471956484</v>
      </c>
      <c r="AN50" s="41">
        <f t="shared" si="146"/>
        <v>2630.7029471956048</v>
      </c>
      <c r="AO50" s="42"/>
      <c r="AP50" s="100"/>
      <c r="AQ50" s="100"/>
      <c r="AR50" s="100">
        <f t="shared" ref="AR50:AW50" si="147">+E50/D50-1</f>
        <v>1.982378854625555E-2</v>
      </c>
      <c r="AS50" s="100">
        <f t="shared" si="147"/>
        <v>1.9438444924406051E-2</v>
      </c>
      <c r="AT50" s="100">
        <f t="shared" si="147"/>
        <v>1.9067796610169552E-2</v>
      </c>
      <c r="AU50" s="100">
        <f t="shared" si="147"/>
        <v>3.7422037422037091E-2</v>
      </c>
      <c r="AV50" s="100">
        <f t="shared" si="147"/>
        <v>3.6072144288577412E-2</v>
      </c>
      <c r="AW50" s="100">
        <f t="shared" si="147"/>
        <v>3.4816247582204696E-2</v>
      </c>
    </row>
    <row r="51" spans="1:49" ht="14.25" customHeight="1" x14ac:dyDescent="0.3">
      <c r="A51" s="30">
        <v>17</v>
      </c>
      <c r="B51" s="15"/>
      <c r="C51" s="15"/>
      <c r="D51" s="12">
        <f>+'Final FY21 7-22-20'!E34</f>
        <v>67944.626518858771</v>
      </c>
      <c r="E51" s="12">
        <f>+'Final FY21 7-22-20'!F34</f>
        <v>69291.546427822934</v>
      </c>
      <c r="F51" s="12">
        <f>+'Final FY21 7-22-20'!G34</f>
        <v>70638.466336787096</v>
      </c>
      <c r="G51" s="12">
        <f>+'Final FY21 7-22-20'!H34</f>
        <v>71985.386245751244</v>
      </c>
      <c r="H51" s="12">
        <f>+'Final FY21 7-22-20'!I34</f>
        <v>74679.226063679554</v>
      </c>
      <c r="I51" s="12">
        <f>+'Final FY21 7-22-20'!J34</f>
        <v>77873.065881607894</v>
      </c>
      <c r="J51" s="12">
        <f>+'Final FY21 7-22-20'!K34</f>
        <v>80566.90569953619</v>
      </c>
      <c r="L51" s="30">
        <v>16</v>
      </c>
      <c r="M51" s="41"/>
      <c r="N51" s="41"/>
      <c r="O51" s="41">
        <f t="shared" ref="O51:U51" si="148">+D51-D50</f>
        <v>1592.4521840357484</v>
      </c>
      <c r="P51" s="41">
        <f t="shared" si="148"/>
        <v>1624.0206194021011</v>
      </c>
      <c r="Q51" s="41">
        <f t="shared" si="148"/>
        <v>1655.5890547684539</v>
      </c>
      <c r="R51" s="41">
        <f t="shared" si="148"/>
        <v>1687.1574901347922</v>
      </c>
      <c r="S51" s="41">
        <f t="shared" si="148"/>
        <v>1750.2943608674977</v>
      </c>
      <c r="T51" s="41">
        <f t="shared" si="148"/>
        <v>2313.4312316001888</v>
      </c>
      <c r="U51" s="41">
        <f t="shared" si="148"/>
        <v>2376.5681023328798</v>
      </c>
      <c r="V51" s="41"/>
      <c r="W51" s="102"/>
      <c r="X51" s="102"/>
      <c r="Y51" s="101">
        <f t="shared" ref="Y51:AE51" si="149">+D51/D50-1</f>
        <v>2.4000000000000021E-2</v>
      </c>
      <c r="Z51" s="101">
        <f t="shared" si="149"/>
        <v>2.4000000000000021E-2</v>
      </c>
      <c r="AA51" s="101">
        <f t="shared" si="149"/>
        <v>2.4000000000000021E-2</v>
      </c>
      <c r="AB51" s="101">
        <f t="shared" si="149"/>
        <v>2.4000000000000021E-2</v>
      </c>
      <c r="AC51" s="101">
        <f t="shared" si="149"/>
        <v>2.4000000000000021E-2</v>
      </c>
      <c r="AD51" s="103">
        <f t="shared" si="149"/>
        <v>3.0617289804483638E-2</v>
      </c>
      <c r="AE51" s="103">
        <f t="shared" si="149"/>
        <v>3.0394652016669133E-2</v>
      </c>
      <c r="AG51" s="39"/>
      <c r="AH51" s="39"/>
      <c r="AI51" s="41">
        <f t="shared" ref="AI51:AN51" si="150">+E51-D51</f>
        <v>1346.9199089641625</v>
      </c>
      <c r="AJ51" s="41">
        <f t="shared" si="150"/>
        <v>1346.9199089641625</v>
      </c>
      <c r="AK51" s="41">
        <f t="shared" si="150"/>
        <v>1346.9199089641479</v>
      </c>
      <c r="AL51" s="41">
        <f t="shared" si="150"/>
        <v>2693.8398179283104</v>
      </c>
      <c r="AM51" s="41">
        <f t="shared" si="150"/>
        <v>3193.8398179283395</v>
      </c>
      <c r="AN51" s="41">
        <f t="shared" si="150"/>
        <v>2693.8398179282958</v>
      </c>
      <c r="AO51" s="42"/>
      <c r="AP51" s="100"/>
      <c r="AQ51" s="100"/>
      <c r="AR51" s="100">
        <f t="shared" ref="AR51:AW51" si="151">+E51/D51-1</f>
        <v>1.982378854625555E-2</v>
      </c>
      <c r="AS51" s="100">
        <f t="shared" si="151"/>
        <v>1.9438444924406051E-2</v>
      </c>
      <c r="AT51" s="100">
        <f t="shared" si="151"/>
        <v>1.906779661016933E-2</v>
      </c>
      <c r="AU51" s="100">
        <f t="shared" si="151"/>
        <v>3.7422037422037313E-2</v>
      </c>
      <c r="AV51" s="100">
        <f t="shared" si="151"/>
        <v>4.276744666856791E-2</v>
      </c>
      <c r="AW51" s="100">
        <f t="shared" si="151"/>
        <v>3.4592702719882684E-2</v>
      </c>
    </row>
    <row r="52" spans="1:49" ht="14.25" customHeight="1" x14ac:dyDescent="0.3">
      <c r="A52" s="30">
        <v>18</v>
      </c>
      <c r="B52" s="15"/>
      <c r="C52" s="15"/>
      <c r="D52" s="12">
        <f>+'Final FY21 7-22-20'!E35</f>
        <v>69575.297555311379</v>
      </c>
      <c r="E52" s="12">
        <f>+'Final FY21 7-22-20'!F35</f>
        <v>70954.543542090687</v>
      </c>
      <c r="F52" s="12">
        <f>+'Final FY21 7-22-20'!G35</f>
        <v>72333.789528869995</v>
      </c>
      <c r="G52" s="12">
        <f>+'Final FY21 7-22-20'!H35</f>
        <v>73713.035515649273</v>
      </c>
      <c r="H52" s="12">
        <f>+'Final FY21 7-22-20'!I35</f>
        <v>76471.52748920786</v>
      </c>
      <c r="I52" s="12">
        <f>+'Final FY21 7-22-20'!J35</f>
        <v>79742.01946276649</v>
      </c>
      <c r="J52" s="12">
        <f>+'Final FY21 7-22-20'!K35</f>
        <v>82500.511436325061</v>
      </c>
      <c r="L52" s="30">
        <v>17</v>
      </c>
      <c r="M52" s="41"/>
      <c r="N52" s="41"/>
      <c r="O52" s="41">
        <f t="shared" ref="O52:U52" si="152">+D52-D51</f>
        <v>1630.671036452608</v>
      </c>
      <c r="P52" s="41">
        <f t="shared" si="152"/>
        <v>1662.9971142677532</v>
      </c>
      <c r="Q52" s="41">
        <f t="shared" si="152"/>
        <v>1695.3231920828985</v>
      </c>
      <c r="R52" s="41">
        <f t="shared" si="152"/>
        <v>1727.6492698980292</v>
      </c>
      <c r="S52" s="41">
        <f t="shared" si="152"/>
        <v>1792.3014255283051</v>
      </c>
      <c r="T52" s="41">
        <f t="shared" si="152"/>
        <v>1868.9535811585956</v>
      </c>
      <c r="U52" s="41">
        <f t="shared" si="152"/>
        <v>1933.6057367888716</v>
      </c>
      <c r="V52" s="41"/>
      <c r="W52" s="102"/>
      <c r="X52" s="102"/>
      <c r="Y52" s="101">
        <f t="shared" ref="Y52:AE52" si="153">+D52/D51-1</f>
        <v>2.4000000000000021E-2</v>
      </c>
      <c r="Z52" s="101">
        <f t="shared" si="153"/>
        <v>2.4000000000000021E-2</v>
      </c>
      <c r="AA52" s="101">
        <f t="shared" si="153"/>
        <v>2.4000000000000021E-2</v>
      </c>
      <c r="AB52" s="101">
        <f t="shared" si="153"/>
        <v>2.4000000000000021E-2</v>
      </c>
      <c r="AC52" s="101">
        <f t="shared" si="153"/>
        <v>2.4000000000000021E-2</v>
      </c>
      <c r="AD52" s="101">
        <f t="shared" si="153"/>
        <v>2.4000000000000021E-2</v>
      </c>
      <c r="AE52" s="101">
        <f t="shared" si="153"/>
        <v>2.4000000000000021E-2</v>
      </c>
      <c r="AG52" s="39"/>
      <c r="AH52" s="39"/>
      <c r="AI52" s="41">
        <f t="shared" ref="AI52:AN52" si="154">+E52-D52</f>
        <v>1379.2459867793077</v>
      </c>
      <c r="AJ52" s="41">
        <f t="shared" si="154"/>
        <v>1379.2459867793077</v>
      </c>
      <c r="AK52" s="41">
        <f t="shared" si="154"/>
        <v>1379.2459867792786</v>
      </c>
      <c r="AL52" s="41">
        <f t="shared" si="154"/>
        <v>2758.4919735585863</v>
      </c>
      <c r="AM52" s="41">
        <f t="shared" si="154"/>
        <v>3270.49197355863</v>
      </c>
      <c r="AN52" s="41">
        <f t="shared" si="154"/>
        <v>2758.4919735585718</v>
      </c>
      <c r="AO52" s="42"/>
      <c r="AP52" s="100"/>
      <c r="AQ52" s="100"/>
      <c r="AR52" s="100">
        <f t="shared" ref="AR52:AW52" si="155">+E52/D52-1</f>
        <v>1.982378854625555E-2</v>
      </c>
      <c r="AS52" s="100">
        <f t="shared" si="155"/>
        <v>1.9438444924406051E-2</v>
      </c>
      <c r="AT52" s="100">
        <f t="shared" si="155"/>
        <v>1.9067796610169108E-2</v>
      </c>
      <c r="AU52" s="100">
        <f t="shared" si="155"/>
        <v>3.7422037422037313E-2</v>
      </c>
      <c r="AV52" s="100">
        <f t="shared" si="155"/>
        <v>4.276744666856791E-2</v>
      </c>
      <c r="AW52" s="100">
        <f t="shared" si="155"/>
        <v>3.4592702719882684E-2</v>
      </c>
    </row>
    <row r="53" spans="1:49" ht="14.25" customHeight="1" x14ac:dyDescent="0.3">
      <c r="A53" s="30">
        <v>19</v>
      </c>
      <c r="B53" s="15"/>
      <c r="C53" s="15"/>
      <c r="D53" s="12">
        <f>+'Final FY21 7-22-20'!E36</f>
        <v>71245.104696638853</v>
      </c>
      <c r="E53" s="12">
        <f>+'Final FY21 7-22-20'!F36</f>
        <v>72657.452587100866</v>
      </c>
      <c r="F53" s="12">
        <f>+'Final FY21 7-22-20'!G36</f>
        <v>74069.80047756288</v>
      </c>
      <c r="G53" s="12">
        <f>+'Final FY21 7-22-20'!H36</f>
        <v>75482.148368024864</v>
      </c>
      <c r="H53" s="12">
        <f>+'Final FY21 7-22-20'!I36</f>
        <v>78306.844148948847</v>
      </c>
      <c r="I53" s="12">
        <f>+'Final FY21 7-22-20'!J36</f>
        <v>81655.827929872888</v>
      </c>
      <c r="J53" s="12">
        <f>+'Final FY21 7-22-20'!K36</f>
        <v>84480.523710796871</v>
      </c>
      <c r="L53" s="30">
        <v>18</v>
      </c>
      <c r="M53" s="41"/>
      <c r="N53" s="41"/>
      <c r="O53" s="41">
        <f t="shared" ref="O53:U53" si="156">+D53-D52</f>
        <v>1669.8071413274738</v>
      </c>
      <c r="P53" s="41">
        <f t="shared" si="156"/>
        <v>1702.9090450101794</v>
      </c>
      <c r="Q53" s="41">
        <f t="shared" si="156"/>
        <v>1736.010948692885</v>
      </c>
      <c r="R53" s="41">
        <f t="shared" si="156"/>
        <v>1769.1128523755906</v>
      </c>
      <c r="S53" s="41">
        <f t="shared" si="156"/>
        <v>1835.3166597409872</v>
      </c>
      <c r="T53" s="41">
        <f t="shared" si="156"/>
        <v>1913.8084671063989</v>
      </c>
      <c r="U53" s="41">
        <f t="shared" si="156"/>
        <v>1980.0122744718101</v>
      </c>
      <c r="V53" s="41"/>
      <c r="W53" s="102"/>
      <c r="X53" s="102"/>
      <c r="Y53" s="101">
        <f t="shared" ref="Y53:AE53" si="157">+D53/D52-1</f>
        <v>2.4000000000000021E-2</v>
      </c>
      <c r="Z53" s="101">
        <f t="shared" si="157"/>
        <v>2.4000000000000021E-2</v>
      </c>
      <c r="AA53" s="101">
        <f t="shared" si="157"/>
        <v>2.4000000000000021E-2</v>
      </c>
      <c r="AB53" s="101">
        <f t="shared" si="157"/>
        <v>2.4000000000000021E-2</v>
      </c>
      <c r="AC53" s="101">
        <f t="shared" si="157"/>
        <v>2.4000000000000021E-2</v>
      </c>
      <c r="AD53" s="101">
        <f t="shared" si="157"/>
        <v>2.4000000000000021E-2</v>
      </c>
      <c r="AE53" s="101">
        <f t="shared" si="157"/>
        <v>2.4000000000000021E-2</v>
      </c>
      <c r="AG53" s="39"/>
      <c r="AH53" s="39"/>
      <c r="AI53" s="41">
        <f t="shared" ref="AI53:AN53" si="158">+E53-D53</f>
        <v>1412.3478904620133</v>
      </c>
      <c r="AJ53" s="41">
        <f t="shared" si="158"/>
        <v>1412.3478904620133</v>
      </c>
      <c r="AK53" s="41">
        <f t="shared" si="158"/>
        <v>1412.3478904619842</v>
      </c>
      <c r="AL53" s="41">
        <f t="shared" si="158"/>
        <v>2824.695780923983</v>
      </c>
      <c r="AM53" s="41">
        <f t="shared" si="158"/>
        <v>3348.9837809240416</v>
      </c>
      <c r="AN53" s="41">
        <f t="shared" si="158"/>
        <v>2824.695780923983</v>
      </c>
      <c r="AO53" s="42"/>
      <c r="AP53" s="100"/>
      <c r="AQ53" s="100"/>
      <c r="AR53" s="100">
        <f t="shared" ref="AR53:AW53" si="159">+E53/D53-1</f>
        <v>1.982378854625555E-2</v>
      </c>
      <c r="AS53" s="100">
        <f t="shared" si="159"/>
        <v>1.9438444924406273E-2</v>
      </c>
      <c r="AT53" s="100">
        <f t="shared" si="159"/>
        <v>1.906779661016933E-2</v>
      </c>
      <c r="AU53" s="100">
        <f t="shared" si="159"/>
        <v>3.7422037422037091E-2</v>
      </c>
      <c r="AV53" s="100">
        <f t="shared" si="159"/>
        <v>4.2767446668568132E-2</v>
      </c>
      <c r="AW53" s="100">
        <f t="shared" si="159"/>
        <v>3.4592702719882684E-2</v>
      </c>
    </row>
    <row r="54" spans="1:49" ht="14.25" customHeight="1" x14ac:dyDescent="0.3">
      <c r="A54" s="30">
        <v>20</v>
      </c>
      <c r="B54" s="15"/>
      <c r="C54" s="15"/>
      <c r="D54" s="12">
        <f>+'Final FY21 7-22-20'!E37</f>
        <v>72954.98720935818</v>
      </c>
      <c r="E54" s="12">
        <f>+'Final FY21 7-22-20'!F37</f>
        <v>74401.231449191284</v>
      </c>
      <c r="F54" s="12">
        <f>+'Final FY21 7-22-20'!G37</f>
        <v>75847.475689024388</v>
      </c>
      <c r="G54" s="12">
        <f>+'Final FY21 7-22-20'!H37</f>
        <v>77293.719928857463</v>
      </c>
      <c r="H54" s="12">
        <f>+'Final FY21 7-22-20'!I37</f>
        <v>80186.208408523627</v>
      </c>
      <c r="I54" s="12">
        <f>+'Final FY21 7-22-20'!J37</f>
        <v>83615.567800189834</v>
      </c>
      <c r="J54" s="12">
        <f>+'Final FY21 7-22-20'!K37</f>
        <v>86508.056279855999</v>
      </c>
      <c r="L54" s="30">
        <v>19</v>
      </c>
      <c r="M54" s="41"/>
      <c r="N54" s="41"/>
      <c r="O54" s="41">
        <f t="shared" ref="O54:U54" si="160">+D54-D53</f>
        <v>1709.8825127193268</v>
      </c>
      <c r="P54" s="41">
        <f t="shared" si="160"/>
        <v>1743.7788620904175</v>
      </c>
      <c r="Q54" s="41">
        <f t="shared" si="160"/>
        <v>1777.6752114615083</v>
      </c>
      <c r="R54" s="41">
        <f t="shared" si="160"/>
        <v>1811.5715608325991</v>
      </c>
      <c r="S54" s="41">
        <f t="shared" si="160"/>
        <v>1879.3642595747806</v>
      </c>
      <c r="T54" s="41">
        <f t="shared" si="160"/>
        <v>1959.7398703169456</v>
      </c>
      <c r="U54" s="41">
        <f t="shared" si="160"/>
        <v>2027.5325690591271</v>
      </c>
      <c r="V54" s="41"/>
      <c r="W54" s="102"/>
      <c r="X54" s="102"/>
      <c r="Y54" s="101">
        <f t="shared" ref="Y54:AE54" si="161">+D54/D53-1</f>
        <v>2.4000000000000021E-2</v>
      </c>
      <c r="Z54" s="101">
        <f t="shared" si="161"/>
        <v>2.4000000000000021E-2</v>
      </c>
      <c r="AA54" s="101">
        <f t="shared" si="161"/>
        <v>2.4000000000000021E-2</v>
      </c>
      <c r="AB54" s="101">
        <f t="shared" si="161"/>
        <v>2.4000000000000021E-2</v>
      </c>
      <c r="AC54" s="101">
        <f t="shared" si="161"/>
        <v>2.4000000000000021E-2</v>
      </c>
      <c r="AD54" s="101">
        <f t="shared" si="161"/>
        <v>2.4000000000000021E-2</v>
      </c>
      <c r="AE54" s="101">
        <f t="shared" si="161"/>
        <v>2.4000000000000021E-2</v>
      </c>
      <c r="AG54" s="39"/>
      <c r="AH54" s="39"/>
      <c r="AI54" s="41">
        <f t="shared" ref="AI54:AN54" si="162">+E54-D54</f>
        <v>1446.2442398331041</v>
      </c>
      <c r="AJ54" s="41">
        <f t="shared" si="162"/>
        <v>1446.2442398331041</v>
      </c>
      <c r="AK54" s="41">
        <f t="shared" si="162"/>
        <v>1446.244239833075</v>
      </c>
      <c r="AL54" s="41">
        <f t="shared" si="162"/>
        <v>2892.4884796661645</v>
      </c>
      <c r="AM54" s="41">
        <f t="shared" si="162"/>
        <v>3429.3593916662066</v>
      </c>
      <c r="AN54" s="41">
        <f t="shared" si="162"/>
        <v>2892.4884796661645</v>
      </c>
      <c r="AO54" s="42"/>
      <c r="AP54" s="100"/>
      <c r="AQ54" s="100"/>
      <c r="AR54" s="100">
        <f t="shared" ref="AR54:AW54" si="163">+E54/D54-1</f>
        <v>1.9823788546255772E-2</v>
      </c>
      <c r="AS54" s="100">
        <f t="shared" si="163"/>
        <v>1.9438444924406273E-2</v>
      </c>
      <c r="AT54" s="100">
        <f t="shared" si="163"/>
        <v>1.906779661016933E-2</v>
      </c>
      <c r="AU54" s="100">
        <f t="shared" si="163"/>
        <v>3.7422037422037091E-2</v>
      </c>
      <c r="AV54" s="100">
        <f t="shared" si="163"/>
        <v>4.276744666856791E-2</v>
      </c>
      <c r="AW54" s="100">
        <f t="shared" si="163"/>
        <v>3.4592702719882684E-2</v>
      </c>
    </row>
    <row r="55" spans="1:49" ht="14.25" customHeight="1" x14ac:dyDescent="0.3">
      <c r="A55" s="30">
        <v>21</v>
      </c>
      <c r="G55" s="12">
        <f>+'Final FY21 7-22-20'!H38</f>
        <v>79148.76920715005</v>
      </c>
      <c r="H55" s="12">
        <f>+'Final FY21 7-22-20'!I38</f>
        <v>82110.677410328193</v>
      </c>
      <c r="I55" s="12">
        <f>+'Final FY21 7-22-20'!J38</f>
        <v>85622.341427394393</v>
      </c>
      <c r="J55" s="12">
        <f>+'Final FY21 7-22-20'!K38</f>
        <v>88584.249630572551</v>
      </c>
      <c r="L55" s="30">
        <v>20</v>
      </c>
      <c r="M55" s="41"/>
      <c r="N55" s="41"/>
      <c r="O55" s="41"/>
      <c r="P55" s="41"/>
      <c r="Q55" s="41"/>
      <c r="R55" s="41">
        <f t="shared" ref="R55:U55" si="164">+G55-G54</f>
        <v>1855.0492782925867</v>
      </c>
      <c r="S55" s="41">
        <f t="shared" si="164"/>
        <v>1924.4690018045658</v>
      </c>
      <c r="T55" s="41">
        <f t="shared" si="164"/>
        <v>2006.7736272045586</v>
      </c>
      <c r="U55" s="41">
        <f t="shared" si="164"/>
        <v>2076.1933507165522</v>
      </c>
      <c r="V55" s="41"/>
      <c r="W55" s="102"/>
      <c r="X55" s="102"/>
      <c r="Y55" s="102"/>
      <c r="Z55" s="102"/>
      <c r="AA55" s="102"/>
      <c r="AB55" s="101">
        <f t="shared" ref="AB55:AE55" si="165">+G55/G54-1</f>
        <v>2.4000000000000021E-2</v>
      </c>
      <c r="AC55" s="101">
        <f t="shared" si="165"/>
        <v>2.4000000000000021E-2</v>
      </c>
      <c r="AD55" s="101">
        <f t="shared" si="165"/>
        <v>2.4000000000000021E-2</v>
      </c>
      <c r="AE55" s="101">
        <f t="shared" si="165"/>
        <v>2.4000000000000021E-2</v>
      </c>
      <c r="AG55" s="39"/>
      <c r="AH55" s="39"/>
      <c r="AI55" s="39"/>
      <c r="AJ55" s="39"/>
      <c r="AK55" s="39"/>
      <c r="AL55" s="41">
        <f t="shared" ref="AL55:AN55" si="166">+H55-G55</f>
        <v>2961.9082031781436</v>
      </c>
      <c r="AM55" s="41">
        <f t="shared" si="166"/>
        <v>3511.6640170661994</v>
      </c>
      <c r="AN55" s="41">
        <f t="shared" si="166"/>
        <v>2961.9082031781581</v>
      </c>
      <c r="AO55" s="42"/>
      <c r="AP55" s="100"/>
      <c r="AQ55" s="100"/>
      <c r="AR55" s="100"/>
      <c r="AS55" s="100"/>
      <c r="AT55" s="100"/>
      <c r="AU55" s="100">
        <f t="shared" ref="AU55:AW55" si="167">+H55/G55-1</f>
        <v>3.7422037422037091E-2</v>
      </c>
      <c r="AV55" s="100">
        <f t="shared" si="167"/>
        <v>4.276744666856791E-2</v>
      </c>
      <c r="AW55" s="100">
        <f t="shared" si="167"/>
        <v>3.4592702719882684E-2</v>
      </c>
    </row>
    <row r="56" spans="1:49" ht="14.25" customHeight="1" x14ac:dyDescent="0.3">
      <c r="A56" s="30">
        <v>22</v>
      </c>
      <c r="G56" s="12">
        <f>+'Final FY21 7-22-20'!H39</f>
        <v>81048.339668121655</v>
      </c>
      <c r="H56" s="12">
        <f>+'Final FY21 7-22-20'!I39</f>
        <v>84081.33366817607</v>
      </c>
      <c r="I56" s="12">
        <f>+'Final FY21 7-22-20'!J39</f>
        <v>87677.277621651854</v>
      </c>
      <c r="J56" s="12">
        <f>+'Final FY21 7-22-20'!K39</f>
        <v>90710.271621706299</v>
      </c>
      <c r="L56" s="30">
        <v>21</v>
      </c>
      <c r="M56" s="41"/>
      <c r="N56" s="41"/>
      <c r="O56" s="41"/>
      <c r="P56" s="41"/>
      <c r="Q56" s="41"/>
      <c r="R56" s="41">
        <f t="shared" ref="R56:U56" si="168">+G56-G55</f>
        <v>1899.5704609716049</v>
      </c>
      <c r="S56" s="41">
        <f t="shared" si="168"/>
        <v>1970.656257847877</v>
      </c>
      <c r="T56" s="41">
        <f t="shared" si="168"/>
        <v>2054.9361942574615</v>
      </c>
      <c r="U56" s="41">
        <f t="shared" si="168"/>
        <v>2126.0219911337481</v>
      </c>
      <c r="V56" s="41"/>
      <c r="W56" s="102"/>
      <c r="X56" s="102"/>
      <c r="Y56" s="102"/>
      <c r="Z56" s="102"/>
      <c r="AA56" s="102"/>
      <c r="AB56" s="101">
        <f t="shared" ref="AB56:AE56" si="169">+G56/G55-1</f>
        <v>2.4000000000000021E-2</v>
      </c>
      <c r="AC56" s="101">
        <f t="shared" si="169"/>
        <v>2.4000000000000021E-2</v>
      </c>
      <c r="AD56" s="101">
        <f t="shared" si="169"/>
        <v>2.4000000000000021E-2</v>
      </c>
      <c r="AE56" s="101">
        <f t="shared" si="169"/>
        <v>2.4000000000000021E-2</v>
      </c>
      <c r="AG56" s="39"/>
      <c r="AH56" s="39"/>
      <c r="AI56" s="39"/>
      <c r="AJ56" s="39"/>
      <c r="AK56" s="39"/>
      <c r="AL56" s="41">
        <f t="shared" ref="AL56:AN56" si="170">+H56-G56</f>
        <v>3032.9940000544157</v>
      </c>
      <c r="AM56" s="41">
        <f t="shared" si="170"/>
        <v>3595.9439534757839</v>
      </c>
      <c r="AN56" s="41">
        <f t="shared" si="170"/>
        <v>3032.9940000544448</v>
      </c>
      <c r="AO56" s="42"/>
      <c r="AP56" s="100"/>
      <c r="AQ56" s="100"/>
      <c r="AR56" s="100"/>
      <c r="AS56" s="100"/>
      <c r="AT56" s="100"/>
      <c r="AU56" s="100">
        <f t="shared" ref="AU56:AW56" si="171">+H56/G56-1</f>
        <v>3.7422037422037091E-2</v>
      </c>
      <c r="AV56" s="100">
        <f t="shared" si="171"/>
        <v>4.276744666856791E-2</v>
      </c>
      <c r="AW56" s="100">
        <f t="shared" si="171"/>
        <v>3.4592702719882906E-2</v>
      </c>
    </row>
    <row r="57" spans="1:49" ht="14.25" customHeight="1" x14ac:dyDescent="0.3">
      <c r="A57" s="30">
        <v>23</v>
      </c>
      <c r="G57" s="12">
        <f>+'Final FY21 7-22-20'!H40</f>
        <v>82993.499820156576</v>
      </c>
      <c r="H57" s="12">
        <f>+'Final FY21 7-22-20'!I40</f>
        <v>86099.285676212297</v>
      </c>
      <c r="I57" s="12">
        <f>+'Final FY21 7-22-20'!J40</f>
        <v>89781.532284571498</v>
      </c>
      <c r="J57" s="12">
        <f>+'Final FY21 7-22-20'!K40</f>
        <v>92887.318140627249</v>
      </c>
      <c r="L57" s="30">
        <v>22</v>
      </c>
      <c r="M57" s="41"/>
      <c r="N57" s="41"/>
      <c r="O57" s="41"/>
      <c r="P57" s="41"/>
      <c r="Q57" s="41"/>
      <c r="R57" s="41">
        <f t="shared" ref="R57:U57" si="172">+G57-G56</f>
        <v>1945.1601520349213</v>
      </c>
      <c r="S57" s="41">
        <f t="shared" si="172"/>
        <v>2017.9520080362272</v>
      </c>
      <c r="T57" s="41">
        <f t="shared" si="172"/>
        <v>2104.254662919644</v>
      </c>
      <c r="U57" s="41">
        <f t="shared" si="172"/>
        <v>2177.0465189209499</v>
      </c>
      <c r="V57" s="41"/>
      <c r="W57" s="102"/>
      <c r="X57" s="102"/>
      <c r="Y57" s="102"/>
      <c r="Z57" s="102"/>
      <c r="AA57" s="102"/>
      <c r="AB57" s="101">
        <f t="shared" ref="AB57:AE57" si="173">+G57/G56-1</f>
        <v>2.4000000000000021E-2</v>
      </c>
      <c r="AC57" s="101">
        <f t="shared" si="173"/>
        <v>2.4000000000000021E-2</v>
      </c>
      <c r="AD57" s="101">
        <f t="shared" si="173"/>
        <v>2.4000000000000021E-2</v>
      </c>
      <c r="AE57" s="101">
        <f t="shared" si="173"/>
        <v>2.4000000000000021E-2</v>
      </c>
      <c r="AG57" s="39"/>
      <c r="AH57" s="39"/>
      <c r="AI57" s="39"/>
      <c r="AJ57" s="39"/>
      <c r="AK57" s="39"/>
      <c r="AL57" s="41">
        <f t="shared" ref="AL57:AN57" si="174">+H57-G57</f>
        <v>3105.7858560557215</v>
      </c>
      <c r="AM57" s="41">
        <f t="shared" si="174"/>
        <v>3682.2466083592008</v>
      </c>
      <c r="AN57" s="41">
        <f t="shared" si="174"/>
        <v>3105.7858560557506</v>
      </c>
      <c r="AO57" s="42"/>
      <c r="AP57" s="100"/>
      <c r="AQ57" s="100"/>
      <c r="AR57" s="100"/>
      <c r="AS57" s="100"/>
      <c r="AT57" s="100"/>
      <c r="AU57" s="100">
        <f t="shared" ref="AU57:AW57" si="175">+H57/G57-1</f>
        <v>3.7422037422037091E-2</v>
      </c>
      <c r="AV57" s="100">
        <f t="shared" si="175"/>
        <v>4.276744666856791E-2</v>
      </c>
      <c r="AW57" s="100">
        <f t="shared" si="175"/>
        <v>3.4592702719882906E-2</v>
      </c>
    </row>
    <row r="58" spans="1:49" ht="14.25" customHeight="1" x14ac:dyDescent="0.3">
      <c r="A58" s="30">
        <v>24</v>
      </c>
      <c r="G58" s="12">
        <f>+'Final FY21 7-22-20'!H41</f>
        <v>84985.34381584033</v>
      </c>
      <c r="H58" s="12">
        <f>+'Final FY21 7-22-20'!I41</f>
        <v>88165.668532441399</v>
      </c>
      <c r="I58" s="12">
        <f>+'Final FY21 7-22-20'!J41</f>
        <v>91936.289059401213</v>
      </c>
      <c r="J58" s="12">
        <f>+'Final FY21 7-22-20'!K41</f>
        <v>95116.613776002298</v>
      </c>
      <c r="L58" s="30">
        <v>23</v>
      </c>
      <c r="M58" s="41"/>
      <c r="N58" s="41"/>
      <c r="O58" s="41"/>
      <c r="P58" s="41"/>
      <c r="Q58" s="41"/>
      <c r="R58" s="41">
        <f t="shared" ref="R58:U58" si="176">+G58-G57</f>
        <v>1991.8439956837537</v>
      </c>
      <c r="S58" s="41">
        <f t="shared" si="176"/>
        <v>2066.3828562291019</v>
      </c>
      <c r="T58" s="41">
        <f t="shared" si="176"/>
        <v>2154.7567748297151</v>
      </c>
      <c r="U58" s="41">
        <f t="shared" si="176"/>
        <v>2229.2956353750487</v>
      </c>
      <c r="V58" s="41"/>
      <c r="W58" s="102"/>
      <c r="X58" s="102"/>
      <c r="Y58" s="102"/>
      <c r="Z58" s="102"/>
      <c r="AA58" s="102"/>
      <c r="AB58" s="101">
        <f t="shared" ref="AB58:AE58" si="177">+G58/G57-1</f>
        <v>2.4000000000000021E-2</v>
      </c>
      <c r="AC58" s="101">
        <f t="shared" si="177"/>
        <v>2.4000000000000021E-2</v>
      </c>
      <c r="AD58" s="101">
        <f t="shared" si="177"/>
        <v>2.4000000000000021E-2</v>
      </c>
      <c r="AE58" s="101">
        <f t="shared" si="177"/>
        <v>2.4000000000000021E-2</v>
      </c>
      <c r="AG58" s="39"/>
      <c r="AH58" s="39"/>
      <c r="AI58" s="39"/>
      <c r="AJ58" s="39"/>
      <c r="AK58" s="39"/>
      <c r="AL58" s="41">
        <f t="shared" ref="AL58:AN58" si="178">+H58-G58</f>
        <v>3180.3247166010697</v>
      </c>
      <c r="AM58" s="41">
        <f t="shared" si="178"/>
        <v>3770.620526959814</v>
      </c>
      <c r="AN58" s="41">
        <f t="shared" si="178"/>
        <v>3180.3247166010842</v>
      </c>
      <c r="AO58" s="42"/>
      <c r="AP58" s="100"/>
      <c r="AQ58" s="100"/>
      <c r="AR58" s="100"/>
      <c r="AS58" s="100"/>
      <c r="AT58" s="100"/>
      <c r="AU58" s="100">
        <f t="shared" ref="AU58:AW58" si="179">+H58/G58-1</f>
        <v>3.7422037422037091E-2</v>
      </c>
      <c r="AV58" s="100">
        <f t="shared" si="179"/>
        <v>4.276744666856791E-2</v>
      </c>
      <c r="AW58" s="100">
        <f t="shared" si="179"/>
        <v>3.4592702719882906E-2</v>
      </c>
    </row>
    <row r="59" spans="1:49" ht="14.25" customHeight="1" x14ac:dyDescent="0.3">
      <c r="A59" s="30">
        <v>25</v>
      </c>
      <c r="G59" s="12">
        <f>+'Final FY21 7-22-20'!H42</f>
        <v>87024.992067420506</v>
      </c>
      <c r="H59" s="12">
        <f>+'Final FY21 7-22-20'!I42</f>
        <v>90281.644577219995</v>
      </c>
      <c r="I59" s="12">
        <f>+'Final FY21 7-22-20'!J42</f>
        <v>94142.759996826848</v>
      </c>
      <c r="J59" s="12">
        <f>+'Final FY21 7-22-20'!K42</f>
        <v>97399.412506626351</v>
      </c>
      <c r="L59" s="30">
        <v>24</v>
      </c>
      <c r="M59" s="41"/>
      <c r="N59" s="41"/>
      <c r="O59" s="41"/>
      <c r="P59" s="41"/>
      <c r="Q59" s="41"/>
      <c r="R59" s="41">
        <f t="shared" ref="R59:U59" si="180">+G59-G58</f>
        <v>2039.6482515801763</v>
      </c>
      <c r="S59" s="41">
        <f t="shared" si="180"/>
        <v>2115.9760447785957</v>
      </c>
      <c r="T59" s="41">
        <f t="shared" si="180"/>
        <v>2206.4709374256345</v>
      </c>
      <c r="U59" s="41">
        <f t="shared" si="180"/>
        <v>2282.7987306240539</v>
      </c>
      <c r="V59" s="41"/>
      <c r="W59" s="102"/>
      <c r="X59" s="102"/>
      <c r="Y59" s="102"/>
      <c r="Z59" s="102"/>
      <c r="AA59" s="102"/>
      <c r="AB59" s="101">
        <f t="shared" ref="AB59:AE59" si="181">+G59/G58-1</f>
        <v>2.4000000000000021E-2</v>
      </c>
      <c r="AC59" s="101">
        <f t="shared" si="181"/>
        <v>2.4000000000000021E-2</v>
      </c>
      <c r="AD59" s="101">
        <f t="shared" si="181"/>
        <v>2.4000000000000021E-2</v>
      </c>
      <c r="AE59" s="101">
        <f t="shared" si="181"/>
        <v>2.4000000000000021E-2</v>
      </c>
      <c r="AG59" s="39"/>
      <c r="AH59" s="39"/>
      <c r="AI59" s="39"/>
      <c r="AJ59" s="39"/>
      <c r="AK59" s="39"/>
      <c r="AL59" s="41">
        <f t="shared" ref="AL59:AN59" si="182">+H59-G59</f>
        <v>3256.6525097994891</v>
      </c>
      <c r="AM59" s="41">
        <f t="shared" si="182"/>
        <v>3861.1154196068528</v>
      </c>
      <c r="AN59" s="41">
        <f t="shared" si="182"/>
        <v>3256.6525097995036</v>
      </c>
      <c r="AO59" s="42"/>
      <c r="AP59" s="100"/>
      <c r="AQ59" s="100"/>
      <c r="AR59" s="100"/>
      <c r="AS59" s="100"/>
      <c r="AT59" s="100"/>
      <c r="AU59" s="100">
        <f t="shared" ref="AU59:AW59" si="183">+H59/G59-1</f>
        <v>3.7422037422037091E-2</v>
      </c>
      <c r="AV59" s="100">
        <f t="shared" si="183"/>
        <v>4.276744666856791E-2</v>
      </c>
      <c r="AW59" s="100">
        <f t="shared" si="183"/>
        <v>3.4592702719882684E-2</v>
      </c>
    </row>
    <row r="60" spans="1:49" ht="14.25" customHeight="1" x14ac:dyDescent="0.3">
      <c r="A60" s="30">
        <v>26</v>
      </c>
      <c r="G60" s="12">
        <f>+'Final FY21 7-22-20'!H43</f>
        <v>89113.591877038605</v>
      </c>
      <c r="H60" s="12">
        <f>+'Final FY21 7-22-20'!I43</f>
        <v>92448.404047073273</v>
      </c>
      <c r="I60" s="12">
        <f>+'Final FY21 7-22-20'!J43</f>
        <v>96496.328996747514</v>
      </c>
      <c r="J60" s="12">
        <f>+'Final FY21 7-22-20'!K43</f>
        <v>99834.397819292004</v>
      </c>
      <c r="L60" s="30">
        <v>25</v>
      </c>
      <c r="M60" s="41"/>
      <c r="N60" s="41"/>
      <c r="O60" s="41"/>
      <c r="P60" s="41"/>
      <c r="Q60" s="41"/>
      <c r="R60" s="41">
        <f t="shared" ref="R60:U60" si="184">+G60-G59</f>
        <v>2088.5998096180992</v>
      </c>
      <c r="S60" s="41">
        <f t="shared" si="184"/>
        <v>2166.7594698532776</v>
      </c>
      <c r="T60" s="41">
        <f t="shared" si="184"/>
        <v>2353.5689999206661</v>
      </c>
      <c r="U60" s="41">
        <f t="shared" si="184"/>
        <v>2434.9853126656526</v>
      </c>
      <c r="W60" s="102"/>
      <c r="X60" s="102"/>
      <c r="Y60" s="102"/>
      <c r="Z60" s="102"/>
      <c r="AA60" s="102"/>
      <c r="AB60" s="101">
        <f t="shared" ref="AB60:AE60" si="185">+G60/G59-1</f>
        <v>2.4000000000000021E-2</v>
      </c>
      <c r="AC60" s="101">
        <f t="shared" si="185"/>
        <v>2.4000000000000021E-2</v>
      </c>
      <c r="AD60" s="103">
        <f t="shared" si="185"/>
        <v>2.4999999999999911E-2</v>
      </c>
      <c r="AE60" s="103">
        <f t="shared" si="185"/>
        <v>2.4999999999999911E-2</v>
      </c>
    </row>
    <row r="61" spans="1:49" ht="14.25" customHeight="1" x14ac:dyDescent="0.3">
      <c r="A61" s="30">
        <v>27</v>
      </c>
      <c r="G61" s="12">
        <f>+'Final FY21 7-22-20'!H44</f>
        <v>91252.318082087528</v>
      </c>
      <c r="H61" s="12">
        <f>+'Final FY21 7-22-20'!I44</f>
        <v>94667.165744203026</v>
      </c>
      <c r="I61" s="12">
        <f>+'Final FY21 7-22-20'!J44</f>
        <v>98908.73722166619</v>
      </c>
      <c r="J61" s="12">
        <f>+'Final FY21 7-22-20'!K44</f>
        <v>102330.2577647743</v>
      </c>
      <c r="L61" s="30">
        <v>26</v>
      </c>
      <c r="M61" s="41"/>
      <c r="N61" s="41"/>
      <c r="O61" s="41"/>
      <c r="P61" s="41"/>
      <c r="Q61" s="41"/>
      <c r="R61" s="41">
        <f t="shared" ref="R61:U61" si="186">+G61-G60</f>
        <v>2138.7262050489226</v>
      </c>
      <c r="S61" s="41">
        <f t="shared" si="186"/>
        <v>2218.7616971297539</v>
      </c>
      <c r="T61" s="41">
        <f t="shared" si="186"/>
        <v>2412.4082249186758</v>
      </c>
      <c r="U61" s="41">
        <f t="shared" si="186"/>
        <v>2495.8599454822979</v>
      </c>
      <c r="W61" s="102"/>
      <c r="X61" s="102"/>
      <c r="Y61" s="102"/>
      <c r="Z61" s="102"/>
      <c r="AA61" s="102"/>
      <c r="AB61" s="101">
        <f t="shared" ref="AB61:AE61" si="187">+G61/G60-1</f>
        <v>2.4000000000000021E-2</v>
      </c>
      <c r="AC61" s="101">
        <f t="shared" si="187"/>
        <v>2.4000000000000021E-2</v>
      </c>
      <c r="AD61" s="103">
        <f t="shared" si="187"/>
        <v>2.4999999999999911E-2</v>
      </c>
      <c r="AE61" s="103">
        <f t="shared" si="187"/>
        <v>2.4999999999999911E-2</v>
      </c>
    </row>
    <row r="62" spans="1:49" ht="14.25" customHeight="1" x14ac:dyDescent="0.3">
      <c r="I62" s="49" t="s">
        <v>93</v>
      </c>
      <c r="J62" s="104">
        <f>+J61/B34</f>
        <v>2.3470242606599609</v>
      </c>
      <c r="L62" s="30"/>
      <c r="R62" s="41"/>
      <c r="S62" s="41"/>
      <c r="T62" s="41"/>
      <c r="U62" s="41"/>
    </row>
    <row r="63" spans="1:49" ht="14.25" customHeight="1" x14ac:dyDescent="0.3">
      <c r="B63" s="45"/>
      <c r="I63" s="49"/>
      <c r="J63" s="104"/>
      <c r="M63" s="39"/>
    </row>
    <row r="64" spans="1:49" ht="14.25" customHeight="1" x14ac:dyDescent="0.3">
      <c r="A64" s="45" t="s">
        <v>94</v>
      </c>
      <c r="B64" s="45"/>
      <c r="I64" s="49"/>
      <c r="J64" s="104"/>
      <c r="M64" s="30"/>
      <c r="AG64" s="1" t="s">
        <v>28</v>
      </c>
      <c r="AP64" s="1" t="s">
        <v>29</v>
      </c>
    </row>
    <row r="65" spans="1:49" ht="14.25" customHeight="1" x14ac:dyDescent="0.3">
      <c r="B65" s="98" t="s">
        <v>0</v>
      </c>
      <c r="C65" s="98" t="s">
        <v>87</v>
      </c>
      <c r="D65" s="98" t="s">
        <v>88</v>
      </c>
      <c r="E65" s="98" t="s">
        <v>3</v>
      </c>
      <c r="F65" s="98" t="s">
        <v>89</v>
      </c>
      <c r="G65" s="98" t="s">
        <v>90</v>
      </c>
      <c r="H65" s="98" t="s">
        <v>13</v>
      </c>
      <c r="I65" s="98" t="s">
        <v>91</v>
      </c>
      <c r="J65" s="98" t="s">
        <v>8</v>
      </c>
      <c r="M65" s="30" t="s">
        <v>30</v>
      </c>
      <c r="W65" s="1" t="s">
        <v>31</v>
      </c>
      <c r="AG65" s="98" t="s">
        <v>87</v>
      </c>
      <c r="AH65" s="98" t="s">
        <v>88</v>
      </c>
      <c r="AI65" s="98" t="s">
        <v>3</v>
      </c>
      <c r="AJ65" s="98" t="s">
        <v>89</v>
      </c>
      <c r="AK65" s="98" t="s">
        <v>90</v>
      </c>
      <c r="AL65" s="98" t="s">
        <v>13</v>
      </c>
      <c r="AM65" s="98" t="s">
        <v>91</v>
      </c>
      <c r="AN65" s="98" t="s">
        <v>8</v>
      </c>
      <c r="AP65" s="98" t="s">
        <v>87</v>
      </c>
      <c r="AQ65" s="98" t="s">
        <v>88</v>
      </c>
      <c r="AR65" s="98" t="s">
        <v>3</v>
      </c>
      <c r="AS65" s="98" t="s">
        <v>89</v>
      </c>
      <c r="AT65" s="98" t="s">
        <v>90</v>
      </c>
      <c r="AU65" s="98" t="s">
        <v>13</v>
      </c>
      <c r="AV65" s="98" t="s">
        <v>91</v>
      </c>
      <c r="AW65" s="98" t="s">
        <v>8</v>
      </c>
    </row>
    <row r="66" spans="1:49" ht="14.25" customHeight="1" x14ac:dyDescent="0.3">
      <c r="B66" s="99"/>
      <c r="C66" s="99" t="s">
        <v>9</v>
      </c>
      <c r="D66" s="99" t="s">
        <v>2</v>
      </c>
      <c r="E66" s="99"/>
      <c r="F66" s="99" t="s">
        <v>10</v>
      </c>
      <c r="G66" s="99" t="s">
        <v>11</v>
      </c>
      <c r="H66" s="99" t="s">
        <v>12</v>
      </c>
      <c r="I66" s="99" t="s">
        <v>13</v>
      </c>
      <c r="J66" s="99"/>
      <c r="M66" s="98" t="s">
        <v>0</v>
      </c>
      <c r="N66" s="98" t="s">
        <v>87</v>
      </c>
      <c r="O66" s="98" t="s">
        <v>88</v>
      </c>
      <c r="P66" s="98" t="s">
        <v>3</v>
      </c>
      <c r="Q66" s="98" t="s">
        <v>89</v>
      </c>
      <c r="R66" s="98" t="s">
        <v>90</v>
      </c>
      <c r="S66" s="98" t="s">
        <v>13</v>
      </c>
      <c r="T66" s="98" t="s">
        <v>91</v>
      </c>
      <c r="U66" s="98" t="s">
        <v>8</v>
      </c>
      <c r="W66" s="98" t="s">
        <v>0</v>
      </c>
      <c r="X66" s="98" t="s">
        <v>87</v>
      </c>
      <c r="Y66" s="98" t="s">
        <v>88</v>
      </c>
      <c r="Z66" s="98" t="s">
        <v>3</v>
      </c>
      <c r="AA66" s="98" t="s">
        <v>89</v>
      </c>
      <c r="AB66" s="98" t="s">
        <v>90</v>
      </c>
      <c r="AC66" s="98" t="s">
        <v>13</v>
      </c>
      <c r="AD66" s="98" t="s">
        <v>91</v>
      </c>
      <c r="AE66" s="98" t="s">
        <v>8</v>
      </c>
      <c r="AG66" s="99" t="s">
        <v>9</v>
      </c>
      <c r="AH66" s="99" t="s">
        <v>2</v>
      </c>
      <c r="AI66" s="99"/>
      <c r="AJ66" s="99" t="s">
        <v>10</v>
      </c>
      <c r="AK66" s="99" t="s">
        <v>11</v>
      </c>
      <c r="AL66" s="99" t="s">
        <v>12</v>
      </c>
      <c r="AM66" s="99" t="s">
        <v>13</v>
      </c>
      <c r="AN66" s="99"/>
      <c r="AP66" s="99" t="s">
        <v>9</v>
      </c>
      <c r="AQ66" s="99" t="s">
        <v>2</v>
      </c>
      <c r="AR66" s="99"/>
      <c r="AS66" s="99" t="s">
        <v>10</v>
      </c>
      <c r="AT66" s="99" t="s">
        <v>11</v>
      </c>
      <c r="AU66" s="99" t="s">
        <v>12</v>
      </c>
      <c r="AV66" s="99" t="s">
        <v>13</v>
      </c>
      <c r="AW66" s="99"/>
    </row>
    <row r="67" spans="1:49" ht="14.25" customHeight="1" x14ac:dyDescent="0.3">
      <c r="A67" s="90">
        <v>0</v>
      </c>
      <c r="B67" s="105">
        <f t="shared" ref="B67:J67" si="188">+B34-B6</f>
        <v>5165</v>
      </c>
      <c r="C67" s="105">
        <f t="shared" si="188"/>
        <v>4570</v>
      </c>
      <c r="D67" s="12">
        <f t="shared" si="188"/>
        <v>3976</v>
      </c>
      <c r="E67" s="12">
        <f t="shared" si="188"/>
        <v>3479</v>
      </c>
      <c r="F67" s="12">
        <f t="shared" si="188"/>
        <v>3641</v>
      </c>
      <c r="G67" s="12">
        <f t="shared" si="188"/>
        <v>3793</v>
      </c>
      <c r="H67" s="12">
        <f t="shared" si="188"/>
        <v>3341</v>
      </c>
      <c r="I67" s="12">
        <f t="shared" si="188"/>
        <v>2855</v>
      </c>
      <c r="J67" s="12">
        <f t="shared" si="188"/>
        <v>2317</v>
      </c>
      <c r="M67" s="99"/>
      <c r="N67" s="99" t="s">
        <v>9</v>
      </c>
      <c r="O67" s="99" t="s">
        <v>2</v>
      </c>
      <c r="P67" s="99"/>
      <c r="Q67" s="99" t="s">
        <v>10</v>
      </c>
      <c r="R67" s="99" t="s">
        <v>11</v>
      </c>
      <c r="S67" s="99" t="s">
        <v>12</v>
      </c>
      <c r="T67" s="99" t="s">
        <v>13</v>
      </c>
      <c r="U67" s="99"/>
      <c r="W67" s="99"/>
      <c r="X67" s="99" t="s">
        <v>9</v>
      </c>
      <c r="Y67" s="99" t="s">
        <v>2</v>
      </c>
      <c r="Z67" s="99"/>
      <c r="AA67" s="99" t="s">
        <v>10</v>
      </c>
      <c r="AB67" s="99" t="s">
        <v>11</v>
      </c>
      <c r="AC67" s="99" t="s">
        <v>12</v>
      </c>
      <c r="AD67" s="99" t="s">
        <v>13</v>
      </c>
      <c r="AE67" s="99"/>
      <c r="AG67" s="41">
        <f t="shared" ref="AG67:AN67" si="189">+C67-B67</f>
        <v>-595</v>
      </c>
      <c r="AH67" s="41">
        <f t="shared" si="189"/>
        <v>-594</v>
      </c>
      <c r="AI67" s="41">
        <f t="shared" si="189"/>
        <v>-497</v>
      </c>
      <c r="AJ67" s="41">
        <f t="shared" si="189"/>
        <v>162</v>
      </c>
      <c r="AK67" s="41">
        <f t="shared" si="189"/>
        <v>152</v>
      </c>
      <c r="AL67" s="41">
        <f t="shared" si="189"/>
        <v>-452</v>
      </c>
      <c r="AM67" s="41">
        <f t="shared" si="189"/>
        <v>-486</v>
      </c>
      <c r="AN67" s="41">
        <f t="shared" si="189"/>
        <v>-538</v>
      </c>
      <c r="AP67" s="100">
        <f t="shared" ref="AP67:AW67" si="190">+C67/B67-1</f>
        <v>-0.11519845111326232</v>
      </c>
      <c r="AQ67" s="100">
        <f t="shared" si="190"/>
        <v>-0.12997811816192562</v>
      </c>
      <c r="AR67" s="100">
        <f t="shared" si="190"/>
        <v>-0.125</v>
      </c>
      <c r="AS67" s="100">
        <f t="shared" si="190"/>
        <v>4.6565104915205602E-2</v>
      </c>
      <c r="AT67" s="100">
        <f t="shared" si="190"/>
        <v>4.1746772864597714E-2</v>
      </c>
      <c r="AU67" s="100">
        <f t="shared" si="190"/>
        <v>-0.11916688636962824</v>
      </c>
      <c r="AV67" s="100">
        <f t="shared" si="190"/>
        <v>-0.14546542951212216</v>
      </c>
      <c r="AW67" s="100">
        <f t="shared" si="190"/>
        <v>-0.18844133099824867</v>
      </c>
    </row>
    <row r="68" spans="1:49" ht="14.25" customHeight="1" x14ac:dyDescent="0.3">
      <c r="A68" s="90">
        <v>1</v>
      </c>
      <c r="B68" s="105">
        <f t="shared" ref="B68:J68" si="191">+B35-B7</f>
        <v>5550.4000000000015</v>
      </c>
      <c r="C68" s="105">
        <f t="shared" si="191"/>
        <v>4951</v>
      </c>
      <c r="D68" s="12">
        <f t="shared" si="191"/>
        <v>4352.5999999999985</v>
      </c>
      <c r="E68" s="12">
        <f t="shared" si="191"/>
        <v>3854.2000000000044</v>
      </c>
      <c r="F68" s="12">
        <f t="shared" si="191"/>
        <v>4024.8000000000029</v>
      </c>
      <c r="G68" s="12">
        <f t="shared" si="191"/>
        <v>4185.4000000000015</v>
      </c>
      <c r="H68" s="12">
        <f t="shared" si="191"/>
        <v>3737.5999999999985</v>
      </c>
      <c r="I68" s="12">
        <f t="shared" si="191"/>
        <v>3255.8000000000029</v>
      </c>
      <c r="J68" s="12">
        <f t="shared" si="191"/>
        <v>2721</v>
      </c>
      <c r="L68" s="30">
        <v>1</v>
      </c>
      <c r="M68" s="41">
        <f t="shared" ref="M68:U68" si="192">+B68-B67</f>
        <v>385.40000000000146</v>
      </c>
      <c r="N68" s="41">
        <f t="shared" si="192"/>
        <v>381</v>
      </c>
      <c r="O68" s="41">
        <f t="shared" si="192"/>
        <v>376.59999999999854</v>
      </c>
      <c r="P68" s="41">
        <f t="shared" si="192"/>
        <v>375.20000000000437</v>
      </c>
      <c r="Q68" s="41">
        <f t="shared" si="192"/>
        <v>383.80000000000291</v>
      </c>
      <c r="R68" s="41">
        <f t="shared" si="192"/>
        <v>392.40000000000146</v>
      </c>
      <c r="S68" s="41">
        <f t="shared" si="192"/>
        <v>396.59999999999854</v>
      </c>
      <c r="T68" s="41">
        <f t="shared" si="192"/>
        <v>400.80000000000291</v>
      </c>
      <c r="U68" s="41">
        <f t="shared" si="192"/>
        <v>404</v>
      </c>
      <c r="W68" s="101">
        <f t="shared" ref="W68:AE68" si="193">+B68/B67-1</f>
        <v>7.4617618586641177E-2</v>
      </c>
      <c r="X68" s="101">
        <f t="shared" si="193"/>
        <v>8.3369803063457315E-2</v>
      </c>
      <c r="Y68" s="101">
        <f t="shared" si="193"/>
        <v>9.4718309859154637E-2</v>
      </c>
      <c r="Z68" s="101">
        <f t="shared" si="193"/>
        <v>0.1078470824949711</v>
      </c>
      <c r="AA68" s="101">
        <f t="shared" si="193"/>
        <v>0.10541060148310977</v>
      </c>
      <c r="AB68" s="101">
        <f t="shared" si="193"/>
        <v>0.10345373055628837</v>
      </c>
      <c r="AC68" s="101">
        <f t="shared" si="193"/>
        <v>0.11870697395989183</v>
      </c>
      <c r="AD68" s="101">
        <f t="shared" si="193"/>
        <v>0.14038528896672609</v>
      </c>
      <c r="AE68" s="101">
        <f t="shared" si="193"/>
        <v>0.17436340094950364</v>
      </c>
      <c r="AG68" s="41">
        <f t="shared" ref="AG68:AN68" si="194">+C68-B68</f>
        <v>-599.40000000000146</v>
      </c>
      <c r="AH68" s="41">
        <f t="shared" si="194"/>
        <v>-598.40000000000146</v>
      </c>
      <c r="AI68" s="41">
        <f t="shared" si="194"/>
        <v>-498.39999999999418</v>
      </c>
      <c r="AJ68" s="41">
        <f t="shared" si="194"/>
        <v>170.59999999999854</v>
      </c>
      <c r="AK68" s="41">
        <f t="shared" si="194"/>
        <v>160.59999999999854</v>
      </c>
      <c r="AL68" s="41">
        <f t="shared" si="194"/>
        <v>-447.80000000000291</v>
      </c>
      <c r="AM68" s="41">
        <f t="shared" si="194"/>
        <v>-481.79999999999563</v>
      </c>
      <c r="AN68" s="41">
        <f t="shared" si="194"/>
        <v>-534.80000000000291</v>
      </c>
      <c r="AO68" s="42"/>
      <c r="AP68" s="100">
        <f t="shared" ref="AP68:AW68" si="195">+C68/B68-1</f>
        <v>-0.10799221677716941</v>
      </c>
      <c r="AQ68" s="100">
        <f t="shared" si="195"/>
        <v>-0.12086447182387428</v>
      </c>
      <c r="AR68" s="100">
        <f t="shared" si="195"/>
        <v>-0.1145062721132184</v>
      </c>
      <c r="AS68" s="100">
        <f t="shared" si="195"/>
        <v>4.4263400965180333E-2</v>
      </c>
      <c r="AT68" s="100">
        <f t="shared" si="195"/>
        <v>3.9902603856091901E-2</v>
      </c>
      <c r="AU68" s="100">
        <f t="shared" si="195"/>
        <v>-0.10699096860515189</v>
      </c>
      <c r="AV68" s="100">
        <f t="shared" si="195"/>
        <v>-0.12890624999999889</v>
      </c>
      <c r="AW68" s="100">
        <f t="shared" si="195"/>
        <v>-0.16426070397444636</v>
      </c>
    </row>
    <row r="69" spans="1:49" ht="14.25" customHeight="1" x14ac:dyDescent="0.3">
      <c r="A69" s="90">
        <v>2</v>
      </c>
      <c r="B69" s="105">
        <f t="shared" ref="B69:J69" si="196">+B36-B8</f>
        <v>5396.9135999999999</v>
      </c>
      <c r="C69" s="105">
        <f t="shared" si="196"/>
        <v>4721.6319999999978</v>
      </c>
      <c r="D69" s="12">
        <f t="shared" si="196"/>
        <v>4219.350400000003</v>
      </c>
      <c r="E69" s="12">
        <f t="shared" si="196"/>
        <v>3872.0688000000082</v>
      </c>
      <c r="F69" s="12">
        <f t="shared" si="196"/>
        <v>4024.7872000000061</v>
      </c>
      <c r="G69" s="12">
        <f t="shared" si="196"/>
        <v>4167.5056000000041</v>
      </c>
      <c r="H69" s="12">
        <f t="shared" si="196"/>
        <v>3700.9423999999999</v>
      </c>
      <c r="I69" s="12">
        <f t="shared" si="196"/>
        <v>3202.379200000003</v>
      </c>
      <c r="J69" s="12">
        <f t="shared" si="196"/>
        <v>2715.8159999999989</v>
      </c>
      <c r="L69" s="30">
        <v>2</v>
      </c>
      <c r="M69" s="41">
        <f t="shared" ref="M69:U69" si="197">+B69-B68</f>
        <v>-153.48640000000159</v>
      </c>
      <c r="N69" s="41">
        <f t="shared" si="197"/>
        <v>-229.36800000000221</v>
      </c>
      <c r="O69" s="41">
        <f t="shared" si="197"/>
        <v>-133.24959999999555</v>
      </c>
      <c r="P69" s="41">
        <f t="shared" si="197"/>
        <v>17.86880000000383</v>
      </c>
      <c r="Q69" s="41">
        <f t="shared" si="197"/>
        <v>-1.2799999996786937E-2</v>
      </c>
      <c r="R69" s="41">
        <f t="shared" si="197"/>
        <v>-17.894399999997404</v>
      </c>
      <c r="S69" s="41">
        <f t="shared" si="197"/>
        <v>-36.657599999998638</v>
      </c>
      <c r="T69" s="41">
        <f t="shared" si="197"/>
        <v>-53.420799999999872</v>
      </c>
      <c r="U69" s="41">
        <f t="shared" si="197"/>
        <v>-5.1840000000011059</v>
      </c>
      <c r="W69" s="101">
        <f t="shared" ref="W69:AE69" si="198">+B69/B68-1</f>
        <v>-2.7653214182761898E-2</v>
      </c>
      <c r="X69" s="101">
        <f t="shared" si="198"/>
        <v>-4.6327610583720924E-2</v>
      </c>
      <c r="Y69" s="101">
        <f t="shared" si="198"/>
        <v>-3.0613794054127563E-2</v>
      </c>
      <c r="Z69" s="101">
        <f t="shared" si="198"/>
        <v>4.6361890924195848E-3</v>
      </c>
      <c r="AA69" s="101">
        <f t="shared" si="198"/>
        <v>-3.1802822492155158E-6</v>
      </c>
      <c r="AB69" s="101">
        <f t="shared" si="198"/>
        <v>-4.2754336503075807E-3</v>
      </c>
      <c r="AC69" s="101">
        <f t="shared" si="198"/>
        <v>-9.8077910958900283E-3</v>
      </c>
      <c r="AD69" s="101">
        <f t="shared" si="198"/>
        <v>-1.6407887462374759E-2</v>
      </c>
      <c r="AE69" s="101">
        <f t="shared" si="198"/>
        <v>-1.9051819184127128E-3</v>
      </c>
      <c r="AG69" s="41">
        <f t="shared" ref="AG69:AN69" si="199">+C69-B69</f>
        <v>-675.28160000000207</v>
      </c>
      <c r="AH69" s="41">
        <f t="shared" si="199"/>
        <v>-502.2815999999948</v>
      </c>
      <c r="AI69" s="41">
        <f t="shared" si="199"/>
        <v>-347.2815999999948</v>
      </c>
      <c r="AJ69" s="41">
        <f t="shared" si="199"/>
        <v>152.71839999999793</v>
      </c>
      <c r="AK69" s="41">
        <f t="shared" si="199"/>
        <v>142.71839999999793</v>
      </c>
      <c r="AL69" s="41">
        <f t="shared" si="199"/>
        <v>-466.56320000000414</v>
      </c>
      <c r="AM69" s="41">
        <f t="shared" si="199"/>
        <v>-498.56319999999687</v>
      </c>
      <c r="AN69" s="41">
        <f t="shared" si="199"/>
        <v>-486.56320000000414</v>
      </c>
      <c r="AO69" s="42"/>
      <c r="AP69" s="100">
        <f t="shared" ref="AP69:AW69" si="200">+C69/B69-1</f>
        <v>-0.12512366327302371</v>
      </c>
      <c r="AQ69" s="100">
        <f t="shared" si="200"/>
        <v>-0.10637881139402539</v>
      </c>
      <c r="AR69" s="100">
        <f t="shared" si="200"/>
        <v>-8.2306887809079465E-2</v>
      </c>
      <c r="AS69" s="100">
        <f t="shared" si="200"/>
        <v>3.9441034725415491E-2</v>
      </c>
      <c r="AT69" s="100">
        <f t="shared" si="200"/>
        <v>3.5459862325142977E-2</v>
      </c>
      <c r="AU69" s="100">
        <f t="shared" si="200"/>
        <v>-0.11195262701026809</v>
      </c>
      <c r="AV69" s="100">
        <f t="shared" si="200"/>
        <v>-0.13471249917318273</v>
      </c>
      <c r="AW69" s="100">
        <f t="shared" si="200"/>
        <v>-0.15193803407166884</v>
      </c>
    </row>
    <row r="70" spans="1:49" ht="14.25" customHeight="1" x14ac:dyDescent="0.3">
      <c r="A70" s="90">
        <v>3</v>
      </c>
      <c r="B70" s="105">
        <f t="shared" ref="B70:J70" si="201">+B37-B9</f>
        <v>5268.1435264000029</v>
      </c>
      <c r="C70" s="105">
        <f t="shared" si="201"/>
        <v>4517.5111679999973</v>
      </c>
      <c r="D70" s="12">
        <f t="shared" si="201"/>
        <v>4110.8788096000062</v>
      </c>
      <c r="E70" s="12">
        <f t="shared" si="201"/>
        <v>3885.2464512000079</v>
      </c>
      <c r="F70" s="12">
        <f t="shared" si="201"/>
        <v>4020.6140928000095</v>
      </c>
      <c r="G70" s="12">
        <f t="shared" si="201"/>
        <v>4142.9817344000039</v>
      </c>
      <c r="H70" s="12">
        <f t="shared" si="201"/>
        <v>3659.7170176</v>
      </c>
      <c r="I70" s="12">
        <f t="shared" si="201"/>
        <v>3143.4523008000033</v>
      </c>
      <c r="J70" s="12">
        <f t="shared" si="201"/>
        <v>2710.1875839999993</v>
      </c>
      <c r="L70" s="30">
        <v>3</v>
      </c>
      <c r="M70" s="41">
        <f t="shared" ref="M70:U70" si="202">+B70-B69</f>
        <v>-128.77007359999698</v>
      </c>
      <c r="N70" s="41">
        <f t="shared" si="202"/>
        <v>-204.12083200000052</v>
      </c>
      <c r="O70" s="41">
        <f t="shared" si="202"/>
        <v>-108.47159039999678</v>
      </c>
      <c r="P70" s="41">
        <f t="shared" si="202"/>
        <v>13.177651199999673</v>
      </c>
      <c r="Q70" s="41">
        <f t="shared" si="202"/>
        <v>-4.1731071999965934</v>
      </c>
      <c r="R70" s="41">
        <f t="shared" si="202"/>
        <v>-24.523865600000136</v>
      </c>
      <c r="S70" s="41">
        <f t="shared" si="202"/>
        <v>-41.225382399999944</v>
      </c>
      <c r="T70" s="41">
        <f t="shared" si="202"/>
        <v>-58.926899199999752</v>
      </c>
      <c r="U70" s="41">
        <f t="shared" si="202"/>
        <v>-5.6284159999995609</v>
      </c>
      <c r="W70" s="101">
        <f t="shared" ref="W70:AE70" si="203">+B70/B69-1</f>
        <v>-2.385994721130924E-2</v>
      </c>
      <c r="X70" s="101">
        <f t="shared" si="203"/>
        <v>-4.323099131825614E-2</v>
      </c>
      <c r="Y70" s="101">
        <f t="shared" si="203"/>
        <v>-2.5708125686834782E-2</v>
      </c>
      <c r="Z70" s="101">
        <f t="shared" si="203"/>
        <v>3.403258537141518E-3</v>
      </c>
      <c r="AA70" s="101">
        <f t="shared" si="203"/>
        <v>-1.0368516377702308E-3</v>
      </c>
      <c r="AB70" s="101">
        <f t="shared" si="203"/>
        <v>-5.8845429265890203E-3</v>
      </c>
      <c r="AC70" s="101">
        <f t="shared" si="203"/>
        <v>-1.1139158069577104E-2</v>
      </c>
      <c r="AD70" s="101">
        <f t="shared" si="203"/>
        <v>-1.840097487518022E-2</v>
      </c>
      <c r="AE70" s="101">
        <f t="shared" si="203"/>
        <v>-2.072458517071718E-3</v>
      </c>
      <c r="AG70" s="41">
        <f t="shared" ref="AG70:AN70" si="204">+C70-B70</f>
        <v>-750.63235840000561</v>
      </c>
      <c r="AH70" s="41">
        <f t="shared" si="204"/>
        <v>-406.63235839999106</v>
      </c>
      <c r="AI70" s="41">
        <f t="shared" si="204"/>
        <v>-225.63235839999834</v>
      </c>
      <c r="AJ70" s="41">
        <f t="shared" si="204"/>
        <v>135.36764160000166</v>
      </c>
      <c r="AK70" s="41">
        <f t="shared" si="204"/>
        <v>122.36764159999439</v>
      </c>
      <c r="AL70" s="41">
        <f t="shared" si="204"/>
        <v>-483.26471680000395</v>
      </c>
      <c r="AM70" s="41">
        <f t="shared" si="204"/>
        <v>-516.26471679999668</v>
      </c>
      <c r="AN70" s="41">
        <f t="shared" si="204"/>
        <v>-433.26471680000395</v>
      </c>
      <c r="AO70" s="42"/>
      <c r="AP70" s="100">
        <f t="shared" ref="AP70:AW70" si="205">+C70/B70-1</f>
        <v>-0.14248517616089929</v>
      </c>
      <c r="AQ70" s="100">
        <f t="shared" si="205"/>
        <v>-9.0012474408561638E-2</v>
      </c>
      <c r="AR70" s="100">
        <f t="shared" si="205"/>
        <v>-5.4886648050311293E-2</v>
      </c>
      <c r="AS70" s="100">
        <f t="shared" si="205"/>
        <v>3.4841455567945046E-2</v>
      </c>
      <c r="AT70" s="100">
        <f t="shared" si="205"/>
        <v>3.0435062598802132E-2</v>
      </c>
      <c r="AU70" s="100">
        <f t="shared" si="205"/>
        <v>-0.11664659604635974</v>
      </c>
      <c r="AV70" s="100">
        <f t="shared" si="205"/>
        <v>-0.14106684050084206</v>
      </c>
      <c r="AW70" s="100">
        <f t="shared" si="205"/>
        <v>-0.13783085453205024</v>
      </c>
    </row>
    <row r="71" spans="1:49" ht="14.25" customHeight="1" x14ac:dyDescent="0.3">
      <c r="A71" s="90">
        <v>4</v>
      </c>
      <c r="B71" s="105">
        <f t="shared" ref="B71:J71" si="206">+B38-B10</f>
        <v>5167.7069710336073</v>
      </c>
      <c r="C71" s="105">
        <f t="shared" si="206"/>
        <v>4341.2674360320016</v>
      </c>
      <c r="D71" s="12">
        <f t="shared" si="206"/>
        <v>4029.8279010304104</v>
      </c>
      <c r="E71" s="12">
        <f t="shared" si="206"/>
        <v>3897.388366028812</v>
      </c>
      <c r="F71" s="12">
        <f t="shared" si="206"/>
        <v>4014.9488310272136</v>
      </c>
      <c r="G71" s="12">
        <f t="shared" si="206"/>
        <v>4117.5092960256079</v>
      </c>
      <c r="H71" s="12">
        <f t="shared" si="206"/>
        <v>3616.6302260224038</v>
      </c>
      <c r="I71" s="12">
        <f t="shared" si="206"/>
        <v>3077.751156019207</v>
      </c>
      <c r="J71" s="12">
        <f t="shared" si="206"/>
        <v>2697.8720860160029</v>
      </c>
      <c r="L71" s="30">
        <v>4</v>
      </c>
      <c r="M71" s="41">
        <f t="shared" ref="M71:U71" si="207">+B71-B70</f>
        <v>-100.43655536639562</v>
      </c>
      <c r="N71" s="41">
        <f t="shared" si="207"/>
        <v>-176.2437319679957</v>
      </c>
      <c r="O71" s="41">
        <f t="shared" si="207"/>
        <v>-81.050908569595776</v>
      </c>
      <c r="P71" s="41">
        <f t="shared" si="207"/>
        <v>12.141914828804147</v>
      </c>
      <c r="Q71" s="41">
        <f t="shared" si="207"/>
        <v>-5.6652617727959296</v>
      </c>
      <c r="R71" s="41">
        <f t="shared" si="207"/>
        <v>-25.472438374396006</v>
      </c>
      <c r="S71" s="41">
        <f t="shared" si="207"/>
        <v>-43.086791577596159</v>
      </c>
      <c r="T71" s="41">
        <f t="shared" si="207"/>
        <v>-65.701144780796312</v>
      </c>
      <c r="U71" s="41">
        <f t="shared" si="207"/>
        <v>-12.315497983996465</v>
      </c>
      <c r="W71" s="101">
        <f t="shared" ref="W71:AE71" si="208">+B71/B70-1</f>
        <v>-1.9064885924820141E-2</v>
      </c>
      <c r="X71" s="101">
        <f t="shared" si="208"/>
        <v>-3.9013457944814034E-2</v>
      </c>
      <c r="Y71" s="101">
        <f t="shared" si="208"/>
        <v>-1.971619994739815E-2</v>
      </c>
      <c r="Z71" s="101">
        <f t="shared" si="208"/>
        <v>3.1251337543989344E-3</v>
      </c>
      <c r="AA71" s="101">
        <f t="shared" si="208"/>
        <v>-1.4090538514852646E-3</v>
      </c>
      <c r="AB71" s="101">
        <f t="shared" si="208"/>
        <v>-6.1483347036973557E-3</v>
      </c>
      <c r="AC71" s="101">
        <f t="shared" si="208"/>
        <v>-1.1773257705551265E-2</v>
      </c>
      <c r="AD71" s="101">
        <f t="shared" si="208"/>
        <v>-2.0900951722434447E-2</v>
      </c>
      <c r="AE71" s="101">
        <f t="shared" si="208"/>
        <v>-4.5441496583863428E-3</v>
      </c>
      <c r="AG71" s="41">
        <f t="shared" ref="AG71:AN71" si="209">+C71-B71</f>
        <v>-826.43953500160569</v>
      </c>
      <c r="AH71" s="41">
        <f t="shared" si="209"/>
        <v>-311.43953500159114</v>
      </c>
      <c r="AI71" s="41">
        <f t="shared" si="209"/>
        <v>-132.43953500159841</v>
      </c>
      <c r="AJ71" s="41">
        <f t="shared" si="209"/>
        <v>117.56046499840159</v>
      </c>
      <c r="AK71" s="41">
        <f t="shared" si="209"/>
        <v>102.56046499839431</v>
      </c>
      <c r="AL71" s="41">
        <f t="shared" si="209"/>
        <v>-500.87907000320411</v>
      </c>
      <c r="AM71" s="41">
        <f t="shared" si="209"/>
        <v>-538.87907000319683</v>
      </c>
      <c r="AN71" s="41">
        <f t="shared" si="209"/>
        <v>-379.87907000320411</v>
      </c>
      <c r="AO71" s="42"/>
      <c r="AP71" s="100">
        <f t="shared" ref="AP71:AW71" si="210">+C71/B71-1</f>
        <v>-0.15992383849046055</v>
      </c>
      <c r="AQ71" s="100">
        <f t="shared" si="210"/>
        <v>-7.17393110630965E-2</v>
      </c>
      <c r="AR71" s="100">
        <f t="shared" si="210"/>
        <v>-3.286481166298294E-2</v>
      </c>
      <c r="AS71" s="100">
        <f t="shared" si="210"/>
        <v>3.0163908227136327E-2</v>
      </c>
      <c r="AT71" s="100">
        <f t="shared" si="210"/>
        <v>2.5544650583293915E-2</v>
      </c>
      <c r="AU71" s="100">
        <f t="shared" si="210"/>
        <v>-0.12164612973349531</v>
      </c>
      <c r="AV71" s="100">
        <f t="shared" si="210"/>
        <v>-0.14900032248966188</v>
      </c>
      <c r="AW71" s="100">
        <f t="shared" si="210"/>
        <v>-0.12342748024325112</v>
      </c>
    </row>
    <row r="72" spans="1:49" ht="14.25" customHeight="1" x14ac:dyDescent="0.3">
      <c r="A72" s="90">
        <v>5</v>
      </c>
      <c r="B72" s="12">
        <f t="shared" ref="B72:J72" si="211">+B39-B11</f>
        <v>5092.2359383384173</v>
      </c>
      <c r="C72" s="12">
        <f t="shared" si="211"/>
        <v>4191.5458544967696</v>
      </c>
      <c r="D72" s="12">
        <f t="shared" si="211"/>
        <v>3977.8557706551437</v>
      </c>
      <c r="E72" s="12">
        <f t="shared" si="211"/>
        <v>3908.1656868135033</v>
      </c>
      <c r="F72" s="12">
        <f t="shared" si="211"/>
        <v>4006.4756029718701</v>
      </c>
      <c r="G72" s="12">
        <f t="shared" si="211"/>
        <v>4086.7855191302224</v>
      </c>
      <c r="H72" s="12">
        <f t="shared" si="211"/>
        <v>3564.4053514469415</v>
      </c>
      <c r="I72" s="12">
        <f t="shared" si="211"/>
        <v>3011.0251837636679</v>
      </c>
      <c r="J72" s="12">
        <f t="shared" si="211"/>
        <v>2689.645016080387</v>
      </c>
      <c r="L72" s="30">
        <v>5</v>
      </c>
      <c r="M72" s="41">
        <f t="shared" ref="M72:U72" si="212">+B72-B71</f>
        <v>-75.471032695189933</v>
      </c>
      <c r="N72" s="41">
        <f t="shared" si="212"/>
        <v>-149.72158153523196</v>
      </c>
      <c r="O72" s="41">
        <f t="shared" si="212"/>
        <v>-51.972130375266715</v>
      </c>
      <c r="P72" s="41">
        <f t="shared" si="212"/>
        <v>10.777320784691256</v>
      </c>
      <c r="Q72" s="41">
        <f t="shared" si="212"/>
        <v>-8.4732280553434975</v>
      </c>
      <c r="R72" s="41">
        <f t="shared" si="212"/>
        <v>-30.723776895385527</v>
      </c>
      <c r="S72" s="41">
        <f t="shared" si="212"/>
        <v>-52.224874575462309</v>
      </c>
      <c r="T72" s="41">
        <f t="shared" si="212"/>
        <v>-66.725972255539091</v>
      </c>
      <c r="U72" s="41">
        <f t="shared" si="212"/>
        <v>-8.227069935615873</v>
      </c>
      <c r="W72" s="101">
        <f t="shared" ref="W72:AE72" si="213">+B72/B71-1</f>
        <v>-1.460435607479782E-2</v>
      </c>
      <c r="X72" s="101">
        <f t="shared" si="213"/>
        <v>-3.4487988529009028E-2</v>
      </c>
      <c r="Y72" s="101">
        <f t="shared" si="213"/>
        <v>-1.2896861020287642E-2</v>
      </c>
      <c r="Z72" s="101">
        <f t="shared" si="213"/>
        <v>2.7652673463673949E-3</v>
      </c>
      <c r="AA72" s="101">
        <f t="shared" si="213"/>
        <v>-2.1104199360806319E-3</v>
      </c>
      <c r="AB72" s="101">
        <f t="shared" si="213"/>
        <v>-7.4617383195810794E-3</v>
      </c>
      <c r="AC72" s="101">
        <f t="shared" si="213"/>
        <v>-1.444020298223847E-2</v>
      </c>
      <c r="AD72" s="101">
        <f t="shared" si="213"/>
        <v>-2.1680106309128311E-2</v>
      </c>
      <c r="AE72" s="101">
        <f t="shared" si="213"/>
        <v>-3.0494662731638256E-3</v>
      </c>
      <c r="AG72" s="41">
        <f t="shared" ref="AG72:AN72" si="214">+C72-B72</f>
        <v>-900.69008384164772</v>
      </c>
      <c r="AH72" s="41">
        <f t="shared" si="214"/>
        <v>-213.69008384162589</v>
      </c>
      <c r="AI72" s="41">
        <f t="shared" si="214"/>
        <v>-69.690083841640444</v>
      </c>
      <c r="AJ72" s="41">
        <f t="shared" si="214"/>
        <v>98.309916158366832</v>
      </c>
      <c r="AK72" s="41">
        <f t="shared" si="214"/>
        <v>80.30991615835228</v>
      </c>
      <c r="AL72" s="41">
        <f t="shared" si="214"/>
        <v>-522.38016768328089</v>
      </c>
      <c r="AM72" s="41">
        <f t="shared" si="214"/>
        <v>-553.38016768327361</v>
      </c>
      <c r="AN72" s="41">
        <f t="shared" si="214"/>
        <v>-321.38016768328089</v>
      </c>
      <c r="AO72" s="42"/>
      <c r="AP72" s="100">
        <f t="shared" ref="AP72:AW72" si="215">+C72/B72-1</f>
        <v>-0.17687516736224529</v>
      </c>
      <c r="AQ72" s="100">
        <f t="shared" si="215"/>
        <v>-5.0981211051854602E-2</v>
      </c>
      <c r="AR72" s="100">
        <f t="shared" si="215"/>
        <v>-1.7519509972118152E-2</v>
      </c>
      <c r="AS72" s="100">
        <f t="shared" si="215"/>
        <v>2.5155002125440307E-2</v>
      </c>
      <c r="AT72" s="100">
        <f t="shared" si="215"/>
        <v>2.0045028128657716E-2</v>
      </c>
      <c r="AU72" s="100">
        <f t="shared" si="215"/>
        <v>-0.12782177220654767</v>
      </c>
      <c r="AV72" s="100">
        <f t="shared" si="215"/>
        <v>-0.15525174976483336</v>
      </c>
      <c r="AW72" s="100">
        <f t="shared" si="215"/>
        <v>-0.10673446685742027</v>
      </c>
    </row>
    <row r="73" spans="1:49" ht="14.25" customHeight="1" x14ac:dyDescent="0.3">
      <c r="A73" s="90">
        <v>6</v>
      </c>
      <c r="B73" s="12">
        <f t="shared" ref="B73:J73" si="216">+B40-B12</f>
        <v>5046.377600858541</v>
      </c>
      <c r="C73" s="12">
        <f t="shared" si="216"/>
        <v>4070.0069550046901</v>
      </c>
      <c r="D73" s="12">
        <f t="shared" si="216"/>
        <v>3953.6363091508683</v>
      </c>
      <c r="E73" s="12">
        <f t="shared" si="216"/>
        <v>3918.265663297032</v>
      </c>
      <c r="F73" s="12">
        <f t="shared" si="216"/>
        <v>3992.8950174431957</v>
      </c>
      <c r="G73" s="12">
        <f t="shared" si="216"/>
        <v>4052.5243715893521</v>
      </c>
      <c r="H73" s="12">
        <f t="shared" si="216"/>
        <v>3512.7830798816722</v>
      </c>
      <c r="I73" s="12">
        <f t="shared" si="216"/>
        <v>2934.0417881739995</v>
      </c>
      <c r="J73" s="12">
        <f t="shared" si="216"/>
        <v>2675.3004964663196</v>
      </c>
      <c r="L73" s="30">
        <v>6</v>
      </c>
      <c r="M73" s="41">
        <f t="shared" ref="M73:U73" si="217">+B73-B72</f>
        <v>-45.858337479876354</v>
      </c>
      <c r="N73" s="41">
        <f t="shared" si="217"/>
        <v>-121.53889949207951</v>
      </c>
      <c r="O73" s="41">
        <f t="shared" si="217"/>
        <v>-24.219461504275387</v>
      </c>
      <c r="P73" s="41">
        <f t="shared" si="217"/>
        <v>10.099976483528735</v>
      </c>
      <c r="Q73" s="41">
        <f t="shared" si="217"/>
        <v>-13.580585528674419</v>
      </c>
      <c r="R73" s="41">
        <f t="shared" si="217"/>
        <v>-34.261147540870297</v>
      </c>
      <c r="S73" s="41">
        <f t="shared" si="217"/>
        <v>-51.62227156526933</v>
      </c>
      <c r="T73" s="41">
        <f t="shared" si="217"/>
        <v>-76.983395589668362</v>
      </c>
      <c r="U73" s="41">
        <f t="shared" si="217"/>
        <v>-14.344519614067394</v>
      </c>
      <c r="W73" s="101">
        <f t="shared" ref="W73:AE73" si="218">+B73/B72-1</f>
        <v>-9.005540598505668E-3</v>
      </c>
      <c r="X73" s="101">
        <f t="shared" si="218"/>
        <v>-2.8996199424059843E-2</v>
      </c>
      <c r="Y73" s="101">
        <f t="shared" si="218"/>
        <v>-6.0885720600891702E-3</v>
      </c>
      <c r="Z73" s="101">
        <f t="shared" si="218"/>
        <v>2.5843265851308583E-3</v>
      </c>
      <c r="AA73" s="101">
        <f t="shared" si="218"/>
        <v>-3.3896588609202416E-3</v>
      </c>
      <c r="AB73" s="101">
        <f t="shared" si="218"/>
        <v>-8.3833975089943058E-3</v>
      </c>
      <c r="AC73" s="101">
        <f t="shared" si="218"/>
        <v>-1.4482716323022449E-2</v>
      </c>
      <c r="AD73" s="101">
        <f t="shared" si="218"/>
        <v>-2.5567170943898265E-2</v>
      </c>
      <c r="AE73" s="101">
        <f t="shared" si="218"/>
        <v>-5.3332389695691651E-3</v>
      </c>
      <c r="AG73" s="41">
        <f t="shared" ref="AG73:AN73" si="219">+C73-B73</f>
        <v>-976.37064585385087</v>
      </c>
      <c r="AH73" s="41">
        <f t="shared" si="219"/>
        <v>-116.37064585382177</v>
      </c>
      <c r="AI73" s="41">
        <f t="shared" si="219"/>
        <v>-35.370645853836322</v>
      </c>
      <c r="AJ73" s="41">
        <f t="shared" si="219"/>
        <v>74.629354146163678</v>
      </c>
      <c r="AK73" s="41">
        <f t="shared" si="219"/>
        <v>59.629354146156402</v>
      </c>
      <c r="AL73" s="41">
        <f t="shared" si="219"/>
        <v>-539.74129170767992</v>
      </c>
      <c r="AM73" s="41">
        <f t="shared" si="219"/>
        <v>-578.74129170767264</v>
      </c>
      <c r="AN73" s="41">
        <f t="shared" si="219"/>
        <v>-258.74129170767992</v>
      </c>
      <c r="AO73" s="42"/>
      <c r="AP73" s="100">
        <f t="shared" ref="AP73:AW73" si="220">+C73/B73-1</f>
        <v>-0.19347950610904363</v>
      </c>
      <c r="AQ73" s="100">
        <f t="shared" si="220"/>
        <v>-2.8592247418822381E-2</v>
      </c>
      <c r="AR73" s="100">
        <f t="shared" si="220"/>
        <v>-8.9463580076825089E-3</v>
      </c>
      <c r="AS73" s="100">
        <f t="shared" si="220"/>
        <v>1.9046527356536336E-2</v>
      </c>
      <c r="AT73" s="100">
        <f t="shared" si="220"/>
        <v>1.4933864748675418E-2</v>
      </c>
      <c r="AU73" s="100">
        <f t="shared" si="220"/>
        <v>-0.13318643941825326</v>
      </c>
      <c r="AV73" s="100">
        <f t="shared" si="220"/>
        <v>-0.16475292625446358</v>
      </c>
      <c r="AW73" s="100">
        <f t="shared" si="220"/>
        <v>-8.8185959978677619E-2</v>
      </c>
    </row>
    <row r="74" spans="1:49" ht="14.25" customHeight="1" x14ac:dyDescent="0.3">
      <c r="A74" s="90">
        <v>7</v>
      </c>
      <c r="B74" s="12">
        <f t="shared" ref="B74:J74" si="221">+B41-B13</f>
        <v>5027.79466327915</v>
      </c>
      <c r="C74" s="12">
        <f t="shared" si="221"/>
        <v>3977.3271219248054</v>
      </c>
      <c r="D74" s="12">
        <f t="shared" si="221"/>
        <v>3959.8595805704899</v>
      </c>
      <c r="E74" s="12">
        <f t="shared" si="221"/>
        <v>3926.3920392161599</v>
      </c>
      <c r="F74" s="12">
        <f t="shared" si="221"/>
        <v>3979.9244978618372</v>
      </c>
      <c r="G74" s="12">
        <f t="shared" si="221"/>
        <v>4013.4569565074999</v>
      </c>
      <c r="H74" s="12">
        <f t="shared" si="221"/>
        <v>3453.5218737988325</v>
      </c>
      <c r="I74" s="12">
        <f t="shared" si="221"/>
        <v>2854.5867910901798</v>
      </c>
      <c r="J74" s="12">
        <f t="shared" si="221"/>
        <v>2659.6517083815124</v>
      </c>
      <c r="L74" s="30">
        <v>7</v>
      </c>
      <c r="M74" s="41">
        <f t="shared" ref="M74:U74" si="222">+B74-B73</f>
        <v>-18.582937579391</v>
      </c>
      <c r="N74" s="41">
        <f t="shared" si="222"/>
        <v>-92.679833079884702</v>
      </c>
      <c r="O74" s="41">
        <f t="shared" si="222"/>
        <v>6.2232714196215966</v>
      </c>
      <c r="P74" s="41">
        <f t="shared" si="222"/>
        <v>8.126375919127895</v>
      </c>
      <c r="Q74" s="41">
        <f t="shared" si="222"/>
        <v>-12.970519581358531</v>
      </c>
      <c r="R74" s="41">
        <f t="shared" si="222"/>
        <v>-39.067415081852232</v>
      </c>
      <c r="S74" s="41">
        <f t="shared" si="222"/>
        <v>-59.261206082839635</v>
      </c>
      <c r="T74" s="41">
        <f t="shared" si="222"/>
        <v>-79.454997083819762</v>
      </c>
      <c r="U74" s="41">
        <f t="shared" si="222"/>
        <v>-15.648788084807165</v>
      </c>
      <c r="W74" s="101">
        <f t="shared" ref="W74:AE74" si="223">+B74/B73-1</f>
        <v>-3.6824310523709824E-3</v>
      </c>
      <c r="X74" s="101">
        <f t="shared" si="223"/>
        <v>-2.2771418846329161E-2</v>
      </c>
      <c r="Y74" s="101">
        <f t="shared" si="223"/>
        <v>1.5740626939351188E-3</v>
      </c>
      <c r="Z74" s="101">
        <f t="shared" si="223"/>
        <v>2.0739726750151899E-3</v>
      </c>
      <c r="AA74" s="101">
        <f t="shared" si="223"/>
        <v>-3.248399851410122E-3</v>
      </c>
      <c r="AB74" s="101">
        <f t="shared" si="223"/>
        <v>-9.640266535036357E-3</v>
      </c>
      <c r="AC74" s="101">
        <f t="shared" si="223"/>
        <v>-1.6870158143905578E-2</v>
      </c>
      <c r="AD74" s="101">
        <f t="shared" si="223"/>
        <v>-2.7080390403460664E-2</v>
      </c>
      <c r="AE74" s="101">
        <f t="shared" si="223"/>
        <v>-5.8493571490293439E-3</v>
      </c>
      <c r="AG74" s="41">
        <f t="shared" ref="AG74:AN74" si="224">+C74-B74</f>
        <v>-1050.4675413543446</v>
      </c>
      <c r="AH74" s="41">
        <f t="shared" si="224"/>
        <v>-17.467541354315472</v>
      </c>
      <c r="AI74" s="41">
        <f t="shared" si="224"/>
        <v>-33.467541354330024</v>
      </c>
      <c r="AJ74" s="41">
        <f t="shared" si="224"/>
        <v>53.532458645677252</v>
      </c>
      <c r="AK74" s="41">
        <f t="shared" si="224"/>
        <v>33.5324586456627</v>
      </c>
      <c r="AL74" s="41">
        <f t="shared" si="224"/>
        <v>-559.93508270866732</v>
      </c>
      <c r="AM74" s="41">
        <f t="shared" si="224"/>
        <v>-598.93508270865277</v>
      </c>
      <c r="AN74" s="41">
        <f t="shared" si="224"/>
        <v>-194.93508270866732</v>
      </c>
      <c r="AO74" s="42"/>
      <c r="AP74" s="100">
        <f t="shared" ref="AP74:AW74" si="225">+C74/B74-1</f>
        <v>-0.20893206896982242</v>
      </c>
      <c r="AQ74" s="100">
        <f t="shared" si="225"/>
        <v>-4.3917789054932488E-3</v>
      </c>
      <c r="AR74" s="100">
        <f t="shared" si="225"/>
        <v>-8.4516990245164791E-3</v>
      </c>
      <c r="AS74" s="100">
        <f t="shared" si="225"/>
        <v>1.3634007534399029E-2</v>
      </c>
      <c r="AT74" s="100">
        <f t="shared" si="225"/>
        <v>8.4254006988517816E-3</v>
      </c>
      <c r="AU74" s="100">
        <f t="shared" si="225"/>
        <v>-0.13951441083746452</v>
      </c>
      <c r="AV74" s="100">
        <f t="shared" si="225"/>
        <v>-0.17342733145912625</v>
      </c>
      <c r="AW74" s="100">
        <f t="shared" si="225"/>
        <v>-6.8288371303722339E-2</v>
      </c>
    </row>
    <row r="75" spans="1:49" ht="14.25" customHeight="1" x14ac:dyDescent="0.3">
      <c r="A75" s="90">
        <v>8</v>
      </c>
      <c r="B75" s="12">
        <f t="shared" ref="B75:J75" si="226">+B42-B14</f>
        <v>5039.1657351978502</v>
      </c>
      <c r="C75" s="12">
        <f t="shared" si="226"/>
        <v>3914.1989728510016</v>
      </c>
      <c r="D75" s="12">
        <f t="shared" si="226"/>
        <v>3995.2322105041821</v>
      </c>
      <c r="E75" s="12">
        <f t="shared" si="226"/>
        <v>3930.2654481573481</v>
      </c>
      <c r="F75" s="12">
        <f t="shared" si="226"/>
        <v>3961.2986858105214</v>
      </c>
      <c r="G75" s="12">
        <f t="shared" si="226"/>
        <v>3971.3319234636801</v>
      </c>
      <c r="H75" s="12">
        <f t="shared" si="226"/>
        <v>3387.3983987700049</v>
      </c>
      <c r="I75" s="12">
        <f t="shared" si="226"/>
        <v>2767.4648740763441</v>
      </c>
      <c r="J75" s="12">
        <f t="shared" si="226"/>
        <v>2642.5313493826689</v>
      </c>
      <c r="L75" s="30">
        <v>8</v>
      </c>
      <c r="M75" s="41">
        <f t="shared" ref="M75:U75" si="227">+B75-B74</f>
        <v>11.371071918700181</v>
      </c>
      <c r="N75" s="41">
        <f t="shared" si="227"/>
        <v>-63.128149073803797</v>
      </c>
      <c r="O75" s="41">
        <f t="shared" si="227"/>
        <v>35.372629933692224</v>
      </c>
      <c r="P75" s="41">
        <f t="shared" si="227"/>
        <v>3.8734089411882451</v>
      </c>
      <c r="Q75" s="41">
        <f t="shared" si="227"/>
        <v>-18.625812051315734</v>
      </c>
      <c r="R75" s="41">
        <f t="shared" si="227"/>
        <v>-42.125033043819712</v>
      </c>
      <c r="S75" s="41">
        <f t="shared" si="227"/>
        <v>-66.12347502882767</v>
      </c>
      <c r="T75" s="41">
        <f t="shared" si="227"/>
        <v>-87.121917013835628</v>
      </c>
      <c r="U75" s="41">
        <f t="shared" si="227"/>
        <v>-17.120358998843585</v>
      </c>
      <c r="W75" s="101">
        <f t="shared" ref="W75:AE75" si="228">+B75/B74-1</f>
        <v>2.2616420677936677E-3</v>
      </c>
      <c r="X75" s="101">
        <f t="shared" si="228"/>
        <v>-1.5872003267172419E-2</v>
      </c>
      <c r="Y75" s="101">
        <f t="shared" si="228"/>
        <v>8.9327990586465233E-3</v>
      </c>
      <c r="Z75" s="101">
        <f t="shared" si="228"/>
        <v>9.865059073319582E-4</v>
      </c>
      <c r="AA75" s="101">
        <f t="shared" si="228"/>
        <v>-4.679941054490433E-3</v>
      </c>
      <c r="AB75" s="101">
        <f t="shared" si="228"/>
        <v>-1.0495947384091764E-2</v>
      </c>
      <c r="AC75" s="101">
        <f t="shared" si="228"/>
        <v>-1.9146679084471097E-2</v>
      </c>
      <c r="AD75" s="101">
        <f t="shared" si="228"/>
        <v>-3.0519974829899432E-2</v>
      </c>
      <c r="AE75" s="101">
        <f t="shared" si="228"/>
        <v>-6.4370680359729926E-3</v>
      </c>
      <c r="AG75" s="41">
        <f t="shared" ref="AG75:AN75" si="229">+C75-B75</f>
        <v>-1124.9667623468486</v>
      </c>
      <c r="AH75" s="41">
        <f t="shared" si="229"/>
        <v>81.033237653180549</v>
      </c>
      <c r="AI75" s="41">
        <f t="shared" si="229"/>
        <v>-64.966762346834003</v>
      </c>
      <c r="AJ75" s="41">
        <f t="shared" si="229"/>
        <v>31.033237653173273</v>
      </c>
      <c r="AK75" s="41">
        <f t="shared" si="229"/>
        <v>10.033237653158722</v>
      </c>
      <c r="AL75" s="41">
        <f t="shared" si="229"/>
        <v>-583.93352469367528</v>
      </c>
      <c r="AM75" s="41">
        <f t="shared" si="229"/>
        <v>-619.93352469366073</v>
      </c>
      <c r="AN75" s="41">
        <f t="shared" si="229"/>
        <v>-124.93352469367528</v>
      </c>
      <c r="AO75" s="42"/>
      <c r="AP75" s="100">
        <f t="shared" ref="AP75:AW75" si="230">+C75/B75-1</f>
        <v>-0.22324464434442337</v>
      </c>
      <c r="AQ75" s="100">
        <f t="shared" si="230"/>
        <v>2.0702380797509079E-2</v>
      </c>
      <c r="AR75" s="100">
        <f t="shared" si="230"/>
        <v>-1.626107292988499E-2</v>
      </c>
      <c r="AS75" s="100">
        <f t="shared" si="230"/>
        <v>7.8959648050547226E-3</v>
      </c>
      <c r="AT75" s="100">
        <f t="shared" si="230"/>
        <v>2.5328152328170095E-3</v>
      </c>
      <c r="AU75" s="100">
        <f t="shared" si="230"/>
        <v>-0.14703719959634742</v>
      </c>
      <c r="AV75" s="100">
        <f t="shared" si="230"/>
        <v>-0.1830116956183141</v>
      </c>
      <c r="AW75" s="100">
        <f t="shared" si="230"/>
        <v>-4.5143671330380442E-2</v>
      </c>
    </row>
    <row r="76" spans="1:49" ht="14.25" customHeight="1" x14ac:dyDescent="0.3">
      <c r="A76" s="90">
        <v>9</v>
      </c>
      <c r="B76" s="12">
        <f t="shared" ref="B76:J76" si="231">+B43-B15</f>
        <v>5077.1857128425982</v>
      </c>
      <c r="C76" s="12">
        <f t="shared" si="231"/>
        <v>3881.3317481994236</v>
      </c>
      <c r="D76" s="12">
        <f t="shared" si="231"/>
        <v>4062.4777835562854</v>
      </c>
      <c r="E76" s="12">
        <f t="shared" si="231"/>
        <v>3932.6238189131254</v>
      </c>
      <c r="F76" s="12">
        <f t="shared" si="231"/>
        <v>3936.7698542699727</v>
      </c>
      <c r="G76" s="12">
        <f t="shared" si="231"/>
        <v>3920.9158896268127</v>
      </c>
      <c r="H76" s="12">
        <f t="shared" si="231"/>
        <v>3317.2079603404854</v>
      </c>
      <c r="I76" s="12">
        <f t="shared" si="231"/>
        <v>2672.50003105418</v>
      </c>
      <c r="J76" s="12">
        <f t="shared" si="231"/>
        <v>2621.79210176786</v>
      </c>
      <c r="L76" s="30">
        <v>9</v>
      </c>
      <c r="M76" s="41">
        <f t="shared" ref="M76:U76" si="232">+B76-B75</f>
        <v>38.019977644747996</v>
      </c>
      <c r="N76" s="41">
        <f t="shared" si="232"/>
        <v>-32.867224651577999</v>
      </c>
      <c r="O76" s="41">
        <f t="shared" si="232"/>
        <v>67.245573052103282</v>
      </c>
      <c r="P76" s="41">
        <f t="shared" si="232"/>
        <v>2.3583707557772868</v>
      </c>
      <c r="Q76" s="41">
        <f t="shared" si="232"/>
        <v>-24.528831540548708</v>
      </c>
      <c r="R76" s="41">
        <f t="shared" si="232"/>
        <v>-50.416033836867427</v>
      </c>
      <c r="S76" s="41">
        <f t="shared" si="232"/>
        <v>-70.190438429519418</v>
      </c>
      <c r="T76" s="41">
        <f t="shared" si="232"/>
        <v>-94.964843022164132</v>
      </c>
      <c r="U76" s="41">
        <f t="shared" si="232"/>
        <v>-20.739247614808846</v>
      </c>
      <c r="W76" s="101">
        <f t="shared" ref="W76:AE76" si="233">+B76/B75-1</f>
        <v>7.5448952550187798E-3</v>
      </c>
      <c r="X76" s="101">
        <f t="shared" si="233"/>
        <v>-8.3969223025058826E-3</v>
      </c>
      <c r="Y76" s="101">
        <f t="shared" si="233"/>
        <v>1.6831455472175794E-2</v>
      </c>
      <c r="Z76" s="101">
        <f t="shared" si="233"/>
        <v>6.0005380982164347E-4</v>
      </c>
      <c r="AA76" s="101">
        <f t="shared" si="233"/>
        <v>-6.1921186676510143E-3</v>
      </c>
      <c r="AB76" s="101">
        <f t="shared" si="233"/>
        <v>-1.2694993722130343E-2</v>
      </c>
      <c r="AC76" s="101">
        <f t="shared" si="233"/>
        <v>-2.0721046114624775E-2</v>
      </c>
      <c r="AD76" s="101">
        <f t="shared" si="233"/>
        <v>-3.4314741954533101E-2</v>
      </c>
      <c r="AE76" s="101">
        <f t="shared" si="233"/>
        <v>-7.8482503602668174E-3</v>
      </c>
      <c r="AG76" s="41">
        <f t="shared" ref="AG76:AN76" si="234">+C76-B76</f>
        <v>-1195.8539646431745</v>
      </c>
      <c r="AH76" s="41">
        <f t="shared" si="234"/>
        <v>181.14603535686183</v>
      </c>
      <c r="AI76" s="41">
        <f t="shared" si="234"/>
        <v>-129.85396464316</v>
      </c>
      <c r="AJ76" s="41">
        <f t="shared" si="234"/>
        <v>4.1460353568472783</v>
      </c>
      <c r="AK76" s="41">
        <f t="shared" si="234"/>
        <v>-15.853964643159998</v>
      </c>
      <c r="AL76" s="41">
        <f t="shared" si="234"/>
        <v>-603.70792928632727</v>
      </c>
      <c r="AM76" s="41">
        <f t="shared" si="234"/>
        <v>-644.70792928630544</v>
      </c>
      <c r="AN76" s="41">
        <f t="shared" si="234"/>
        <v>-50.707929286319995</v>
      </c>
      <c r="AO76" s="42"/>
      <c r="AP76" s="100">
        <f t="shared" ref="AP76:AW76" si="235">+C76/B76-1</f>
        <v>-0.23553480850981989</v>
      </c>
      <c r="AQ76" s="100">
        <f t="shared" si="235"/>
        <v>4.6671103401789038E-2</v>
      </c>
      <c r="AR76" s="100">
        <f t="shared" si="235"/>
        <v>-3.19642276368306E-2</v>
      </c>
      <c r="AS76" s="100">
        <f t="shared" si="235"/>
        <v>1.0542669596078635E-3</v>
      </c>
      <c r="AT76" s="100">
        <f t="shared" si="235"/>
        <v>-4.0271504888618193E-3</v>
      </c>
      <c r="AU76" s="100">
        <f t="shared" si="235"/>
        <v>-0.15397115018036955</v>
      </c>
      <c r="AV76" s="100">
        <f t="shared" si="235"/>
        <v>-0.19435258114481646</v>
      </c>
      <c r="AW76" s="100">
        <f t="shared" si="235"/>
        <v>-1.8973967707052952E-2</v>
      </c>
    </row>
    <row r="77" spans="1:49" ht="14.25" customHeight="1" x14ac:dyDescent="0.3">
      <c r="A77" s="90">
        <v>10</v>
      </c>
      <c r="B77" s="12">
        <f t="shared" ref="B77:J77" si="236">+B44-B16</f>
        <v>5146.56616995082</v>
      </c>
      <c r="C77" s="12">
        <f t="shared" si="236"/>
        <v>3879.4517101562087</v>
      </c>
      <c r="D77" s="12">
        <f t="shared" si="236"/>
        <v>4160.3372503616411</v>
      </c>
      <c r="E77" s="12">
        <f t="shared" si="236"/>
        <v>3934.2227905670443</v>
      </c>
      <c r="F77" s="12">
        <f t="shared" si="236"/>
        <v>3914.1083307724548</v>
      </c>
      <c r="G77" s="12">
        <f t="shared" si="236"/>
        <v>3866.993870977858</v>
      </c>
      <c r="H77" s="12">
        <f t="shared" si="236"/>
        <v>3241.7649513886572</v>
      </c>
      <c r="I77" s="12">
        <f t="shared" si="236"/>
        <v>2573.5360317994782</v>
      </c>
      <c r="J77" s="12">
        <f t="shared" si="236"/>
        <v>2598.3071122102847</v>
      </c>
      <c r="L77" s="30">
        <v>10</v>
      </c>
      <c r="M77" s="41">
        <f t="shared" ref="M77:U77" si="237">+B77-B76</f>
        <v>69.38045710822189</v>
      </c>
      <c r="N77" s="41">
        <f t="shared" si="237"/>
        <v>-1.8800380432148813</v>
      </c>
      <c r="O77" s="41">
        <f t="shared" si="237"/>
        <v>97.859466805355623</v>
      </c>
      <c r="P77" s="41">
        <f t="shared" si="237"/>
        <v>1.5989716539188521</v>
      </c>
      <c r="Q77" s="41">
        <f t="shared" si="237"/>
        <v>-22.661523497517919</v>
      </c>
      <c r="R77" s="41">
        <f t="shared" si="237"/>
        <v>-53.92201864895469</v>
      </c>
      <c r="S77" s="41">
        <f t="shared" si="237"/>
        <v>-75.443008951828233</v>
      </c>
      <c r="T77" s="41">
        <f t="shared" si="237"/>
        <v>-98.963999254701775</v>
      </c>
      <c r="U77" s="41">
        <f t="shared" si="237"/>
        <v>-23.484989557575318</v>
      </c>
      <c r="W77" s="101">
        <f t="shared" ref="W77:AE77" si="238">+B77/B76-1</f>
        <v>1.3665140696493827E-2</v>
      </c>
      <c r="X77" s="101">
        <f t="shared" si="238"/>
        <v>-4.8437963183312061E-4</v>
      </c>
      <c r="Y77" s="101">
        <f t="shared" si="238"/>
        <v>2.4088615869226837E-2</v>
      </c>
      <c r="Z77" s="101">
        <f t="shared" si="238"/>
        <v>4.0659156012545772E-4</v>
      </c>
      <c r="AA77" s="101">
        <f t="shared" si="238"/>
        <v>-5.7563749816206267E-3</v>
      </c>
      <c r="AB77" s="101">
        <f t="shared" si="238"/>
        <v>-1.3752403817590464E-2</v>
      </c>
      <c r="AC77" s="101">
        <f t="shared" si="238"/>
        <v>-2.274292412589185E-2</v>
      </c>
      <c r="AD77" s="101">
        <f t="shared" si="238"/>
        <v>-3.7030495081290971E-2</v>
      </c>
      <c r="AE77" s="101">
        <f t="shared" si="238"/>
        <v>-8.9576093931091894E-3</v>
      </c>
      <c r="AG77" s="41">
        <f t="shared" ref="AG77:AN77" si="239">+C77-B77</f>
        <v>-1267.1144597946113</v>
      </c>
      <c r="AH77" s="41">
        <f t="shared" si="239"/>
        <v>280.88554020543233</v>
      </c>
      <c r="AI77" s="41">
        <f t="shared" si="239"/>
        <v>-226.11445979459677</v>
      </c>
      <c r="AJ77" s="41">
        <f t="shared" si="239"/>
        <v>-20.114459794589493</v>
      </c>
      <c r="AK77" s="41">
        <f t="shared" si="239"/>
        <v>-47.114459794596769</v>
      </c>
      <c r="AL77" s="41">
        <f t="shared" si="239"/>
        <v>-625.22891958920081</v>
      </c>
      <c r="AM77" s="41">
        <f t="shared" si="239"/>
        <v>-668.22891958917899</v>
      </c>
      <c r="AN77" s="41">
        <f t="shared" si="239"/>
        <v>24.771080410806462</v>
      </c>
      <c r="AO77" s="42"/>
      <c r="AP77" s="100">
        <f t="shared" ref="AP77:AW77" si="240">+C77/B77-1</f>
        <v>-0.24620580362745437</v>
      </c>
      <c r="AQ77" s="100">
        <f t="shared" si="240"/>
        <v>7.2403411922898231E-2</v>
      </c>
      <c r="AR77" s="100">
        <f t="shared" si="240"/>
        <v>-5.4350031304539415E-2</v>
      </c>
      <c r="AS77" s="100">
        <f t="shared" si="240"/>
        <v>-5.1126895616632195E-3</v>
      </c>
      <c r="AT77" s="100">
        <f t="shared" si="240"/>
        <v>-1.2037086307546963E-2</v>
      </c>
      <c r="AU77" s="100">
        <f t="shared" si="240"/>
        <v>-0.1616834524309958</v>
      </c>
      <c r="AV77" s="100">
        <f t="shared" si="240"/>
        <v>-0.20613120618227843</v>
      </c>
      <c r="AW77" s="100">
        <f t="shared" si="240"/>
        <v>9.6253093427589587E-3</v>
      </c>
    </row>
    <row r="78" spans="1:49" ht="14.25" customHeight="1" x14ac:dyDescent="0.3">
      <c r="A78" s="90">
        <v>11</v>
      </c>
      <c r="B78" s="12">
        <f t="shared" ref="B78:J78" si="241">+B45-B17</f>
        <v>5247.0357580296404</v>
      </c>
      <c r="C78" s="12">
        <f t="shared" si="241"/>
        <v>3909.3025511999585</v>
      </c>
      <c r="D78" s="12">
        <f t="shared" si="241"/>
        <v>4290.5693443703203</v>
      </c>
      <c r="E78" s="12">
        <f t="shared" si="241"/>
        <v>3934.836137540653</v>
      </c>
      <c r="F78" s="12">
        <f t="shared" si="241"/>
        <v>3883.102930710993</v>
      </c>
      <c r="G78" s="12">
        <f t="shared" si="241"/>
        <v>3809.3697238813256</v>
      </c>
      <c r="H78" s="12">
        <f t="shared" si="241"/>
        <v>3159.9033102219837</v>
      </c>
      <c r="I78" s="12">
        <f t="shared" si="241"/>
        <v>2466.4368965626636</v>
      </c>
      <c r="J78" s="12">
        <f t="shared" si="241"/>
        <v>2571.970482903329</v>
      </c>
      <c r="L78" s="30">
        <v>11</v>
      </c>
      <c r="M78" s="41">
        <f t="shared" ref="M78:U78" si="242">+B78-B77</f>
        <v>100.46958807882038</v>
      </c>
      <c r="N78" s="41">
        <f t="shared" si="242"/>
        <v>29.850841043749824</v>
      </c>
      <c r="O78" s="41">
        <f t="shared" si="242"/>
        <v>130.23209400867927</v>
      </c>
      <c r="P78" s="41">
        <f t="shared" si="242"/>
        <v>0.6133469736087136</v>
      </c>
      <c r="Q78" s="41">
        <f t="shared" si="242"/>
        <v>-31.005400061461842</v>
      </c>
      <c r="R78" s="41">
        <f t="shared" si="242"/>
        <v>-57.624147096532397</v>
      </c>
      <c r="S78" s="41">
        <f t="shared" si="242"/>
        <v>-81.861641166673508</v>
      </c>
      <c r="T78" s="41">
        <f t="shared" si="242"/>
        <v>-107.09913523681462</v>
      </c>
      <c r="U78" s="41">
        <f t="shared" si="242"/>
        <v>-26.336629306955729</v>
      </c>
      <c r="W78" s="101">
        <f t="shared" ref="W78:AE78" si="243">+B78/B77-1</f>
        <v>1.9521674211716356E-2</v>
      </c>
      <c r="X78" s="101">
        <f t="shared" si="243"/>
        <v>7.6946030712541358E-3</v>
      </c>
      <c r="Y78" s="101">
        <f t="shared" si="243"/>
        <v>3.1303254080509602E-2</v>
      </c>
      <c r="Z78" s="101">
        <f t="shared" si="243"/>
        <v>1.5590041699709012E-4</v>
      </c>
      <c r="AA78" s="101">
        <f t="shared" si="243"/>
        <v>-7.9214465827885938E-3</v>
      </c>
      <c r="AB78" s="101">
        <f t="shared" si="243"/>
        <v>-1.490153566805652E-2</v>
      </c>
      <c r="AC78" s="101">
        <f t="shared" si="243"/>
        <v>-2.5252182806038026E-2</v>
      </c>
      <c r="AD78" s="101">
        <f t="shared" si="243"/>
        <v>-4.1615556927690811E-2</v>
      </c>
      <c r="AE78" s="101">
        <f t="shared" si="243"/>
        <v>-1.01360725155204E-2</v>
      </c>
      <c r="AG78" s="41">
        <f t="shared" ref="AG78:AN78" si="244">+C78-B78</f>
        <v>-1337.7332068296819</v>
      </c>
      <c r="AH78" s="41">
        <f t="shared" si="244"/>
        <v>381.26679317036178</v>
      </c>
      <c r="AI78" s="41">
        <f t="shared" si="244"/>
        <v>-355.73320682966732</v>
      </c>
      <c r="AJ78" s="41">
        <f t="shared" si="244"/>
        <v>-51.733206829660048</v>
      </c>
      <c r="AK78" s="41">
        <f t="shared" si="244"/>
        <v>-73.733206829667324</v>
      </c>
      <c r="AL78" s="41">
        <f t="shared" si="244"/>
        <v>-649.46641365934192</v>
      </c>
      <c r="AM78" s="41">
        <f t="shared" si="244"/>
        <v>-693.4664136593201</v>
      </c>
      <c r="AN78" s="41">
        <f t="shared" si="244"/>
        <v>105.53358634066535</v>
      </c>
      <c r="AO78" s="42"/>
      <c r="AP78" s="100">
        <f t="shared" ref="AP78:AW78" si="245">+C78/B78-1</f>
        <v>-0.25495027450165986</v>
      </c>
      <c r="AQ78" s="100">
        <f t="shared" si="245"/>
        <v>9.7528085426218158E-2</v>
      </c>
      <c r="AR78" s="100">
        <f t="shared" si="245"/>
        <v>-8.2910490025391859E-2</v>
      </c>
      <c r="AS78" s="100">
        <f t="shared" si="245"/>
        <v>-1.3147486965491395E-2</v>
      </c>
      <c r="AT78" s="100">
        <f t="shared" si="245"/>
        <v>-1.8988218480257224E-2</v>
      </c>
      <c r="AU78" s="100">
        <f t="shared" si="245"/>
        <v>-0.17049182955063957</v>
      </c>
      <c r="AV78" s="100">
        <f t="shared" si="245"/>
        <v>-0.2194581117137423</v>
      </c>
      <c r="AW78" s="100">
        <f t="shared" si="245"/>
        <v>4.2787872046408992E-2</v>
      </c>
    </row>
    <row r="79" spans="1:49" ht="14.25" customHeight="1" x14ac:dyDescent="0.3">
      <c r="A79" s="90">
        <v>12</v>
      </c>
      <c r="B79" s="12">
        <f t="shared" ref="B79:J79" si="246">+B46-B18</f>
        <v>5379.3406162223546</v>
      </c>
      <c r="C79" s="12">
        <f t="shared" si="246"/>
        <v>3971.6458124287601</v>
      </c>
      <c r="D79" s="12">
        <f t="shared" si="246"/>
        <v>4455.9510086352093</v>
      </c>
      <c r="E79" s="12">
        <f t="shared" si="246"/>
        <v>3927.2562048416294</v>
      </c>
      <c r="F79" s="12">
        <f t="shared" si="246"/>
        <v>3850.5614010480567</v>
      </c>
      <c r="G79" s="12">
        <f t="shared" si="246"/>
        <v>3746.8665972544768</v>
      </c>
      <c r="H79" s="12">
        <f t="shared" si="246"/>
        <v>3073.4769896673097</v>
      </c>
      <c r="I79" s="12">
        <f t="shared" si="246"/>
        <v>2354.0873820801644</v>
      </c>
      <c r="J79" s="12">
        <f t="shared" si="246"/>
        <v>2543.6977744930045</v>
      </c>
      <c r="L79" s="30">
        <v>12</v>
      </c>
      <c r="M79" s="41">
        <f t="shared" ref="M79:U79" si="247">+B79-B78</f>
        <v>132.30485819271416</v>
      </c>
      <c r="N79" s="41">
        <f t="shared" si="247"/>
        <v>62.343261228801566</v>
      </c>
      <c r="O79" s="41">
        <f t="shared" si="247"/>
        <v>165.38166426488897</v>
      </c>
      <c r="P79" s="41">
        <f t="shared" si="247"/>
        <v>-7.5799326990236295</v>
      </c>
      <c r="Q79" s="41">
        <f t="shared" si="247"/>
        <v>-32.541529662936227</v>
      </c>
      <c r="R79" s="41">
        <f t="shared" si="247"/>
        <v>-62.503126626848825</v>
      </c>
      <c r="S79" s="41">
        <f t="shared" si="247"/>
        <v>-86.426320554674021</v>
      </c>
      <c r="T79" s="41">
        <f t="shared" si="247"/>
        <v>-112.34951448249922</v>
      </c>
      <c r="U79" s="41">
        <f t="shared" si="247"/>
        <v>-28.272708410324412</v>
      </c>
      <c r="W79" s="101">
        <f t="shared" ref="W79:AE79" si="248">+B79/B78-1</f>
        <v>2.52151622923944E-2</v>
      </c>
      <c r="X79" s="101">
        <f t="shared" si="248"/>
        <v>1.5947412719351961E-2</v>
      </c>
      <c r="Y79" s="101">
        <f t="shared" si="248"/>
        <v>3.8545388966125804E-2</v>
      </c>
      <c r="Z79" s="101">
        <f t="shared" si="248"/>
        <v>-1.926365529356211E-3</v>
      </c>
      <c r="AA79" s="101">
        <f t="shared" si="248"/>
        <v>-8.3802902584860783E-3</v>
      </c>
      <c r="AB79" s="101">
        <f t="shared" si="248"/>
        <v>-1.6407734391075346E-2</v>
      </c>
      <c r="AC79" s="101">
        <f t="shared" si="248"/>
        <v>-2.7350938326211827E-2</v>
      </c>
      <c r="AD79" s="101">
        <f t="shared" si="248"/>
        <v>-4.5551343575452763E-2</v>
      </c>
      <c r="AE79" s="101">
        <f t="shared" si="248"/>
        <v>-1.0992625536825451E-2</v>
      </c>
      <c r="AG79" s="41">
        <f t="shared" ref="AG79:AN79" si="249">+C79-B79</f>
        <v>-1407.6948037935945</v>
      </c>
      <c r="AH79" s="41">
        <f t="shared" si="249"/>
        <v>484.30519620644918</v>
      </c>
      <c r="AI79" s="41">
        <f t="shared" si="249"/>
        <v>-528.69480379357992</v>
      </c>
      <c r="AJ79" s="41">
        <f t="shared" si="249"/>
        <v>-76.694803793572646</v>
      </c>
      <c r="AK79" s="41">
        <f t="shared" si="249"/>
        <v>-103.69480379357992</v>
      </c>
      <c r="AL79" s="41">
        <f t="shared" si="249"/>
        <v>-673.38960758716712</v>
      </c>
      <c r="AM79" s="41">
        <f t="shared" si="249"/>
        <v>-719.38960758714529</v>
      </c>
      <c r="AN79" s="41">
        <f t="shared" si="249"/>
        <v>189.61039241284016</v>
      </c>
      <c r="AO79" s="42"/>
      <c r="AP79" s="100">
        <f t="shared" ref="AP79:AW79" si="250">+C79/B79-1</f>
        <v>-0.26168538194968383</v>
      </c>
      <c r="AQ79" s="100">
        <f t="shared" si="250"/>
        <v>0.1219406812890711</v>
      </c>
      <c r="AR79" s="100">
        <f t="shared" si="250"/>
        <v>-0.11864915093748107</v>
      </c>
      <c r="AS79" s="100">
        <f t="shared" si="250"/>
        <v>-1.9528851644316281E-2</v>
      </c>
      <c r="AT79" s="100">
        <f t="shared" si="250"/>
        <v>-2.6929788410945954E-2</v>
      </c>
      <c r="AU79" s="100">
        <f t="shared" si="250"/>
        <v>-0.17972073200593652</v>
      </c>
      <c r="AV79" s="100">
        <f t="shared" si="250"/>
        <v>-0.23406376882132307</v>
      </c>
      <c r="AW79" s="100">
        <f t="shared" si="250"/>
        <v>8.0545180207071576E-2</v>
      </c>
    </row>
    <row r="80" spans="1:49" ht="14.25" customHeight="1" x14ac:dyDescent="0.3">
      <c r="A80" s="90">
        <v>13</v>
      </c>
      <c r="B80" s="12">
        <f t="shared" ref="B80:J80" si="251">+B47-B19</f>
        <v>5544.2447910116898</v>
      </c>
      <c r="C80" s="12">
        <f t="shared" si="251"/>
        <v>4065.2613119270536</v>
      </c>
      <c r="D80" s="12">
        <f t="shared" si="251"/>
        <v>4653.2778328424538</v>
      </c>
      <c r="E80" s="12">
        <f t="shared" si="251"/>
        <v>3920.2943537578321</v>
      </c>
      <c r="F80" s="12">
        <f t="shared" si="251"/>
        <v>3813.3108746732105</v>
      </c>
      <c r="G80" s="12">
        <f t="shared" si="251"/>
        <v>3676.3273955885888</v>
      </c>
      <c r="H80" s="12">
        <f t="shared" si="251"/>
        <v>2978.3604374193237</v>
      </c>
      <c r="I80" s="12">
        <f t="shared" si="251"/>
        <v>2233.393479250095</v>
      </c>
      <c r="J80" s="12">
        <f t="shared" si="251"/>
        <v>2511.4265210808371</v>
      </c>
      <c r="L80" s="30">
        <v>13</v>
      </c>
      <c r="M80" s="41">
        <f t="shared" ref="M80:U80" si="252">+B80-B79</f>
        <v>164.90417478933523</v>
      </c>
      <c r="N80" s="41">
        <f t="shared" si="252"/>
        <v>93.615499498293502</v>
      </c>
      <c r="O80" s="41">
        <f t="shared" si="252"/>
        <v>197.3268242072445</v>
      </c>
      <c r="P80" s="41">
        <f t="shared" si="252"/>
        <v>-6.9618510837972281</v>
      </c>
      <c r="Q80" s="41">
        <f t="shared" si="252"/>
        <v>-37.250526374846231</v>
      </c>
      <c r="R80" s="41">
        <f t="shared" si="252"/>
        <v>-70.539201665887958</v>
      </c>
      <c r="S80" s="41">
        <f t="shared" si="252"/>
        <v>-95.116552247985965</v>
      </c>
      <c r="T80" s="41">
        <f t="shared" si="252"/>
        <v>-120.69390283006942</v>
      </c>
      <c r="U80" s="41">
        <f t="shared" si="252"/>
        <v>-32.271253412167425</v>
      </c>
      <c r="W80" s="101">
        <f t="shared" ref="W80:AE80" si="253">+B80/B79-1</f>
        <v>3.065509075443873E-2</v>
      </c>
      <c r="X80" s="101">
        <f t="shared" si="253"/>
        <v>2.3570958720773971E-2</v>
      </c>
      <c r="Y80" s="101">
        <f t="shared" si="253"/>
        <v>4.4283885488158203E-2</v>
      </c>
      <c r="Z80" s="101">
        <f t="shared" si="253"/>
        <v>-1.7727010209352967E-3</v>
      </c>
      <c r="AA80" s="101">
        <f t="shared" si="253"/>
        <v>-9.6740507409406318E-3</v>
      </c>
      <c r="AB80" s="101">
        <f t="shared" si="253"/>
        <v>-1.88261844490476E-2</v>
      </c>
      <c r="AC80" s="101">
        <f t="shared" si="253"/>
        <v>-3.0947540055695E-2</v>
      </c>
      <c r="AD80" s="101">
        <f t="shared" si="253"/>
        <v>-5.1269933201638196E-2</v>
      </c>
      <c r="AE80" s="101">
        <f t="shared" si="253"/>
        <v>-1.2686748298389894E-2</v>
      </c>
      <c r="AG80" s="41">
        <f t="shared" ref="AG80:AN80" si="254">+C80-B80</f>
        <v>-1478.9834790846362</v>
      </c>
      <c r="AH80" s="41">
        <f t="shared" si="254"/>
        <v>588.01652091540018</v>
      </c>
      <c r="AI80" s="41">
        <f t="shared" si="254"/>
        <v>-732.98347908462165</v>
      </c>
      <c r="AJ80" s="41">
        <f t="shared" si="254"/>
        <v>-106.98347908462165</v>
      </c>
      <c r="AK80" s="41">
        <f t="shared" si="254"/>
        <v>-136.98347908462165</v>
      </c>
      <c r="AL80" s="41">
        <f t="shared" si="254"/>
        <v>-697.96695816926513</v>
      </c>
      <c r="AM80" s="41">
        <f t="shared" si="254"/>
        <v>-744.96695816922875</v>
      </c>
      <c r="AN80" s="41">
        <f t="shared" si="254"/>
        <v>278.03304183074215</v>
      </c>
      <c r="AO80" s="42"/>
      <c r="AP80" s="100">
        <f t="shared" ref="AP80:AW80" si="255">+C80/B80-1</f>
        <v>-0.26676013322542302</v>
      </c>
      <c r="AQ80" s="100">
        <f t="shared" si="255"/>
        <v>0.14464421246187076</v>
      </c>
      <c r="AR80" s="100">
        <f t="shared" si="255"/>
        <v>-0.15751981837647522</v>
      </c>
      <c r="AS80" s="100">
        <f t="shared" si="255"/>
        <v>-2.7289654661281193E-2</v>
      </c>
      <c r="AT80" s="100">
        <f t="shared" si="255"/>
        <v>-3.5922452584294162E-2</v>
      </c>
      <c r="AU80" s="100">
        <f t="shared" si="255"/>
        <v>-0.1898544071474132</v>
      </c>
      <c r="AV80" s="100">
        <f t="shared" si="255"/>
        <v>-0.25012652894849907</v>
      </c>
      <c r="AW80" s="100">
        <f t="shared" si="255"/>
        <v>0.12448905417423228</v>
      </c>
    </row>
    <row r="81" spans="1:49" ht="14.25" customHeight="1" x14ac:dyDescent="0.3">
      <c r="A81" s="90">
        <v>14</v>
      </c>
      <c r="B81" s="12">
        <f t="shared" ref="B81:J81" si="256">+B48-B20</f>
        <v>5743.5306659959751</v>
      </c>
      <c r="C81" s="12">
        <f t="shared" si="256"/>
        <v>4193.9475834133045</v>
      </c>
      <c r="D81" s="12">
        <f t="shared" si="256"/>
        <v>4885.3645008306776</v>
      </c>
      <c r="E81" s="12">
        <f t="shared" si="256"/>
        <v>3910.7814182480215</v>
      </c>
      <c r="F81" s="12">
        <f t="shared" si="256"/>
        <v>3772.1983356653654</v>
      </c>
      <c r="G81" s="12">
        <f t="shared" si="256"/>
        <v>3600.6152530827094</v>
      </c>
      <c r="H81" s="12">
        <f t="shared" si="256"/>
        <v>2877.4490879173827</v>
      </c>
      <c r="I81" s="12">
        <f t="shared" si="256"/>
        <v>2105.2829227520997</v>
      </c>
      <c r="J81" s="12">
        <f t="shared" si="256"/>
        <v>2477.116757586773</v>
      </c>
      <c r="L81" s="30">
        <v>14</v>
      </c>
      <c r="M81" s="41">
        <f t="shared" ref="M81:U81" si="257">+B81-B80</f>
        <v>199.28587498428533</v>
      </c>
      <c r="N81" s="41">
        <f t="shared" si="257"/>
        <v>128.68627148625092</v>
      </c>
      <c r="O81" s="41">
        <f t="shared" si="257"/>
        <v>232.08666798822378</v>
      </c>
      <c r="P81" s="41">
        <f t="shared" si="257"/>
        <v>-9.5129355098106316</v>
      </c>
      <c r="Q81" s="41">
        <f t="shared" si="257"/>
        <v>-41.112539007845044</v>
      </c>
      <c r="R81" s="41">
        <f t="shared" si="257"/>
        <v>-75.712142505879456</v>
      </c>
      <c r="S81" s="41">
        <f t="shared" si="257"/>
        <v>-100.911349501941</v>
      </c>
      <c r="T81" s="41">
        <f t="shared" si="257"/>
        <v>-128.11055649799528</v>
      </c>
      <c r="U81" s="41">
        <f t="shared" si="257"/>
        <v>-34.3097634940641</v>
      </c>
      <c r="W81" s="101">
        <f t="shared" ref="W81:AE81" si="258">+B81/B80-1</f>
        <v>3.594463853893437E-2</v>
      </c>
      <c r="X81" s="101">
        <f t="shared" si="258"/>
        <v>3.165510446000086E-2</v>
      </c>
      <c r="Y81" s="101">
        <f t="shared" si="258"/>
        <v>4.9875953322661148E-2</v>
      </c>
      <c r="Z81" s="101">
        <f t="shared" si="258"/>
        <v>-2.4265870496923414E-3</v>
      </c>
      <c r="AA81" s="101">
        <f t="shared" si="258"/>
        <v>-1.0781323726030689E-2</v>
      </c>
      <c r="AB81" s="101">
        <f t="shared" si="258"/>
        <v>-2.0594504884611231E-2</v>
      </c>
      <c r="AC81" s="101">
        <f t="shared" si="258"/>
        <v>-3.3881510187322439E-2</v>
      </c>
      <c r="AD81" s="101">
        <f t="shared" si="258"/>
        <v>-5.7361390945321E-2</v>
      </c>
      <c r="AE81" s="101">
        <f t="shared" si="258"/>
        <v>-1.3661464194181683E-2</v>
      </c>
      <c r="AG81" s="41">
        <f t="shared" ref="AG81:AN81" si="259">+C81-B81</f>
        <v>-1549.5830825826706</v>
      </c>
      <c r="AH81" s="41">
        <f t="shared" si="259"/>
        <v>691.41691741737304</v>
      </c>
      <c r="AI81" s="41">
        <f t="shared" si="259"/>
        <v>-974.58308258265606</v>
      </c>
      <c r="AJ81" s="41">
        <f t="shared" si="259"/>
        <v>-138.58308258265606</v>
      </c>
      <c r="AK81" s="41">
        <f t="shared" si="259"/>
        <v>-171.58308258265606</v>
      </c>
      <c r="AL81" s="41">
        <f t="shared" si="259"/>
        <v>-723.16616516532667</v>
      </c>
      <c r="AM81" s="41">
        <f t="shared" si="259"/>
        <v>-772.16616516528302</v>
      </c>
      <c r="AN81" s="41">
        <f t="shared" si="259"/>
        <v>371.83383483467333</v>
      </c>
      <c r="AO81" s="42"/>
      <c r="AP81" s="100">
        <f t="shared" ref="AP81:AW81" si="260">+C81/B81-1</f>
        <v>-0.26979625820696485</v>
      </c>
      <c r="AQ81" s="100">
        <f t="shared" si="260"/>
        <v>0.16486064827130087</v>
      </c>
      <c r="AR81" s="100">
        <f t="shared" si="260"/>
        <v>-0.19949035172645646</v>
      </c>
      <c r="AS81" s="100">
        <f t="shared" si="260"/>
        <v>-3.5436161667337429E-2</v>
      </c>
      <c r="AT81" s="100">
        <f t="shared" si="260"/>
        <v>-4.5486230392599691E-2</v>
      </c>
      <c r="AU81" s="100">
        <f t="shared" si="260"/>
        <v>-0.20084516515508821</v>
      </c>
      <c r="AV81" s="100">
        <f t="shared" si="260"/>
        <v>-0.26835093917305597</v>
      </c>
      <c r="AW81" s="100">
        <f t="shared" si="260"/>
        <v>0.17661941338915099</v>
      </c>
    </row>
    <row r="82" spans="1:49" ht="14.25" customHeight="1" x14ac:dyDescent="0.3">
      <c r="A82" s="90">
        <v>15</v>
      </c>
      <c r="B82" s="12">
        <f t="shared" ref="B82:J82" si="261">+B49-B21</f>
        <v>5957.9994019798833</v>
      </c>
      <c r="C82" s="12">
        <f t="shared" si="261"/>
        <v>4339.5223254152224</v>
      </c>
      <c r="D82" s="12">
        <f t="shared" si="261"/>
        <v>5155.0452488506126</v>
      </c>
      <c r="E82" s="12">
        <f t="shared" si="261"/>
        <v>3899.5681722859736</v>
      </c>
      <c r="F82" s="12">
        <f t="shared" si="261"/>
        <v>3726.0910957213346</v>
      </c>
      <c r="G82" s="12">
        <f t="shared" si="261"/>
        <v>3519.6140191566956</v>
      </c>
      <c r="H82" s="12">
        <f t="shared" si="261"/>
        <v>2769.659866027403</v>
      </c>
      <c r="I82" s="12">
        <f t="shared" si="261"/>
        <v>1969.7057128981542</v>
      </c>
      <c r="J82" s="12">
        <f t="shared" si="261"/>
        <v>2438.7515597688616</v>
      </c>
      <c r="L82" s="30">
        <v>15</v>
      </c>
      <c r="M82" s="41">
        <f t="shared" ref="M82:U82" si="262">+B82-B81</f>
        <v>214.46873598390812</v>
      </c>
      <c r="N82" s="41">
        <f t="shared" si="262"/>
        <v>145.57474200191791</v>
      </c>
      <c r="O82" s="41">
        <f t="shared" si="262"/>
        <v>269.68074801993498</v>
      </c>
      <c r="P82" s="41">
        <f t="shared" si="262"/>
        <v>-11.213245962047949</v>
      </c>
      <c r="Q82" s="41">
        <f t="shared" si="262"/>
        <v>-46.10723994403088</v>
      </c>
      <c r="R82" s="41">
        <f t="shared" si="262"/>
        <v>-81.001233926013811</v>
      </c>
      <c r="S82" s="41">
        <f t="shared" si="262"/>
        <v>-107.78922188997967</v>
      </c>
      <c r="T82" s="41">
        <f t="shared" si="262"/>
        <v>-135.57720985394553</v>
      </c>
      <c r="U82" s="41">
        <f t="shared" si="262"/>
        <v>-38.365197817911394</v>
      </c>
      <c r="W82" s="101">
        <f t="shared" ref="W82:AE82" si="263">+B82/B81-1</f>
        <v>3.7340922936766052E-2</v>
      </c>
      <c r="X82" s="101">
        <f t="shared" si="263"/>
        <v>3.471067272696815E-2</v>
      </c>
      <c r="Y82" s="101">
        <f t="shared" si="263"/>
        <v>5.520176600417015E-2</v>
      </c>
      <c r="Z82" s="101">
        <f t="shared" si="263"/>
        <v>-2.8672648156008451E-3</v>
      </c>
      <c r="AA82" s="101">
        <f t="shared" si="263"/>
        <v>-1.2222909783957125E-2</v>
      </c>
      <c r="AB82" s="101">
        <f t="shared" si="263"/>
        <v>-2.2496498023959588E-2</v>
      </c>
      <c r="AC82" s="101">
        <f t="shared" si="263"/>
        <v>-3.7459992721537438E-2</v>
      </c>
      <c r="AD82" s="101">
        <f t="shared" si="263"/>
        <v>-6.4398570087061846E-2</v>
      </c>
      <c r="AE82" s="101">
        <f t="shared" si="263"/>
        <v>-1.5487843962303627E-2</v>
      </c>
      <c r="AG82" s="41">
        <f t="shared" ref="AG82:AN82" si="264">+C82-B82</f>
        <v>-1618.4770765646608</v>
      </c>
      <c r="AH82" s="41">
        <f t="shared" si="264"/>
        <v>815.52292343539011</v>
      </c>
      <c r="AI82" s="41">
        <f t="shared" si="264"/>
        <v>-1255.477076564639</v>
      </c>
      <c r="AJ82" s="41">
        <f t="shared" si="264"/>
        <v>-173.47707656463899</v>
      </c>
      <c r="AK82" s="41">
        <f t="shared" si="264"/>
        <v>-206.47707656463899</v>
      </c>
      <c r="AL82" s="41">
        <f t="shared" si="264"/>
        <v>-749.95415312929254</v>
      </c>
      <c r="AM82" s="41">
        <f t="shared" si="264"/>
        <v>-799.95415312924888</v>
      </c>
      <c r="AN82" s="41">
        <f t="shared" si="264"/>
        <v>469.04584687070746</v>
      </c>
      <c r="AO82" s="42"/>
      <c r="AP82" s="100">
        <f t="shared" ref="AP82:AW82" si="265">+C82/B82-1</f>
        <v>-0.27164774068739084</v>
      </c>
      <c r="AQ82" s="100">
        <f t="shared" si="265"/>
        <v>0.18792919180508139</v>
      </c>
      <c r="AR82" s="100">
        <f t="shared" si="265"/>
        <v>-0.24354336692671408</v>
      </c>
      <c r="AS82" s="100">
        <f t="shared" si="265"/>
        <v>-4.4486227423213509E-2</v>
      </c>
      <c r="AT82" s="100">
        <f t="shared" si="265"/>
        <v>-5.5413856306877785E-2</v>
      </c>
      <c r="AU82" s="100">
        <f t="shared" si="265"/>
        <v>-0.21307852197639066</v>
      </c>
      <c r="AV82" s="100">
        <f t="shared" si="265"/>
        <v>-0.28882757877292864</v>
      </c>
      <c r="AW82" s="100">
        <f t="shared" si="265"/>
        <v>0.23812991138689976</v>
      </c>
    </row>
    <row r="83" spans="1:49" ht="14.25" customHeight="1" x14ac:dyDescent="0.3">
      <c r="A83" s="90">
        <v>16</v>
      </c>
      <c r="B83" s="15"/>
      <c r="C83" s="15"/>
      <c r="D83" s="12">
        <f t="shared" ref="D83:J83" si="266">+D50-D22</f>
        <v>5457.1743348230229</v>
      </c>
      <c r="E83" s="12">
        <f t="shared" si="266"/>
        <v>3882.5258084208326</v>
      </c>
      <c r="F83" s="12">
        <f t="shared" si="266"/>
        <v>3674.8772820186423</v>
      </c>
      <c r="G83" s="12">
        <f t="shared" si="266"/>
        <v>3431.228755616452</v>
      </c>
      <c r="H83" s="12">
        <f t="shared" si="266"/>
        <v>2651.9317028120568</v>
      </c>
      <c r="I83" s="12">
        <f t="shared" si="266"/>
        <v>1823.6346500077052</v>
      </c>
      <c r="J83" s="12">
        <f t="shared" si="266"/>
        <v>2397.33759720331</v>
      </c>
      <c r="L83" s="30">
        <v>16</v>
      </c>
      <c r="M83" s="41"/>
      <c r="N83" s="41"/>
      <c r="O83" s="41">
        <f t="shared" ref="O83:U83" si="267">+D83-D82</f>
        <v>302.12908597241039</v>
      </c>
      <c r="P83" s="41">
        <f t="shared" si="267"/>
        <v>-17.042363865140942</v>
      </c>
      <c r="Q83" s="41">
        <f t="shared" si="267"/>
        <v>-51.213813702692278</v>
      </c>
      <c r="R83" s="41">
        <f t="shared" si="267"/>
        <v>-88.385263540243614</v>
      </c>
      <c r="S83" s="41">
        <f t="shared" si="267"/>
        <v>-117.72816321534629</v>
      </c>
      <c r="T83" s="41">
        <f t="shared" si="267"/>
        <v>-146.07106289044896</v>
      </c>
      <c r="U83" s="41">
        <f t="shared" si="267"/>
        <v>-41.413962565551628</v>
      </c>
      <c r="V83" s="41"/>
      <c r="W83" s="102"/>
      <c r="X83" s="102"/>
      <c r="Y83" s="101">
        <f t="shared" ref="Y83:AE83" si="268">+D83/D82-1</f>
        <v>5.8608425607859393E-2</v>
      </c>
      <c r="Z83" s="101">
        <f t="shared" si="268"/>
        <v>-4.3703207925072096E-3</v>
      </c>
      <c r="AA83" s="101">
        <f t="shared" si="268"/>
        <v>-1.3744648852386132E-2</v>
      </c>
      <c r="AB83" s="101">
        <f t="shared" si="268"/>
        <v>-2.5112203514128795E-2</v>
      </c>
      <c r="AC83" s="101">
        <f t="shared" si="268"/>
        <v>-4.2506361398162218E-2</v>
      </c>
      <c r="AD83" s="101">
        <f t="shared" si="268"/>
        <v>-7.4158825825572317E-2</v>
      </c>
      <c r="AE83" s="101">
        <f t="shared" si="268"/>
        <v>-1.6981624224763903E-2</v>
      </c>
      <c r="AG83" s="39"/>
      <c r="AH83" s="39"/>
      <c r="AI83" s="41">
        <f t="shared" ref="AI83:AN83" si="269">+E83-D83</f>
        <v>-1574.6485264021903</v>
      </c>
      <c r="AJ83" s="41">
        <f t="shared" si="269"/>
        <v>-207.64852640219033</v>
      </c>
      <c r="AK83" s="41">
        <f t="shared" si="269"/>
        <v>-243.64852640219033</v>
      </c>
      <c r="AL83" s="41">
        <f t="shared" si="269"/>
        <v>-779.29705280439521</v>
      </c>
      <c r="AM83" s="41">
        <f t="shared" si="269"/>
        <v>-828.29705280435155</v>
      </c>
      <c r="AN83" s="41">
        <f t="shared" si="269"/>
        <v>573.70294719560479</v>
      </c>
      <c r="AO83" s="42"/>
      <c r="AP83" s="100"/>
      <c r="AQ83" s="100"/>
      <c r="AR83" s="100">
        <f t="shared" ref="AR83:AW83" si="270">+E83/D83-1</f>
        <v>-0.28854649490563811</v>
      </c>
      <c r="AS83" s="100">
        <f t="shared" si="270"/>
        <v>-5.3482845098368759E-2</v>
      </c>
      <c r="AT83" s="100">
        <f t="shared" si="270"/>
        <v>-6.6301132719281508E-2</v>
      </c>
      <c r="AU83" s="100">
        <f t="shared" si="270"/>
        <v>-0.22711894435158031</v>
      </c>
      <c r="AV83" s="100">
        <f t="shared" si="270"/>
        <v>-0.3123372490799976</v>
      </c>
      <c r="AW83" s="100">
        <f t="shared" si="270"/>
        <v>0.31459313804614353</v>
      </c>
    </row>
    <row r="84" spans="1:49" ht="14.25" customHeight="1" x14ac:dyDescent="0.3">
      <c r="A84" s="90">
        <v>17</v>
      </c>
      <c r="B84" s="15"/>
      <c r="C84" s="15"/>
      <c r="D84" s="12">
        <f t="shared" ref="D84:J84" si="271">+D51-D23</f>
        <v>5797.6265188587713</v>
      </c>
      <c r="E84" s="12">
        <f t="shared" si="271"/>
        <v>3864.5464278229338</v>
      </c>
      <c r="F84" s="12">
        <f t="shared" si="271"/>
        <v>3620.4663367870962</v>
      </c>
      <c r="G84" s="12">
        <f t="shared" si="271"/>
        <v>3335.3862457512441</v>
      </c>
      <c r="H84" s="12">
        <f t="shared" si="271"/>
        <v>2530.2260636795545</v>
      </c>
      <c r="I84" s="91">
        <f t="shared" si="271"/>
        <v>2171.065881607894</v>
      </c>
      <c r="J84" s="12">
        <f t="shared" si="271"/>
        <v>2852.9056995361898</v>
      </c>
      <c r="L84" s="30">
        <v>17</v>
      </c>
      <c r="M84" s="41"/>
      <c r="N84" s="41"/>
      <c r="O84" s="41">
        <f t="shared" ref="O84:U84" si="272">+D84-D83</f>
        <v>340.45218403574836</v>
      </c>
      <c r="P84" s="41">
        <f t="shared" si="272"/>
        <v>-17.979380597898853</v>
      </c>
      <c r="Q84" s="41">
        <f t="shared" si="272"/>
        <v>-54.410945231546066</v>
      </c>
      <c r="R84" s="41">
        <f t="shared" si="272"/>
        <v>-95.84250986520783</v>
      </c>
      <c r="S84" s="41">
        <f t="shared" si="272"/>
        <v>-121.70563913250226</v>
      </c>
      <c r="T84" s="41">
        <f t="shared" si="272"/>
        <v>347.43123160018877</v>
      </c>
      <c r="U84" s="41">
        <f t="shared" si="272"/>
        <v>455.56810233287979</v>
      </c>
      <c r="V84" s="41"/>
      <c r="W84" s="102"/>
      <c r="X84" s="102"/>
      <c r="Y84" s="101">
        <f t="shared" ref="Y84:AE84" si="273">+D84/D83-1</f>
        <v>6.2386166016957345E-2</v>
      </c>
      <c r="Z84" s="101">
        <f t="shared" si="273"/>
        <v>-4.6308463832753777E-3</v>
      </c>
      <c r="AA84" s="101">
        <f t="shared" si="273"/>
        <v>-1.4806193800751211E-2</v>
      </c>
      <c r="AB84" s="101">
        <f t="shared" si="273"/>
        <v>-2.7932416254184966E-2</v>
      </c>
      <c r="AC84" s="101">
        <f t="shared" si="273"/>
        <v>-4.5893202680690415E-2</v>
      </c>
      <c r="AD84" s="103">
        <f t="shared" si="273"/>
        <v>0.19051580951191127</v>
      </c>
      <c r="AE84" s="103">
        <f t="shared" si="273"/>
        <v>0.19003085041686951</v>
      </c>
      <c r="AG84" s="39"/>
      <c r="AH84" s="39"/>
      <c r="AI84" s="41">
        <f t="shared" ref="AI84:AN84" si="274">+E84-D84</f>
        <v>-1933.0800910358375</v>
      </c>
      <c r="AJ84" s="41">
        <f t="shared" si="274"/>
        <v>-244.08009103583754</v>
      </c>
      <c r="AK84" s="41">
        <f t="shared" si="274"/>
        <v>-285.08009103585209</v>
      </c>
      <c r="AL84" s="41">
        <f t="shared" si="274"/>
        <v>-805.16018207168963</v>
      </c>
      <c r="AM84" s="41">
        <f t="shared" si="274"/>
        <v>-359.16018207166053</v>
      </c>
      <c r="AN84" s="41">
        <f t="shared" si="274"/>
        <v>681.83981792829582</v>
      </c>
      <c r="AO84" s="42"/>
      <c r="AP84" s="100"/>
      <c r="AQ84" s="100"/>
      <c r="AR84" s="100">
        <f t="shared" ref="AR84:AW84" si="275">+E84/D84-1</f>
        <v>-0.33342611579891024</v>
      </c>
      <c r="AS84" s="100">
        <f t="shared" si="275"/>
        <v>-6.3158793818227865E-2</v>
      </c>
      <c r="AT84" s="100">
        <f t="shared" si="275"/>
        <v>-7.8741262731596096E-2</v>
      </c>
      <c r="AU84" s="100">
        <f t="shared" si="275"/>
        <v>-0.2413993830841441</v>
      </c>
      <c r="AV84" s="100">
        <f t="shared" si="275"/>
        <v>-0.14194786277292382</v>
      </c>
      <c r="AW84" s="100">
        <f t="shared" si="275"/>
        <v>0.3140576357928504</v>
      </c>
    </row>
    <row r="85" spans="1:49" ht="14.25" customHeight="1" x14ac:dyDescent="0.3">
      <c r="A85" s="90">
        <v>18</v>
      </c>
      <c r="B85" s="15"/>
      <c r="C85" s="15"/>
      <c r="D85" s="12">
        <f t="shared" ref="D85:J85" si="276">+D52-D24</f>
        <v>6177.2975553113793</v>
      </c>
      <c r="E85" s="12">
        <f t="shared" si="276"/>
        <v>3842.543542090687</v>
      </c>
      <c r="F85" s="12">
        <f t="shared" si="276"/>
        <v>3558.7895288699947</v>
      </c>
      <c r="G85" s="12">
        <f t="shared" si="276"/>
        <v>3234.0355156492733</v>
      </c>
      <c r="H85" s="12">
        <f t="shared" si="276"/>
        <v>2397.5274892078596</v>
      </c>
      <c r="I85" s="91">
        <f t="shared" si="276"/>
        <v>2020.0194627664896</v>
      </c>
      <c r="J85" s="12">
        <f t="shared" si="276"/>
        <v>2816.5114363250614</v>
      </c>
      <c r="L85" s="30">
        <v>18</v>
      </c>
      <c r="M85" s="41"/>
      <c r="N85" s="41"/>
      <c r="O85" s="41">
        <f t="shared" ref="O85:U85" si="277">+D85-D84</f>
        <v>379.67103645260795</v>
      </c>
      <c r="P85" s="41">
        <f t="shared" si="277"/>
        <v>-22.002885732246796</v>
      </c>
      <c r="Q85" s="41">
        <f t="shared" si="277"/>
        <v>-61.676807917101542</v>
      </c>
      <c r="R85" s="41">
        <f t="shared" si="277"/>
        <v>-101.35073010197084</v>
      </c>
      <c r="S85" s="41">
        <f t="shared" si="277"/>
        <v>-132.69857447169488</v>
      </c>
      <c r="T85" s="41">
        <f t="shared" si="277"/>
        <v>-151.04641884140437</v>
      </c>
      <c r="U85" s="41">
        <f t="shared" si="277"/>
        <v>-36.394263211128418</v>
      </c>
      <c r="V85" s="41"/>
      <c r="W85" s="102"/>
      <c r="X85" s="102"/>
      <c r="Y85" s="101">
        <f t="shared" ref="Y85:AE85" si="278">+D85/D84-1</f>
        <v>6.5487322306395201E-2</v>
      </c>
      <c r="Z85" s="101">
        <f t="shared" si="278"/>
        <v>-5.6935234556469982E-3</v>
      </c>
      <c r="AA85" s="101">
        <f t="shared" si="278"/>
        <v>-1.7035597677131031E-2</v>
      </c>
      <c r="AB85" s="101">
        <f t="shared" si="278"/>
        <v>-3.0386504780690937E-2</v>
      </c>
      <c r="AC85" s="101">
        <f t="shared" si="278"/>
        <v>-5.244534327447381E-2</v>
      </c>
      <c r="AD85" s="101">
        <f t="shared" si="278"/>
        <v>-6.9572471347363773E-2</v>
      </c>
      <c r="AE85" s="101">
        <f t="shared" si="278"/>
        <v>-1.2756910688301093E-2</v>
      </c>
      <c r="AG85" s="39"/>
      <c r="AH85" s="39"/>
      <c r="AI85" s="41">
        <f t="shared" ref="AI85:AN85" si="279">+E85-D85</f>
        <v>-2334.7540132206923</v>
      </c>
      <c r="AJ85" s="41">
        <f t="shared" si="279"/>
        <v>-283.75401322069229</v>
      </c>
      <c r="AK85" s="41">
        <f t="shared" si="279"/>
        <v>-324.75401322072139</v>
      </c>
      <c r="AL85" s="41">
        <f t="shared" si="279"/>
        <v>-836.50802644141368</v>
      </c>
      <c r="AM85" s="41">
        <f t="shared" si="279"/>
        <v>-377.50802644137002</v>
      </c>
      <c r="AN85" s="41">
        <f t="shared" si="279"/>
        <v>796.49197355857177</v>
      </c>
      <c r="AO85" s="42"/>
      <c r="AP85" s="100"/>
      <c r="AQ85" s="100"/>
      <c r="AR85" s="100">
        <f t="shared" ref="AR85:AW85" si="280">+E85/D85-1</f>
        <v>-0.37795718796372668</v>
      </c>
      <c r="AS85" s="100">
        <f t="shared" si="280"/>
        <v>-7.3845360530724102E-2</v>
      </c>
      <c r="AT85" s="100">
        <f t="shared" si="280"/>
        <v>-9.1254065627151326E-2</v>
      </c>
      <c r="AU85" s="100">
        <f t="shared" si="280"/>
        <v>-0.2586576499836224</v>
      </c>
      <c r="AV85" s="100">
        <f t="shared" si="280"/>
        <v>-0.1574572254711033</v>
      </c>
      <c r="AW85" s="100">
        <f t="shared" si="280"/>
        <v>0.39429915812184668</v>
      </c>
    </row>
    <row r="86" spans="1:49" ht="14.25" customHeight="1" x14ac:dyDescent="0.3">
      <c r="A86" s="90">
        <v>19</v>
      </c>
      <c r="B86" s="15"/>
      <c r="C86" s="15"/>
      <c r="D86" s="12">
        <f t="shared" ref="D86:J86" si="281">+D53-D25</f>
        <v>6595.1046966388531</v>
      </c>
      <c r="E86" s="12">
        <f t="shared" si="281"/>
        <v>3816.4525871008664</v>
      </c>
      <c r="F86" s="12">
        <f t="shared" si="281"/>
        <v>3493.8004775628797</v>
      </c>
      <c r="G86" s="12">
        <f t="shared" si="281"/>
        <v>3124.1483680248639</v>
      </c>
      <c r="H86" s="12">
        <f t="shared" si="281"/>
        <v>2258.8441489488469</v>
      </c>
      <c r="I86" s="91">
        <f t="shared" si="281"/>
        <v>1862.8279298728885</v>
      </c>
      <c r="J86" s="12">
        <f t="shared" si="281"/>
        <v>2774.5237107968715</v>
      </c>
      <c r="L86" s="30">
        <v>19</v>
      </c>
      <c r="M86" s="41"/>
      <c r="N86" s="41"/>
      <c r="O86" s="41">
        <f t="shared" ref="O86:U86" si="282">+D86-D85</f>
        <v>417.8071413274738</v>
      </c>
      <c r="P86" s="41">
        <f t="shared" si="282"/>
        <v>-26.090954989820602</v>
      </c>
      <c r="Q86" s="41">
        <f t="shared" si="282"/>
        <v>-64.989051307115005</v>
      </c>
      <c r="R86" s="41">
        <f t="shared" si="282"/>
        <v>-109.88714762440941</v>
      </c>
      <c r="S86" s="41">
        <f t="shared" si="282"/>
        <v>-138.68334025901277</v>
      </c>
      <c r="T86" s="41">
        <f t="shared" si="282"/>
        <v>-157.19153289360111</v>
      </c>
      <c r="U86" s="41">
        <f t="shared" si="282"/>
        <v>-41.987725528189912</v>
      </c>
      <c r="V86" s="41"/>
      <c r="W86" s="102"/>
      <c r="X86" s="102"/>
      <c r="Y86" s="101">
        <f t="shared" ref="Y86:AE86" si="283">+D86/D85-1</f>
        <v>6.7635909972999952E-2</v>
      </c>
      <c r="Z86" s="101">
        <f t="shared" si="283"/>
        <v>-6.7900219487493363E-3</v>
      </c>
      <c r="AA86" s="101">
        <f t="shared" si="283"/>
        <v>-1.8261560786302145E-2</v>
      </c>
      <c r="AB86" s="101">
        <f t="shared" si="283"/>
        <v>-3.397833669193584E-2</v>
      </c>
      <c r="AC86" s="101">
        <f t="shared" si="283"/>
        <v>-5.7844317065508855E-2</v>
      </c>
      <c r="AD86" s="101">
        <f t="shared" si="283"/>
        <v>-7.7816840773564433E-2</v>
      </c>
      <c r="AE86" s="101">
        <f t="shared" si="283"/>
        <v>-1.4907706386939057E-2</v>
      </c>
      <c r="AG86" s="39"/>
      <c r="AH86" s="39"/>
      <c r="AI86" s="41">
        <f t="shared" ref="AI86:AN86" si="284">+E86-D86</f>
        <v>-2778.6521095379867</v>
      </c>
      <c r="AJ86" s="41">
        <f t="shared" si="284"/>
        <v>-322.65210953798669</v>
      </c>
      <c r="AK86" s="41">
        <f t="shared" si="284"/>
        <v>-369.65210953801579</v>
      </c>
      <c r="AL86" s="41">
        <f t="shared" si="284"/>
        <v>-865.30421907601703</v>
      </c>
      <c r="AM86" s="41">
        <f t="shared" si="284"/>
        <v>-396.01621907595836</v>
      </c>
      <c r="AN86" s="41">
        <f t="shared" si="284"/>
        <v>911.69578092398297</v>
      </c>
      <c r="AO86" s="42"/>
      <c r="AP86" s="100"/>
      <c r="AQ86" s="100"/>
      <c r="AR86" s="100">
        <f t="shared" ref="AR86:AW86" si="285">+E86/D86-1</f>
        <v>-0.42132039404228205</v>
      </c>
      <c r="AS86" s="100">
        <f t="shared" si="285"/>
        <v>-8.4542412665759459E-2</v>
      </c>
      <c r="AT86" s="100">
        <f t="shared" si="285"/>
        <v>-0.10580229521173712</v>
      </c>
      <c r="AU86" s="100">
        <f t="shared" si="285"/>
        <v>-0.27697283135854267</v>
      </c>
      <c r="AV86" s="100">
        <f t="shared" si="285"/>
        <v>-0.175318079939355</v>
      </c>
      <c r="AW86" s="100">
        <f t="shared" si="285"/>
        <v>0.4894149192760886</v>
      </c>
    </row>
    <row r="87" spans="1:49" ht="14.25" customHeight="1" x14ac:dyDescent="0.3">
      <c r="A87" s="90">
        <v>20</v>
      </c>
      <c r="B87" s="15"/>
      <c r="C87" s="15"/>
      <c r="D87" s="12">
        <f t="shared" ref="D87:J87" si="286">+D54-D26</f>
        <v>7032.9872093581798</v>
      </c>
      <c r="E87" s="12">
        <f t="shared" si="286"/>
        <v>3765.2314491912839</v>
      </c>
      <c r="F87" s="12">
        <f t="shared" si="286"/>
        <v>3400.475689024388</v>
      </c>
      <c r="G87" s="12">
        <f t="shared" si="286"/>
        <v>2986.7199288574629</v>
      </c>
      <c r="H87" s="12">
        <f t="shared" si="286"/>
        <v>2087.2084085236274</v>
      </c>
      <c r="I87" s="91">
        <f t="shared" si="286"/>
        <v>1669.5678001898341</v>
      </c>
      <c r="J87" s="12">
        <f t="shared" si="286"/>
        <v>2706.0562798559986</v>
      </c>
      <c r="L87" s="30">
        <v>20</v>
      </c>
      <c r="M87" s="41"/>
      <c r="N87" s="41"/>
      <c r="O87" s="41">
        <f t="shared" ref="O87:U87" si="287">+D87-D86</f>
        <v>437.88251271932677</v>
      </c>
      <c r="P87" s="41">
        <f t="shared" si="287"/>
        <v>-51.221137909582467</v>
      </c>
      <c r="Q87" s="41">
        <f t="shared" si="287"/>
        <v>-93.324788538491703</v>
      </c>
      <c r="R87" s="41">
        <f t="shared" si="287"/>
        <v>-137.42843916740094</v>
      </c>
      <c r="S87" s="41">
        <f t="shared" si="287"/>
        <v>-171.63574042521941</v>
      </c>
      <c r="T87" s="41">
        <f t="shared" si="287"/>
        <v>-193.2601296830544</v>
      </c>
      <c r="U87" s="41">
        <f t="shared" si="287"/>
        <v>-68.467430940872873</v>
      </c>
      <c r="V87" s="41"/>
      <c r="W87" s="102"/>
      <c r="X87" s="102"/>
      <c r="Y87" s="101">
        <f t="shared" ref="Y87:AE87" si="288">+D87/D86-1</f>
        <v>6.639508133092864E-2</v>
      </c>
      <c r="Z87" s="101">
        <f t="shared" si="288"/>
        <v>-1.3421138279747891E-2</v>
      </c>
      <c r="AA87" s="101">
        <f t="shared" si="288"/>
        <v>-2.6711539235804049E-2</v>
      </c>
      <c r="AB87" s="101">
        <f t="shared" si="288"/>
        <v>-4.3989088538162302E-2</v>
      </c>
      <c r="AC87" s="101">
        <f t="shared" si="288"/>
        <v>-7.5983878969733354E-2</v>
      </c>
      <c r="AD87" s="101">
        <f t="shared" si="288"/>
        <v>-0.10374556156469139</v>
      </c>
      <c r="AE87" s="101">
        <f t="shared" si="288"/>
        <v>-2.467718357368387E-2</v>
      </c>
      <c r="AG87" s="39"/>
      <c r="AH87" s="39"/>
      <c r="AI87" s="41">
        <f t="shared" ref="AI87:AN87" si="289">+E87-D87</f>
        <v>-3267.7557601668959</v>
      </c>
      <c r="AJ87" s="41">
        <f t="shared" si="289"/>
        <v>-364.75576016689593</v>
      </c>
      <c r="AK87" s="41">
        <f t="shared" si="289"/>
        <v>-413.75576016692503</v>
      </c>
      <c r="AL87" s="41">
        <f t="shared" si="289"/>
        <v>-899.51152033383551</v>
      </c>
      <c r="AM87" s="41">
        <f t="shared" si="289"/>
        <v>-417.64060833379335</v>
      </c>
      <c r="AN87" s="41">
        <f t="shared" si="289"/>
        <v>1036.4884796661645</v>
      </c>
      <c r="AO87" s="42"/>
      <c r="AP87" s="100"/>
      <c r="AQ87" s="100"/>
      <c r="AR87" s="100">
        <f t="shared" ref="AR87:AW87" si="290">+E87/D87-1</f>
        <v>-0.46463268919624645</v>
      </c>
      <c r="AS87" s="100">
        <f t="shared" si="290"/>
        <v>-9.6874724725153349E-2</v>
      </c>
      <c r="AT87" s="100">
        <f t="shared" si="290"/>
        <v>-0.12167584714761881</v>
      </c>
      <c r="AU87" s="100">
        <f t="shared" si="290"/>
        <v>-0.30117036138635667</v>
      </c>
      <c r="AV87" s="100">
        <f t="shared" si="290"/>
        <v>-0.20009530750655058</v>
      </c>
      <c r="AW87" s="100">
        <f t="shared" si="290"/>
        <v>0.62081245191019674</v>
      </c>
    </row>
    <row r="88" spans="1:49" ht="14.25" customHeight="1" x14ac:dyDescent="0.3">
      <c r="A88" s="90">
        <v>21</v>
      </c>
      <c r="G88" s="105">
        <f t="shared" ref="G88:J88" si="291">+G55-G$26</f>
        <v>4841.7692071500496</v>
      </c>
      <c r="H88" s="105">
        <f t="shared" si="291"/>
        <v>4011.6774103281932</v>
      </c>
      <c r="I88" s="105">
        <f t="shared" si="291"/>
        <v>3676.3414273943927</v>
      </c>
      <c r="J88" s="105">
        <f t="shared" si="291"/>
        <v>4782.2496305725508</v>
      </c>
      <c r="R88" s="41">
        <f t="shared" ref="R88:U88" si="292">+G88-G87</f>
        <v>1855.0492782925867</v>
      </c>
      <c r="S88" s="41">
        <f t="shared" si="292"/>
        <v>1924.4690018045658</v>
      </c>
      <c r="T88" s="41">
        <f t="shared" si="292"/>
        <v>2006.7736272045586</v>
      </c>
      <c r="U88" s="41">
        <f t="shared" si="292"/>
        <v>2076.1933507165522</v>
      </c>
      <c r="AB88" s="101">
        <f t="shared" ref="AB88:AE88" si="293">+G88/G87-1</f>
        <v>0.6210991731662685</v>
      </c>
      <c r="AC88" s="101">
        <f t="shared" si="293"/>
        <v>0.92203011158134696</v>
      </c>
      <c r="AD88" s="101">
        <f t="shared" si="293"/>
        <v>1.2019719276907375</v>
      </c>
      <c r="AE88" s="101">
        <f t="shared" si="293"/>
        <v>0.76723953088922303</v>
      </c>
      <c r="AK88" s="41"/>
      <c r="AL88" s="41">
        <f t="shared" ref="AL88:AN88" si="294">+H88-G88</f>
        <v>-830.09179682185641</v>
      </c>
      <c r="AM88" s="41">
        <f t="shared" si="294"/>
        <v>-335.33598293380055</v>
      </c>
      <c r="AN88" s="41">
        <f t="shared" si="294"/>
        <v>1105.9082031781581</v>
      </c>
      <c r="AT88" s="100"/>
      <c r="AU88" s="100">
        <f t="shared" ref="AU88:AW88" si="295">+H88/G88-1</f>
        <v>-0.17144390021647959</v>
      </c>
      <c r="AV88" s="100">
        <f t="shared" si="295"/>
        <v>-8.3589967147026156E-2</v>
      </c>
      <c r="AW88" s="100">
        <f t="shared" si="295"/>
        <v>0.30081759951277731</v>
      </c>
    </row>
    <row r="89" spans="1:49" ht="14.25" customHeight="1" x14ac:dyDescent="0.3">
      <c r="A89" s="90">
        <v>22</v>
      </c>
      <c r="G89" s="105">
        <f t="shared" ref="G89:J89" si="296">+G56-G$26</f>
        <v>6741.3396681216545</v>
      </c>
      <c r="H89" s="105">
        <f t="shared" si="296"/>
        <v>5982.3336681760702</v>
      </c>
      <c r="I89" s="105">
        <f t="shared" si="296"/>
        <v>5731.2776216518541</v>
      </c>
      <c r="J89" s="105">
        <f t="shared" si="296"/>
        <v>6908.2716217062989</v>
      </c>
      <c r="R89" s="41">
        <f t="shared" ref="R89:U89" si="297">+G89-G88</f>
        <v>1899.5704609716049</v>
      </c>
      <c r="S89" s="41">
        <f t="shared" si="297"/>
        <v>1970.656257847877</v>
      </c>
      <c r="T89" s="41">
        <f t="shared" si="297"/>
        <v>2054.9361942574615</v>
      </c>
      <c r="U89" s="41">
        <f t="shared" si="297"/>
        <v>2126.0219911337481</v>
      </c>
      <c r="AB89" s="101">
        <f t="shared" ref="AB89:AE89" si="298">+G89/G88-1</f>
        <v>0.39232982401689598</v>
      </c>
      <c r="AC89" s="101">
        <f t="shared" si="298"/>
        <v>0.49122999091959851</v>
      </c>
      <c r="AD89" s="101">
        <f t="shared" si="298"/>
        <v>0.55896228216047317</v>
      </c>
      <c r="AE89" s="101">
        <f t="shared" si="298"/>
        <v>0.44456524760695348</v>
      </c>
      <c r="AK89" s="41"/>
      <c r="AL89" s="41">
        <f t="shared" ref="AL89:AN89" si="299">+H89-G89</f>
        <v>-759.00599994558434</v>
      </c>
      <c r="AM89" s="41">
        <f t="shared" si="299"/>
        <v>-251.05604652421607</v>
      </c>
      <c r="AN89" s="41">
        <f t="shared" si="299"/>
        <v>1176.9940000544448</v>
      </c>
      <c r="AT89" s="100"/>
      <c r="AU89" s="100">
        <f t="shared" ref="AU89:AW89" si="300">+H89/G89-1</f>
        <v>-0.11258978738821901</v>
      </c>
      <c r="AV89" s="100">
        <f t="shared" si="300"/>
        <v>-4.1966239338963485E-2</v>
      </c>
      <c r="AW89" s="100">
        <f t="shared" si="300"/>
        <v>0.20536328507416024</v>
      </c>
    </row>
    <row r="90" spans="1:49" ht="14.25" customHeight="1" x14ac:dyDescent="0.3">
      <c r="A90" s="90">
        <v>23</v>
      </c>
      <c r="G90" s="105">
        <f t="shared" ref="G90:J90" si="301">+G57-G$26</f>
        <v>8686.4998201565759</v>
      </c>
      <c r="H90" s="105">
        <f t="shared" si="301"/>
        <v>8000.2856762122974</v>
      </c>
      <c r="I90" s="105">
        <f t="shared" si="301"/>
        <v>7835.5322845714982</v>
      </c>
      <c r="J90" s="105">
        <f t="shared" si="301"/>
        <v>9085.3181406272488</v>
      </c>
      <c r="R90" s="41">
        <f t="shared" ref="R90:U90" si="302">+G90-G89</f>
        <v>1945.1601520349213</v>
      </c>
      <c r="S90" s="41">
        <f t="shared" si="302"/>
        <v>2017.9520080362272</v>
      </c>
      <c r="T90" s="41">
        <f t="shared" si="302"/>
        <v>2104.254662919644</v>
      </c>
      <c r="U90" s="41">
        <f t="shared" si="302"/>
        <v>2177.0465189209499</v>
      </c>
      <c r="AB90" s="101">
        <f t="shared" ref="AB90:AE90" si="303">+G90/G89-1</f>
        <v>0.28854207736084936</v>
      </c>
      <c r="AC90" s="101">
        <f t="shared" si="303"/>
        <v>0.33731853152408209</v>
      </c>
      <c r="AD90" s="101">
        <f t="shared" si="303"/>
        <v>0.36715280637777958</v>
      </c>
      <c r="AE90" s="101">
        <f t="shared" si="303"/>
        <v>0.31513620745317961</v>
      </c>
      <c r="AK90" s="41"/>
      <c r="AL90" s="41">
        <f t="shared" ref="AL90:AN90" si="304">+H90-G90</f>
        <v>-686.21414394427848</v>
      </c>
      <c r="AM90" s="41">
        <f t="shared" si="304"/>
        <v>-164.75339164079924</v>
      </c>
      <c r="AN90" s="41">
        <f t="shared" si="304"/>
        <v>1249.7858560557506</v>
      </c>
      <c r="AT90" s="100"/>
      <c r="AU90" s="100">
        <f t="shared" ref="AU90:AW90" si="305">+H90/G90-1</f>
        <v>-7.8997773343867927E-2</v>
      </c>
      <c r="AV90" s="100">
        <f t="shared" si="305"/>
        <v>-2.0593438573158651E-2</v>
      </c>
      <c r="AW90" s="100">
        <f t="shared" si="305"/>
        <v>0.15950235550897207</v>
      </c>
    </row>
    <row r="91" spans="1:49" ht="14.25" customHeight="1" x14ac:dyDescent="0.3">
      <c r="A91" s="90">
        <v>24</v>
      </c>
      <c r="G91" s="105">
        <f t="shared" ref="G91:J91" si="306">+G58-G$26</f>
        <v>10678.34381584033</v>
      </c>
      <c r="H91" s="105">
        <f t="shared" si="306"/>
        <v>10066.668532441399</v>
      </c>
      <c r="I91" s="105">
        <f t="shared" si="306"/>
        <v>9990.2890594012133</v>
      </c>
      <c r="J91" s="105">
        <f t="shared" si="306"/>
        <v>11314.613776002298</v>
      </c>
      <c r="R91" s="41">
        <f t="shared" ref="R91:U91" si="307">+G91-G90</f>
        <v>1991.8439956837537</v>
      </c>
      <c r="S91" s="41">
        <f t="shared" si="307"/>
        <v>2066.3828562291019</v>
      </c>
      <c r="T91" s="41">
        <f t="shared" si="307"/>
        <v>2154.7567748297151</v>
      </c>
      <c r="U91" s="41">
        <f t="shared" si="307"/>
        <v>2229.2956353750487</v>
      </c>
      <c r="AB91" s="101">
        <f t="shared" ref="AB91:AE91" si="308">+G91/G90-1</f>
        <v>0.22930340608098354</v>
      </c>
      <c r="AC91" s="101">
        <f t="shared" si="308"/>
        <v>0.25828863366381971</v>
      </c>
      <c r="AD91" s="101">
        <f t="shared" si="308"/>
        <v>0.27499813625585134</v>
      </c>
      <c r="AE91" s="101">
        <f t="shared" si="308"/>
        <v>0.2453734256598239</v>
      </c>
      <c r="AK91" s="41"/>
      <c r="AL91" s="41">
        <f t="shared" ref="AL91:AN91" si="309">+H91-G91</f>
        <v>-611.67528339893033</v>
      </c>
      <c r="AM91" s="41">
        <f t="shared" si="309"/>
        <v>-76.379473040185985</v>
      </c>
      <c r="AN91" s="41">
        <f t="shared" si="309"/>
        <v>1324.3247166010842</v>
      </c>
      <c r="AT91" s="100"/>
      <c r="AU91" s="100">
        <f t="shared" ref="AU91:AW91" si="310">+H91/G91-1</f>
        <v>-5.7281849502875848E-2</v>
      </c>
      <c r="AV91" s="100">
        <f t="shared" si="310"/>
        <v>-7.5873634652855459E-3</v>
      </c>
      <c r="AW91" s="100">
        <f t="shared" si="310"/>
        <v>0.13256120105502345</v>
      </c>
    </row>
    <row r="92" spans="1:49" ht="14.25" customHeight="1" x14ac:dyDescent="0.3">
      <c r="A92" s="90">
        <v>25</v>
      </c>
      <c r="G92" s="105">
        <f t="shared" ref="G92:J92" si="311">+G59-G$26</f>
        <v>12717.992067420506</v>
      </c>
      <c r="H92" s="105">
        <f t="shared" si="311"/>
        <v>12182.644577219995</v>
      </c>
      <c r="I92" s="105">
        <f t="shared" si="311"/>
        <v>12196.759996826848</v>
      </c>
      <c r="J92" s="105">
        <f t="shared" si="311"/>
        <v>13597.412506626351</v>
      </c>
      <c r="P92" s="49" t="s">
        <v>95</v>
      </c>
      <c r="Q92" s="106">
        <f>SUM(M68:U87)</f>
        <v>808.76849239588046</v>
      </c>
      <c r="R92" s="41">
        <f t="shared" ref="R92:U92" si="312">+G92-G91</f>
        <v>2039.6482515801763</v>
      </c>
      <c r="S92" s="41">
        <f t="shared" si="312"/>
        <v>2115.9760447785957</v>
      </c>
      <c r="T92" s="41">
        <f t="shared" si="312"/>
        <v>2206.4709374256345</v>
      </c>
      <c r="U92" s="41">
        <f t="shared" si="312"/>
        <v>2282.7987306240539</v>
      </c>
      <c r="AB92" s="101">
        <f t="shared" ref="AB92:AE92" si="313">+G92/G91-1</f>
        <v>0.19100792096191443</v>
      </c>
      <c r="AC92" s="101">
        <f t="shared" si="313"/>
        <v>0.21019625688076804</v>
      </c>
      <c r="AD92" s="101">
        <f t="shared" si="313"/>
        <v>0.2208615711023163</v>
      </c>
      <c r="AE92" s="101">
        <f t="shared" si="313"/>
        <v>0.20175666406446413</v>
      </c>
      <c r="AJ92" s="49" t="s">
        <v>96</v>
      </c>
      <c r="AK92" s="107">
        <f>SUM(AG67:AN87)</f>
        <v>-60770.430192275468</v>
      </c>
      <c r="AL92" s="41">
        <f t="shared" ref="AL92:AN92" si="314">+H92-G92</f>
        <v>-535.34749020051095</v>
      </c>
      <c r="AM92" s="41">
        <f t="shared" si="314"/>
        <v>14.115419606852811</v>
      </c>
      <c r="AN92" s="41">
        <f t="shared" si="314"/>
        <v>1400.6525097995036</v>
      </c>
      <c r="AT92" s="100"/>
      <c r="AU92" s="100">
        <f t="shared" ref="AU92:AW92" si="315">+H92/G92-1</f>
        <v>-4.2093711598696681E-2</v>
      </c>
      <c r="AV92" s="100">
        <f t="shared" si="315"/>
        <v>1.1586498742026663E-3</v>
      </c>
      <c r="AW92" s="100">
        <f t="shared" si="315"/>
        <v>0.11483808078242919</v>
      </c>
    </row>
    <row r="93" spans="1:49" ht="14.25" customHeight="1" x14ac:dyDescent="0.3">
      <c r="A93" s="90">
        <v>26</v>
      </c>
      <c r="G93" s="105">
        <f t="shared" ref="G93:J93" si="316">+G60-G$26</f>
        <v>14806.591877038605</v>
      </c>
      <c r="H93" s="105">
        <f t="shared" si="316"/>
        <v>14349.404047073273</v>
      </c>
      <c r="I93" s="105">
        <f t="shared" si="316"/>
        <v>14550.328996747514</v>
      </c>
      <c r="J93" s="105">
        <f t="shared" si="316"/>
        <v>16032.397819292004</v>
      </c>
      <c r="P93" s="49" t="s">
        <v>97</v>
      </c>
      <c r="Q93" s="106">
        <f>SUM(R88:U94)</f>
        <v>59554.926395304123</v>
      </c>
      <c r="R93" s="41">
        <f t="shared" ref="R93:U93" si="317">+G93-G92</f>
        <v>2088.5998096180992</v>
      </c>
      <c r="S93" s="41">
        <f t="shared" si="317"/>
        <v>2166.7594698532776</v>
      </c>
      <c r="T93" s="41">
        <f t="shared" si="317"/>
        <v>2353.5689999206661</v>
      </c>
      <c r="U93" s="41">
        <f t="shared" si="317"/>
        <v>2434.9853126656526</v>
      </c>
      <c r="AB93" s="101">
        <f t="shared" ref="AB93:AE93" si="318">+G93/G92-1</f>
        <v>0.1642240220426332</v>
      </c>
      <c r="AC93" s="101">
        <f t="shared" si="318"/>
        <v>0.17785624920100229</v>
      </c>
      <c r="AD93" s="101">
        <f t="shared" si="318"/>
        <v>0.19296673875135517</v>
      </c>
      <c r="AE93" s="101">
        <f t="shared" si="318"/>
        <v>0.17907710834535795</v>
      </c>
      <c r="AJ93" s="49" t="s">
        <v>98</v>
      </c>
      <c r="AK93" s="107">
        <f>SUM(AL88:AN94)</f>
        <v>4830.6667217858048</v>
      </c>
      <c r="AL93" s="41">
        <f t="shared" ref="AL93:AN93" si="319">+H93-G93</f>
        <v>-457.18782996533264</v>
      </c>
      <c r="AM93" s="41">
        <f t="shared" si="319"/>
        <v>200.92494967424136</v>
      </c>
      <c r="AN93" s="41">
        <f t="shared" si="319"/>
        <v>1482.0688225444901</v>
      </c>
      <c r="AT93" s="100"/>
      <c r="AU93" s="100">
        <f t="shared" ref="AU93:AW93" si="320">+H93/G93-1</f>
        <v>-3.0877316924924458E-2</v>
      </c>
      <c r="AV93" s="100">
        <f t="shared" si="320"/>
        <v>1.40023201671029E-2</v>
      </c>
      <c r="AW93" s="100">
        <f t="shared" si="320"/>
        <v>0.10185809701456106</v>
      </c>
    </row>
    <row r="94" spans="1:49" ht="14.25" customHeight="1" x14ac:dyDescent="0.3">
      <c r="A94" s="90">
        <v>27</v>
      </c>
      <c r="G94" s="105">
        <f t="shared" ref="G94:J94" si="321">+G61-G$26</f>
        <v>16945.318082087528</v>
      </c>
      <c r="H94" s="105">
        <f t="shared" si="321"/>
        <v>16568.165744203026</v>
      </c>
      <c r="I94" s="105">
        <f t="shared" si="321"/>
        <v>16962.73722166619</v>
      </c>
      <c r="J94" s="105">
        <f t="shared" si="321"/>
        <v>18528.257764774302</v>
      </c>
      <c r="P94" s="49" t="s">
        <v>99</v>
      </c>
      <c r="Q94" s="106">
        <f>+Q93+Q92</f>
        <v>60363.694887700003</v>
      </c>
      <c r="R94" s="41">
        <f t="shared" ref="R94:U94" si="322">+G94-G93</f>
        <v>2138.7262050489226</v>
      </c>
      <c r="S94" s="41">
        <f t="shared" si="322"/>
        <v>2218.7616971297539</v>
      </c>
      <c r="T94" s="41">
        <f t="shared" si="322"/>
        <v>2412.4082249186758</v>
      </c>
      <c r="U94" s="41">
        <f t="shared" si="322"/>
        <v>2495.8599454822979</v>
      </c>
      <c r="AB94" s="101">
        <f t="shared" ref="AB94:AE94" si="323">+G94/G93-1</f>
        <v>0.14444419234419259</v>
      </c>
      <c r="AC94" s="101">
        <f t="shared" si="323"/>
        <v>0.15462396137505774</v>
      </c>
      <c r="AD94" s="101">
        <f t="shared" si="323"/>
        <v>0.16579750364805701</v>
      </c>
      <c r="AE94" s="101">
        <f t="shared" si="323"/>
        <v>0.1556760238620698</v>
      </c>
      <c r="AJ94" s="49" t="s">
        <v>99</v>
      </c>
      <c r="AK94" s="106">
        <f>+AK93+AK92</f>
        <v>-55939.763470489663</v>
      </c>
      <c r="AL94" s="41">
        <f t="shared" ref="AL94:AN94" si="324">+H94-G94</f>
        <v>-377.15233788450132</v>
      </c>
      <c r="AM94" s="41">
        <f t="shared" si="324"/>
        <v>394.57147746316332</v>
      </c>
      <c r="AN94" s="41">
        <f t="shared" si="324"/>
        <v>1565.5205431081122</v>
      </c>
      <c r="AT94" s="100"/>
      <c r="AU94" s="100">
        <f t="shared" ref="AU94:AW94" si="325">+H94/G94-1</f>
        <v>-2.2257023211808558E-2</v>
      </c>
      <c r="AV94" s="100">
        <f t="shared" si="325"/>
        <v>2.3815036833586545E-2</v>
      </c>
      <c r="AW94" s="100">
        <f t="shared" si="325"/>
        <v>9.2291740575247694E-2</v>
      </c>
    </row>
    <row r="95" spans="1:49" ht="14.25" customHeight="1" x14ac:dyDescent="0.3">
      <c r="Q95" s="49" t="s">
        <v>100</v>
      </c>
      <c r="R95" s="106">
        <f t="shared" ref="R95:U95" si="326">SUM(R88:R94)</f>
        <v>13958.598153230065</v>
      </c>
      <c r="S95" s="106">
        <f t="shared" si="326"/>
        <v>14480.957335679399</v>
      </c>
      <c r="T95" s="106">
        <f t="shared" si="326"/>
        <v>15293.169421476356</v>
      </c>
      <c r="U95" s="106">
        <f t="shared" si="326"/>
        <v>15822.201484918303</v>
      </c>
      <c r="Z95" s="49" t="s">
        <v>95</v>
      </c>
      <c r="AA95" s="108">
        <f>AVERAGE(X68:AF87)</f>
        <v>-2.6537443871312134E-3</v>
      </c>
      <c r="AK95" s="49"/>
      <c r="AL95" s="106"/>
      <c r="AM95" s="106"/>
      <c r="AN95" s="106"/>
      <c r="AO95" s="106"/>
      <c r="AR95" s="49" t="s">
        <v>95</v>
      </c>
      <c r="AS95" s="108">
        <f>AVERAGE(AP67:AW87)</f>
        <v>-8.196446216176953E-2</v>
      </c>
    </row>
    <row r="96" spans="1:49" ht="14.25" customHeight="1" x14ac:dyDescent="0.3">
      <c r="A96" s="1" t="s">
        <v>82</v>
      </c>
      <c r="Z96" s="49" t="s">
        <v>97</v>
      </c>
      <c r="AA96" s="109">
        <f>AVERAGE(AB88:AE94)</f>
        <v>0.35264391160668057</v>
      </c>
      <c r="AR96" s="49" t="s">
        <v>97</v>
      </c>
      <c r="AS96" s="109">
        <f>AVERAGE(AV88:AY94)</f>
        <v>7.089081127668781E-2</v>
      </c>
    </row>
    <row r="97" spans="1:45" ht="14.25" customHeight="1" x14ac:dyDescent="0.3">
      <c r="A97" s="45" t="s">
        <v>94</v>
      </c>
      <c r="Z97" s="49" t="s">
        <v>101</v>
      </c>
      <c r="AA97" s="109">
        <f>AVERAGE(W68:AE94)</f>
        <v>4.8543411895340144E-2</v>
      </c>
      <c r="AR97" s="49" t="s">
        <v>101</v>
      </c>
      <c r="AS97" s="109">
        <f>AVERAGE(AP67:AW94)</f>
        <v>-6.9684106289792325E-2</v>
      </c>
    </row>
    <row r="98" spans="1:45" ht="14.25" customHeight="1" x14ac:dyDescent="0.3">
      <c r="B98" s="98" t="s">
        <v>0</v>
      </c>
      <c r="C98" s="98" t="s">
        <v>87</v>
      </c>
      <c r="D98" s="98" t="s">
        <v>88</v>
      </c>
      <c r="E98" s="98" t="s">
        <v>3</v>
      </c>
      <c r="F98" s="98" t="s">
        <v>89</v>
      </c>
      <c r="G98" s="98" t="s">
        <v>90</v>
      </c>
      <c r="H98" s="98" t="s">
        <v>13</v>
      </c>
      <c r="I98" s="98" t="s">
        <v>91</v>
      </c>
      <c r="J98" s="98" t="s">
        <v>8</v>
      </c>
    </row>
    <row r="99" spans="1:45" ht="14.25" customHeight="1" x14ac:dyDescent="0.3">
      <c r="B99" s="99"/>
      <c r="C99" s="99" t="s">
        <v>9</v>
      </c>
      <c r="D99" s="99" t="s">
        <v>2</v>
      </c>
      <c r="E99" s="99"/>
      <c r="F99" s="99" t="s">
        <v>10</v>
      </c>
      <c r="G99" s="99" t="s">
        <v>11</v>
      </c>
      <c r="H99" s="99" t="s">
        <v>12</v>
      </c>
      <c r="I99" s="99" t="s">
        <v>13</v>
      </c>
      <c r="J99" s="99"/>
    </row>
    <row r="100" spans="1:45" ht="14.25" customHeight="1" x14ac:dyDescent="0.3">
      <c r="A100" s="90">
        <v>0</v>
      </c>
      <c r="B100" s="92">
        <f t="shared" ref="B100:J100" si="327">+B34/B6-1</f>
        <v>0.13438272407961493</v>
      </c>
      <c r="C100" s="92">
        <f t="shared" si="327"/>
        <v>0.11445028800400703</v>
      </c>
      <c r="D100" s="92">
        <f t="shared" si="327"/>
        <v>9.5983005021243795E-2</v>
      </c>
      <c r="E100" s="92">
        <f t="shared" si="327"/>
        <v>8.1245183438032775E-2</v>
      </c>
      <c r="F100" s="92">
        <f t="shared" si="327"/>
        <v>8.3587777497187821E-2</v>
      </c>
      <c r="G100" s="92">
        <f t="shared" si="327"/>
        <v>8.5607240390908945E-2</v>
      </c>
      <c r="H100" s="92">
        <f t="shared" si="327"/>
        <v>7.1758414055284714E-2</v>
      </c>
      <c r="I100" s="92">
        <f t="shared" si="327"/>
        <v>5.8450199611014497E-2</v>
      </c>
      <c r="J100" s="92">
        <f t="shared" si="327"/>
        <v>4.5268936951722294E-2</v>
      </c>
    </row>
    <row r="101" spans="1:45" ht="14.25" customHeight="1" x14ac:dyDescent="0.3">
      <c r="A101" s="90">
        <v>1</v>
      </c>
      <c r="B101" s="92">
        <f t="shared" ref="B101:J101" si="328">+B35/B7-1</f>
        <v>0.1419684878248415</v>
      </c>
      <c r="C101" s="92">
        <f t="shared" si="328"/>
        <v>0.12189477312455366</v>
      </c>
      <c r="D101" s="92">
        <f t="shared" si="328"/>
        <v>0.10329639034577687</v>
      </c>
      <c r="E101" s="92">
        <f t="shared" si="328"/>
        <v>8.8486351217944348E-2</v>
      </c>
      <c r="F101" s="92">
        <f t="shared" si="328"/>
        <v>9.0836869188408498E-2</v>
      </c>
      <c r="G101" s="92">
        <f t="shared" si="328"/>
        <v>9.2866493598704247E-2</v>
      </c>
      <c r="H101" s="92">
        <f t="shared" si="328"/>
        <v>7.8918918918918779E-2</v>
      </c>
      <c r="I101" s="92">
        <f t="shared" si="328"/>
        <v>6.5528831639327878E-2</v>
      </c>
      <c r="J101" s="92">
        <f t="shared" si="328"/>
        <v>5.2263603710888784E-2</v>
      </c>
    </row>
    <row r="102" spans="1:45" ht="14.25" customHeight="1" x14ac:dyDescent="0.3">
      <c r="A102" s="90">
        <v>2</v>
      </c>
      <c r="B102" s="92">
        <f t="shared" ref="B102:J102" si="329">+B36/B8-1</f>
        <v>0.13384870414920269</v>
      </c>
      <c r="C102" s="92">
        <f t="shared" si="329"/>
        <v>0.11258063900810678</v>
      </c>
      <c r="D102" s="92">
        <f t="shared" si="329"/>
        <v>9.7251426727515966E-2</v>
      </c>
      <c r="E102" s="92">
        <f t="shared" si="329"/>
        <v>8.6668057389708508E-2</v>
      </c>
      <c r="F102" s="92">
        <f t="shared" si="329"/>
        <v>8.8519116741444748E-2</v>
      </c>
      <c r="G102" s="92">
        <f t="shared" si="329"/>
        <v>9.007122695541292E-2</v>
      </c>
      <c r="H102" s="92">
        <f t="shared" si="329"/>
        <v>7.6115056660428282E-2</v>
      </c>
      <c r="I102" s="92">
        <f t="shared" si="329"/>
        <v>6.2780670077829503E-2</v>
      </c>
      <c r="J102" s="92">
        <f t="shared" si="329"/>
        <v>5.0874173425996982E-2</v>
      </c>
    </row>
    <row r="103" spans="1:45" ht="14.25" customHeight="1" x14ac:dyDescent="0.3">
      <c r="A103" s="90">
        <v>3</v>
      </c>
      <c r="B103" s="92">
        <f t="shared" ref="B103:J103" si="330">+B37/B9-1</f>
        <v>0.12679961312248778</v>
      </c>
      <c r="C103" s="92">
        <f t="shared" si="330"/>
        <v>0.10441732544378701</v>
      </c>
      <c r="D103" s="92">
        <f t="shared" si="330"/>
        <v>9.2095768299841119E-2</v>
      </c>
      <c r="E103" s="92">
        <f t="shared" si="330"/>
        <v>8.4777028763446838E-2</v>
      </c>
      <c r="F103" s="92">
        <f t="shared" si="330"/>
        <v>8.6168326035148013E-2</v>
      </c>
      <c r="G103" s="92">
        <f t="shared" si="330"/>
        <v>8.7213323812731725E-2</v>
      </c>
      <c r="H103" s="92">
        <f t="shared" si="330"/>
        <v>7.3311638974358884E-2</v>
      </c>
      <c r="I103" s="92">
        <f t="shared" si="330"/>
        <v>6.002505873322006E-2</v>
      </c>
      <c r="J103" s="92">
        <f t="shared" si="330"/>
        <v>4.951470876039088E-2</v>
      </c>
    </row>
    <row r="104" spans="1:45" ht="14.25" customHeight="1" x14ac:dyDescent="0.3">
      <c r="A104" s="90">
        <v>4</v>
      </c>
      <c r="B104" s="92">
        <f t="shared" ref="B104:J104" si="331">+B38/B10-1</f>
        <v>0.12082268291678022</v>
      </c>
      <c r="C104" s="92">
        <f t="shared" si="331"/>
        <v>9.7366215175544557E-2</v>
      </c>
      <c r="D104" s="92">
        <f t="shared" si="331"/>
        <v>8.7818773993863619E-2</v>
      </c>
      <c r="E104" s="92">
        <f t="shared" si="331"/>
        <v>8.2905517252261474E-2</v>
      </c>
      <c r="F104" s="92">
        <f t="shared" si="331"/>
        <v>8.3850900777478143E-2</v>
      </c>
      <c r="G104" s="92">
        <f t="shared" si="331"/>
        <v>8.4428823556472521E-2</v>
      </c>
      <c r="H104" s="92">
        <f t="shared" si="331"/>
        <v>7.0569771625249356E-2</v>
      </c>
      <c r="I104" s="92">
        <f t="shared" si="331"/>
        <v>5.7242382056265084E-2</v>
      </c>
      <c r="J104" s="92">
        <f t="shared" si="331"/>
        <v>4.8068133948900638E-2</v>
      </c>
    </row>
    <row r="105" spans="1:45" ht="14.25" customHeight="1" x14ac:dyDescent="0.3">
      <c r="A105" s="90">
        <v>5</v>
      </c>
      <c r="B105" s="92">
        <f t="shared" ref="B105:J105" si="332">+B39/B11-1</f>
        <v>0.11574052636176146</v>
      </c>
      <c r="C105" s="92">
        <f t="shared" si="332"/>
        <v>9.1297202293497692E-2</v>
      </c>
      <c r="D105" s="92">
        <f t="shared" si="332"/>
        <v>8.4387453236351551E-2</v>
      </c>
      <c r="E105" s="92">
        <f t="shared" si="332"/>
        <v>8.1046964741782634E-2</v>
      </c>
      <c r="F105" s="92">
        <f t="shared" si="332"/>
        <v>8.1538497292654499E-2</v>
      </c>
      <c r="G105" s="92">
        <f t="shared" si="332"/>
        <v>8.1623070545252085E-2</v>
      </c>
      <c r="H105" s="92">
        <f t="shared" si="332"/>
        <v>6.7741178901648436E-2</v>
      </c>
      <c r="I105" s="92">
        <f t="shared" si="332"/>
        <v>5.4549534109273212E-2</v>
      </c>
      <c r="J105" s="92">
        <f t="shared" si="332"/>
        <v>4.6739043827205728E-2</v>
      </c>
    </row>
    <row r="106" spans="1:45" ht="14.25" customHeight="1" x14ac:dyDescent="0.3">
      <c r="A106" s="90">
        <v>6</v>
      </c>
      <c r="B106" s="92">
        <f t="shared" ref="B106:J106" si="333">+B40/B12-1</f>
        <v>0.11159367552372879</v>
      </c>
      <c r="C106" s="92">
        <f t="shared" si="333"/>
        <v>8.6165067323058953E-2</v>
      </c>
      <c r="D106" s="92">
        <f t="shared" si="333"/>
        <v>8.1705269981831918E-2</v>
      </c>
      <c r="E106" s="92">
        <f t="shared" si="333"/>
        <v>7.9217695671364607E-2</v>
      </c>
      <c r="F106" s="92">
        <f t="shared" si="333"/>
        <v>7.9184829299815407E-2</v>
      </c>
      <c r="G106" s="92">
        <f t="shared" si="333"/>
        <v>7.8838285150464982E-2</v>
      </c>
      <c r="H106" s="92">
        <f t="shared" si="333"/>
        <v>6.5029861895695262E-2</v>
      </c>
      <c r="I106" s="92">
        <f t="shared" si="333"/>
        <v>5.1772335336215392E-2</v>
      </c>
      <c r="J106" s="92">
        <f t="shared" si="333"/>
        <v>4.533946541820022E-2</v>
      </c>
    </row>
    <row r="107" spans="1:45" ht="14.25" customHeight="1" x14ac:dyDescent="0.3">
      <c r="A107" s="90">
        <v>7</v>
      </c>
      <c r="B107" s="92">
        <f t="shared" ref="B107:J107" si="334">+B41/B13-1</f>
        <v>0.10825032647115251</v>
      </c>
      <c r="C107" s="92">
        <f t="shared" si="334"/>
        <v>8.1907105210667464E-2</v>
      </c>
      <c r="D107" s="92">
        <f t="shared" si="334"/>
        <v>7.9773153781713679E-2</v>
      </c>
      <c r="E107" s="92">
        <f t="shared" si="334"/>
        <v>7.7390204774143267E-2</v>
      </c>
      <c r="F107" s="92">
        <f t="shared" si="334"/>
        <v>7.6915671340867187E-2</v>
      </c>
      <c r="G107" s="92">
        <f t="shared" si="334"/>
        <v>7.6051332243903147E-2</v>
      </c>
      <c r="H107" s="92">
        <f t="shared" si="334"/>
        <v>6.2272744668016022E-2</v>
      </c>
      <c r="I107" s="92">
        <f t="shared" si="334"/>
        <v>4.9063057149808964E-2</v>
      </c>
      <c r="J107" s="92">
        <f t="shared" si="334"/>
        <v>4.3959732048221678E-2</v>
      </c>
    </row>
    <row r="108" spans="1:45" ht="14.25" customHeight="1" x14ac:dyDescent="0.3">
      <c r="A108" s="90">
        <v>8</v>
      </c>
      <c r="B108" s="92">
        <f t="shared" ref="B108:J108" si="335">+B42/B14-1</f>
        <v>0.1057093714117443</v>
      </c>
      <c r="C108" s="92">
        <f t="shared" si="335"/>
        <v>7.8467593626105225E-2</v>
      </c>
      <c r="D108" s="92">
        <f t="shared" si="335"/>
        <v>7.8507215769388461E-2</v>
      </c>
      <c r="E108" s="92">
        <f t="shared" si="335"/>
        <v>7.5519578966572798E-2</v>
      </c>
      <c r="F108" s="92">
        <f t="shared" si="335"/>
        <v>7.460072854633748E-2</v>
      </c>
      <c r="G108" s="92">
        <f t="shared" si="335"/>
        <v>7.3301560106753261E-2</v>
      </c>
      <c r="H108" s="92">
        <f t="shared" si="335"/>
        <v>5.9492753499771789E-2</v>
      </c>
      <c r="I108" s="92">
        <f t="shared" si="335"/>
        <v>4.6329810059201559E-2</v>
      </c>
      <c r="J108" s="92">
        <f t="shared" si="335"/>
        <v>4.2597426442857467E-2</v>
      </c>
    </row>
    <row r="109" spans="1:45" ht="14.25" customHeight="1" x14ac:dyDescent="0.3">
      <c r="A109" s="90">
        <v>9</v>
      </c>
      <c r="B109" s="92">
        <f t="shared" ref="B109:J109" si="336">+B43/B15-1</f>
        <v>0.10383429889037354</v>
      </c>
      <c r="C109" s="92">
        <f t="shared" si="336"/>
        <v>7.5796897849892186E-2</v>
      </c>
      <c r="D109" s="92">
        <f t="shared" si="336"/>
        <v>7.7914802139552819E-2</v>
      </c>
      <c r="E109" s="92">
        <f t="shared" si="336"/>
        <v>7.3666713227055425E-2</v>
      </c>
      <c r="F109" s="92">
        <f t="shared" si="336"/>
        <v>7.2242262529268686E-2</v>
      </c>
      <c r="G109" s="92">
        <f t="shared" si="336"/>
        <v>7.0489642773385874E-2</v>
      </c>
      <c r="H109" s="92">
        <f t="shared" si="336"/>
        <v>5.6747091151301499E-2</v>
      </c>
      <c r="I109" s="92">
        <f t="shared" si="336"/>
        <v>4.3576448842377769E-2</v>
      </c>
      <c r="J109" s="92">
        <f t="shared" si="336"/>
        <v>4.1217961604953057E-2</v>
      </c>
    </row>
    <row r="110" spans="1:45" ht="14.25" customHeight="1" x14ac:dyDescent="0.3">
      <c r="A110" s="90">
        <v>10</v>
      </c>
      <c r="B110" s="92">
        <f t="shared" ref="B110:J110" si="337">+B44/B16-1</f>
        <v>0.10267873371407976</v>
      </c>
      <c r="C110" s="92">
        <f t="shared" si="337"/>
        <v>7.3850711202075203E-2</v>
      </c>
      <c r="D110" s="92">
        <f t="shared" si="337"/>
        <v>7.7922070205870719E-2</v>
      </c>
      <c r="E110" s="92">
        <f t="shared" si="337"/>
        <v>7.1847452254776289E-2</v>
      </c>
      <c r="F110" s="92">
        <f t="shared" si="337"/>
        <v>6.9996035887130548E-2</v>
      </c>
      <c r="G110" s="92">
        <f t="shared" si="337"/>
        <v>6.7714883831716977E-2</v>
      </c>
      <c r="H110" s="92">
        <f t="shared" si="337"/>
        <v>5.401681193369301E-2</v>
      </c>
      <c r="I110" s="92">
        <f t="shared" si="337"/>
        <v>4.0873134359308061E-2</v>
      </c>
      <c r="J110" s="92">
        <f t="shared" si="337"/>
        <v>3.9838504656633411E-2</v>
      </c>
    </row>
    <row r="111" spans="1:45" ht="14.25" customHeight="1" x14ac:dyDescent="0.3">
      <c r="A111" s="90">
        <v>11</v>
      </c>
      <c r="B111" s="92">
        <f t="shared" ref="B111:J111" si="338">+B45/B17-1</f>
        <v>0.10218379633546215</v>
      </c>
      <c r="C111" s="92">
        <f t="shared" si="338"/>
        <v>7.2589407691021401E-2</v>
      </c>
      <c r="D111" s="92">
        <f t="shared" si="338"/>
        <v>7.8521455004764151E-2</v>
      </c>
      <c r="E111" s="92">
        <f t="shared" si="338"/>
        <v>7.0057261288691608E-2</v>
      </c>
      <c r="F111" s="92">
        <f t="shared" si="338"/>
        <v>6.7666380836981066E-2</v>
      </c>
      <c r="G111" s="92">
        <f t="shared" si="338"/>
        <v>6.4975263080462087E-2</v>
      </c>
      <c r="H111" s="92">
        <f t="shared" si="338"/>
        <v>5.1285475869477404E-2</v>
      </c>
      <c r="I111" s="92">
        <f t="shared" si="338"/>
        <v>3.815415037068659E-2</v>
      </c>
      <c r="J111" s="92">
        <f t="shared" si="338"/>
        <v>3.8459371706965673E-2</v>
      </c>
    </row>
    <row r="112" spans="1:45" ht="14.25" customHeight="1" x14ac:dyDescent="0.3">
      <c r="A112" s="90">
        <v>12</v>
      </c>
      <c r="B112" s="92">
        <f t="shared" ref="B112:J112" si="339">+B46/B18-1</f>
        <v>0.10231746298092914</v>
      </c>
      <c r="C112" s="92">
        <f t="shared" si="339"/>
        <v>7.1977488037636705E-2</v>
      </c>
      <c r="D112" s="92">
        <f t="shared" si="339"/>
        <v>7.9725734172500173E-2</v>
      </c>
      <c r="E112" s="92">
        <f t="shared" si="339"/>
        <v>6.8162597279256332E-2</v>
      </c>
      <c r="F112" s="92">
        <f t="shared" si="339"/>
        <v>6.5386768344649404E-2</v>
      </c>
      <c r="G112" s="92">
        <f t="shared" si="339"/>
        <v>6.2251683816884729E-2</v>
      </c>
      <c r="H112" s="92">
        <f t="shared" si="339"/>
        <v>4.8588680573350862E-2</v>
      </c>
      <c r="I112" s="92">
        <f t="shared" si="339"/>
        <v>3.5470751760365404E-2</v>
      </c>
      <c r="J112" s="92">
        <f t="shared" si="339"/>
        <v>3.7096365385635099E-2</v>
      </c>
    </row>
    <row r="113" spans="1:10" ht="14.25" customHeight="1" x14ac:dyDescent="0.3">
      <c r="A113" s="90">
        <v>13</v>
      </c>
      <c r="B113" s="92">
        <f t="shared" ref="B113:J113" si="340">+B47/B19-1</f>
        <v>0.10305096171096606</v>
      </c>
      <c r="C113" s="92">
        <f t="shared" si="340"/>
        <v>7.1945160816335729E-2</v>
      </c>
      <c r="D113" s="92">
        <f t="shared" si="340"/>
        <v>8.1433583578496727E-2</v>
      </c>
      <c r="E113" s="92">
        <f t="shared" si="340"/>
        <v>6.6333237796240896E-2</v>
      </c>
      <c r="F113" s="92">
        <f t="shared" si="340"/>
        <v>6.3100855087920404E-2</v>
      </c>
      <c r="G113" s="92">
        <f t="shared" si="340"/>
        <v>5.9493274356549053E-2</v>
      </c>
      <c r="H113" s="92">
        <f t="shared" si="340"/>
        <v>4.5861852690390226E-2</v>
      </c>
      <c r="I113" s="92">
        <f t="shared" si="340"/>
        <v>3.2777983756991036E-2</v>
      </c>
      <c r="J113" s="92">
        <f t="shared" si="340"/>
        <v>3.5719844132057643E-2</v>
      </c>
    </row>
    <row r="114" spans="1:10" ht="14.25" customHeight="1" x14ac:dyDescent="0.3">
      <c r="A114" s="90">
        <v>14</v>
      </c>
      <c r="B114" s="92">
        <f t="shared" ref="B114:J114" si="341">+B48/B20-1</f>
        <v>0.10437848773299852</v>
      </c>
      <c r="C114" s="92">
        <f t="shared" si="341"/>
        <v>7.2522005592483119E-2</v>
      </c>
      <c r="D114" s="92">
        <f t="shared" si="341"/>
        <v>8.3663529889381971E-2</v>
      </c>
      <c r="E114" s="92">
        <f t="shared" si="341"/>
        <v>6.4510927027284115E-2</v>
      </c>
      <c r="F114" s="92">
        <f t="shared" si="341"/>
        <v>6.0827192383542172E-2</v>
      </c>
      <c r="G114" s="92">
        <f t="shared" si="341"/>
        <v>5.6755335714801403E-2</v>
      </c>
      <c r="H114" s="92">
        <f t="shared" si="341"/>
        <v>4.3157636343308159E-2</v>
      </c>
      <c r="I114" s="92">
        <f t="shared" si="341"/>
        <v>3.0095247201762598E-2</v>
      </c>
      <c r="J114" s="92">
        <f t="shared" si="341"/>
        <v>3.4360970961517801E-2</v>
      </c>
    </row>
    <row r="115" spans="1:10" ht="14.25" customHeight="1" x14ac:dyDescent="0.3">
      <c r="A115" s="90">
        <v>15</v>
      </c>
      <c r="B115" s="92">
        <f t="shared" ref="B115:J115" si="342">+B49/B21-1</f>
        <v>0.10588234231348648</v>
      </c>
      <c r="C115" s="92">
        <f t="shared" si="342"/>
        <v>7.3336189231832494E-2</v>
      </c>
      <c r="D115" s="92">
        <f t="shared" si="342"/>
        <v>8.64331385408037E-2</v>
      </c>
      <c r="E115" s="92">
        <f t="shared" si="342"/>
        <v>6.2712170278954815E-2</v>
      </c>
      <c r="F115" s="92">
        <f t="shared" si="342"/>
        <v>5.8549514389084401E-2</v>
      </c>
      <c r="G115" s="92">
        <f t="shared" si="342"/>
        <v>5.4038998620575374E-2</v>
      </c>
      <c r="H115" s="92">
        <f t="shared" si="342"/>
        <v>4.0462525435024155E-2</v>
      </c>
      <c r="I115" s="92">
        <f t="shared" si="342"/>
        <v>2.7425969630573421E-2</v>
      </c>
      <c r="J115" s="92">
        <f t="shared" si="342"/>
        <v>3.2992215259525448E-2</v>
      </c>
    </row>
    <row r="116" spans="1:10" ht="14.25" customHeight="1" x14ac:dyDescent="0.3">
      <c r="A116" s="90">
        <v>16</v>
      </c>
      <c r="B116" s="15"/>
      <c r="C116" s="15"/>
      <c r="D116" s="92">
        <f t="shared" ref="D116:J116" si="343">+D50/D22-1</f>
        <v>8.9616131617095363E-2</v>
      </c>
      <c r="E116" s="92">
        <f t="shared" si="343"/>
        <v>6.0868947376669036E-2</v>
      </c>
      <c r="F116" s="92">
        <f t="shared" si="343"/>
        <v>5.6269940620117698E-2</v>
      </c>
      <c r="G116" s="92">
        <f t="shared" si="343"/>
        <v>5.131423206688579E-2</v>
      </c>
      <c r="H116" s="92">
        <f t="shared" si="343"/>
        <v>3.7735414186889749E-2</v>
      </c>
      <c r="I116" s="92">
        <f t="shared" si="343"/>
        <v>2.4731944369205117E-2</v>
      </c>
      <c r="J116" s="92">
        <f t="shared" si="343"/>
        <v>3.1630066064192164E-2</v>
      </c>
    </row>
    <row r="117" spans="1:10" ht="14.25" customHeight="1" x14ac:dyDescent="0.3">
      <c r="A117" s="90">
        <v>17</v>
      </c>
      <c r="B117" s="15"/>
      <c r="C117" s="15"/>
      <c r="D117" s="92">
        <f t="shared" ref="D117:J117" si="344">+D51/D23-1</f>
        <v>9.3288920122592822E-2</v>
      </c>
      <c r="E117" s="92">
        <f t="shared" si="344"/>
        <v>5.9066538704555249E-2</v>
      </c>
      <c r="F117" s="92">
        <f t="shared" si="344"/>
        <v>5.4022297543750986E-2</v>
      </c>
      <c r="G117" s="92">
        <f t="shared" si="344"/>
        <v>4.8585378670811918E-2</v>
      </c>
      <c r="H117" s="92">
        <f t="shared" si="344"/>
        <v>3.5069454374690556E-2</v>
      </c>
      <c r="I117" s="92">
        <f t="shared" si="344"/>
        <v>2.8679108631316064E-2</v>
      </c>
      <c r="J117" s="92">
        <f t="shared" si="344"/>
        <v>3.6710318598144331E-2</v>
      </c>
    </row>
    <row r="118" spans="1:10" ht="14.25" customHeight="1" x14ac:dyDescent="0.3">
      <c r="A118" s="90">
        <v>18</v>
      </c>
      <c r="B118" s="15"/>
      <c r="C118" s="15"/>
      <c r="D118" s="92">
        <f t="shared" ref="D118:J118" si="345">+D52/D24-1</f>
        <v>9.7436789099204724E-2</v>
      </c>
      <c r="E118" s="92">
        <f t="shared" si="345"/>
        <v>5.7255685154528058E-2</v>
      </c>
      <c r="F118" s="92">
        <f t="shared" si="345"/>
        <v>5.1745394821810065E-2</v>
      </c>
      <c r="G118" s="92">
        <f t="shared" si="345"/>
        <v>4.5886512516484013E-2</v>
      </c>
      <c r="H118" s="92">
        <f t="shared" si="345"/>
        <v>3.2366653470959683E-2</v>
      </c>
      <c r="I118" s="92">
        <f t="shared" si="345"/>
        <v>2.5990317577603284E-2</v>
      </c>
      <c r="J118" s="92">
        <f t="shared" si="345"/>
        <v>3.5346009692348135E-2</v>
      </c>
    </row>
    <row r="119" spans="1:10" ht="14.25" customHeight="1" x14ac:dyDescent="0.3">
      <c r="A119" s="90">
        <v>19</v>
      </c>
      <c r="B119" s="15"/>
      <c r="C119" s="15"/>
      <c r="D119" s="92">
        <f t="shared" ref="D119:J119" si="346">+D53/D25-1</f>
        <v>0.10201244697043865</v>
      </c>
      <c r="E119" s="92">
        <f t="shared" si="346"/>
        <v>5.5438657008190839E-2</v>
      </c>
      <c r="F119" s="92">
        <f t="shared" si="346"/>
        <v>4.9504087473969616E-2</v>
      </c>
      <c r="G119" s="92">
        <f t="shared" si="346"/>
        <v>4.317626755887205E-2</v>
      </c>
      <c r="H119" s="92">
        <f t="shared" si="346"/>
        <v>2.9702873829013932E-2</v>
      </c>
      <c r="I119" s="92">
        <f t="shared" si="346"/>
        <v>2.3345756267753925E-2</v>
      </c>
      <c r="J119" s="92">
        <f t="shared" si="346"/>
        <v>3.3957404729112461E-2</v>
      </c>
    </row>
    <row r="120" spans="1:10" ht="14.25" customHeight="1" x14ac:dyDescent="0.3">
      <c r="A120" s="90">
        <v>20</v>
      </c>
      <c r="B120" s="15"/>
      <c r="C120" s="15"/>
      <c r="D120" s="92">
        <f t="shared" ref="D120:J120" si="347">+D54/D26-1</f>
        <v>0.10668649630408944</v>
      </c>
      <c r="E120" s="92">
        <f t="shared" si="347"/>
        <v>5.3304709343554135E-2</v>
      </c>
      <c r="F120" s="92">
        <f t="shared" si="347"/>
        <v>4.693742582887328E-2</v>
      </c>
      <c r="G120" s="92">
        <f t="shared" si="347"/>
        <v>4.019432797525746E-2</v>
      </c>
      <c r="H120" s="92">
        <f t="shared" si="347"/>
        <v>2.6725161762937155E-2</v>
      </c>
      <c r="I120" s="92">
        <f t="shared" si="347"/>
        <v>2.0373999953503974E-2</v>
      </c>
      <c r="J120" s="92">
        <f t="shared" si="347"/>
        <v>3.2291070378463571E-2</v>
      </c>
    </row>
    <row r="121" spans="1:10" ht="14.25" customHeight="1" x14ac:dyDescent="0.3">
      <c r="A121" s="90">
        <v>21</v>
      </c>
      <c r="G121" s="92">
        <f t="shared" ref="G121:J121" si="348">+G55/G$26-1</f>
        <v>6.5158991846663739E-2</v>
      </c>
      <c r="H121" s="92">
        <f t="shared" si="348"/>
        <v>5.1366565645247553E-2</v>
      </c>
      <c r="I121" s="92">
        <f t="shared" si="348"/>
        <v>4.4862975952387973E-2</v>
      </c>
      <c r="J121" s="92">
        <f t="shared" si="348"/>
        <v>5.7066056067546667E-2</v>
      </c>
    </row>
    <row r="122" spans="1:10" ht="14.25" customHeight="1" x14ac:dyDescent="0.3">
      <c r="A122" s="90">
        <v>22</v>
      </c>
      <c r="G122" s="92">
        <f t="shared" ref="G122:J122" si="349">+G56/G$26-1</f>
        <v>9.0722807650983839E-2</v>
      </c>
      <c r="H122" s="92">
        <f t="shared" si="349"/>
        <v>7.6599363220733574E-2</v>
      </c>
      <c r="I122" s="92">
        <f t="shared" si="349"/>
        <v>6.9939687375245363E-2</v>
      </c>
      <c r="J122" s="92">
        <f t="shared" si="349"/>
        <v>8.2435641413167948E-2</v>
      </c>
    </row>
    <row r="123" spans="1:10" ht="14.25" customHeight="1" x14ac:dyDescent="0.3">
      <c r="A123" s="90">
        <v>23</v>
      </c>
      <c r="G123" s="92">
        <f t="shared" ref="G123:J123" si="350">+G57/G$26-1</f>
        <v>0.11690015503460738</v>
      </c>
      <c r="H123" s="92">
        <f t="shared" si="350"/>
        <v>0.10243774793803118</v>
      </c>
      <c r="I123" s="92">
        <f t="shared" si="350"/>
        <v>9.5618239872251154E-2</v>
      </c>
      <c r="J123" s="92">
        <f t="shared" si="350"/>
        <v>0.10841409680708392</v>
      </c>
    </row>
    <row r="124" spans="1:10" ht="14.25" customHeight="1" x14ac:dyDescent="0.3">
      <c r="A124" s="90">
        <v>24</v>
      </c>
      <c r="G124" s="92">
        <f t="shared" ref="G124:J124" si="351">+G58/G$26-1</f>
        <v>0.14370575875543801</v>
      </c>
      <c r="H124" s="92">
        <f t="shared" si="351"/>
        <v>0.12889625388854409</v>
      </c>
      <c r="I124" s="92">
        <f t="shared" si="351"/>
        <v>0.12191307762918524</v>
      </c>
      <c r="J124" s="92">
        <f t="shared" si="351"/>
        <v>0.1350160351304539</v>
      </c>
    </row>
    <row r="125" spans="1:10" ht="14.25" customHeight="1" x14ac:dyDescent="0.3">
      <c r="A125" s="90">
        <v>25</v>
      </c>
      <c r="G125" s="92">
        <f t="shared" ref="G125:J125" si="352">+G59/G$26-1</f>
        <v>0.17115469696556862</v>
      </c>
      <c r="H125" s="92">
        <f t="shared" si="352"/>
        <v>0.15598976398186903</v>
      </c>
      <c r="I125" s="92">
        <f t="shared" si="352"/>
        <v>0.14883899149228585</v>
      </c>
      <c r="J125" s="92">
        <f t="shared" si="352"/>
        <v>0.16225641997358475</v>
      </c>
    </row>
    <row r="126" spans="1:10" ht="14.25" customHeight="1" x14ac:dyDescent="0.3">
      <c r="I126" s="39"/>
    </row>
    <row r="127" spans="1:10" ht="14.25" customHeight="1" x14ac:dyDescent="0.3">
      <c r="I127" s="92"/>
    </row>
    <row r="128" spans="1:10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BI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10.10937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4" width="14.6640625" customWidth="1"/>
    <col min="25" max="32" width="10.109375" customWidth="1"/>
    <col min="33" max="61" width="8.6640625" customWidth="1"/>
  </cols>
  <sheetData>
    <row r="1" spans="1:61" ht="14.25" customHeight="1" x14ac:dyDescent="0.3">
      <c r="Q1" s="47" t="s">
        <v>69</v>
      </c>
      <c r="R1" s="100">
        <f t="shared" ref="R1:R6" si="0">+B9</f>
        <v>1.024</v>
      </c>
      <c r="V1" s="30"/>
    </row>
    <row r="2" spans="1:61" ht="14.25" customHeight="1" x14ac:dyDescent="0.3">
      <c r="Q2" s="47" t="s">
        <v>70</v>
      </c>
      <c r="R2" s="100">
        <f t="shared" si="0"/>
        <v>1.024</v>
      </c>
      <c r="V2" s="30"/>
    </row>
    <row r="3" spans="1:61" ht="14.25" customHeight="1" x14ac:dyDescent="0.3">
      <c r="Q3" s="47" t="s">
        <v>19</v>
      </c>
      <c r="R3" s="48">
        <f t="shared" si="0"/>
        <v>900</v>
      </c>
      <c r="S3" s="42"/>
      <c r="V3" s="30"/>
    </row>
    <row r="4" spans="1:61" ht="14.25" customHeight="1" x14ac:dyDescent="0.3">
      <c r="Q4" s="47" t="s">
        <v>22</v>
      </c>
      <c r="R4" s="48">
        <f t="shared" si="0"/>
        <v>43600</v>
      </c>
      <c r="S4" s="42"/>
      <c r="V4" s="30"/>
    </row>
    <row r="5" spans="1:61" ht="14.25" customHeight="1" x14ac:dyDescent="0.3">
      <c r="Q5" s="110" t="s">
        <v>24</v>
      </c>
      <c r="R5" s="48">
        <f t="shared" si="0"/>
        <v>900</v>
      </c>
      <c r="S5" s="42"/>
      <c r="V5" s="30"/>
    </row>
    <row r="6" spans="1:61" ht="14.25" customHeight="1" x14ac:dyDescent="0.3">
      <c r="Q6" s="110" t="s">
        <v>26</v>
      </c>
      <c r="R6" s="48">
        <f t="shared" si="0"/>
        <v>500</v>
      </c>
      <c r="S6" s="42"/>
      <c r="V6" s="30"/>
    </row>
    <row r="7" spans="1:61" ht="14.25" customHeight="1" x14ac:dyDescent="0.3">
      <c r="J7" s="39"/>
      <c r="V7" s="30"/>
      <c r="AS7" s="1">
        <v>1180000</v>
      </c>
      <c r="AT7" s="1">
        <v>1180000</v>
      </c>
    </row>
    <row r="8" spans="1:61" ht="14.25" customHeight="1" x14ac:dyDescent="0.3">
      <c r="I8" s="39"/>
      <c r="J8" s="39"/>
      <c r="V8" s="30"/>
      <c r="AS8" s="1">
        <f>+AS7/(1.209+0.0145)</f>
        <v>964446.26072742126</v>
      </c>
      <c r="AT8" s="1">
        <f>+AT7/(1.0145)</f>
        <v>1163134.5490389355</v>
      </c>
    </row>
    <row r="9" spans="1:61" ht="14.25" customHeight="1" x14ac:dyDescent="0.3">
      <c r="A9" s="47" t="s">
        <v>69</v>
      </c>
      <c r="B9" s="100">
        <v>1.024</v>
      </c>
      <c r="J9" s="39"/>
      <c r="V9" s="30"/>
      <c r="AS9" s="1">
        <f t="shared" ref="AS9:AT9" si="1">+AS8/343</f>
        <v>2811.7966785056014</v>
      </c>
      <c r="AT9" s="1">
        <f t="shared" si="1"/>
        <v>3391.0628251864009</v>
      </c>
    </row>
    <row r="10" spans="1:61" ht="14.25" customHeight="1" x14ac:dyDescent="0.3">
      <c r="A10" s="47" t="s">
        <v>70</v>
      </c>
      <c r="B10" s="100">
        <v>1.024</v>
      </c>
      <c r="R10" s="28" t="s">
        <v>102</v>
      </c>
      <c r="S10" s="28"/>
      <c r="T10" s="29"/>
      <c r="Y10" s="30"/>
    </row>
    <row r="11" spans="1:61" ht="14.25" customHeight="1" x14ac:dyDescent="0.3">
      <c r="A11" s="47" t="s">
        <v>19</v>
      </c>
      <c r="B11" s="48">
        <v>900</v>
      </c>
      <c r="E11" s="282" t="s">
        <v>103</v>
      </c>
      <c r="F11" s="283"/>
      <c r="G11" s="283"/>
      <c r="N11" s="287" t="s">
        <v>21</v>
      </c>
      <c r="O11" s="283"/>
      <c r="P11" s="283"/>
      <c r="Q11" s="283"/>
      <c r="R11" s="41">
        <v>0</v>
      </c>
      <c r="S11" s="41"/>
      <c r="T11" s="41"/>
      <c r="Y11" s="30"/>
    </row>
    <row r="12" spans="1:61" ht="14.25" customHeight="1" x14ac:dyDescent="0.3">
      <c r="A12" s="47" t="s">
        <v>22</v>
      </c>
      <c r="B12" s="48">
        <v>43600</v>
      </c>
      <c r="N12" s="287" t="s">
        <v>23</v>
      </c>
      <c r="O12" s="283"/>
      <c r="P12" s="283"/>
      <c r="Q12" s="283"/>
      <c r="R12" s="41">
        <f>+G110/L82</f>
        <v>61604.476215125032</v>
      </c>
      <c r="S12" s="41"/>
      <c r="T12" s="41"/>
      <c r="Y12" s="30"/>
    </row>
    <row r="13" spans="1:61" ht="15.75" customHeight="1" x14ac:dyDescent="0.3">
      <c r="A13" s="110" t="s">
        <v>24</v>
      </c>
      <c r="B13" s="48">
        <v>900</v>
      </c>
      <c r="N13" s="287" t="s">
        <v>25</v>
      </c>
      <c r="O13" s="283"/>
      <c r="P13" s="283"/>
      <c r="Q13" s="283"/>
      <c r="R13" s="111" t="e">
        <f>(R12-R11)/R11</f>
        <v>#DIV/0!</v>
      </c>
      <c r="S13" s="111"/>
      <c r="T13" s="111"/>
      <c r="Y13" s="30"/>
    </row>
    <row r="14" spans="1:61" ht="15" customHeight="1" x14ac:dyDescent="0.3">
      <c r="A14" s="110" t="s">
        <v>104</v>
      </c>
      <c r="B14" s="48">
        <v>500</v>
      </c>
      <c r="F14" s="16">
        <f>+F17-E17</f>
        <v>900</v>
      </c>
      <c r="J14" s="16"/>
      <c r="N14" s="287" t="s">
        <v>27</v>
      </c>
      <c r="O14" s="283"/>
      <c r="P14" s="283"/>
      <c r="Q14" s="283"/>
      <c r="R14" s="41">
        <f>R12-R11</f>
        <v>61604.476215125032</v>
      </c>
      <c r="S14" s="41"/>
      <c r="T14" s="41"/>
      <c r="Y14" s="30"/>
      <c r="AS14" s="1" t="s">
        <v>28</v>
      </c>
      <c r="BB14" s="1" t="s">
        <v>29</v>
      </c>
    </row>
    <row r="15" spans="1:61" ht="15" customHeight="1" x14ac:dyDescent="0.3">
      <c r="A15" s="112"/>
      <c r="B15" s="113"/>
      <c r="C15" s="98" t="s">
        <v>0</v>
      </c>
      <c r="D15" s="98" t="s">
        <v>87</v>
      </c>
      <c r="E15" s="98" t="s">
        <v>88</v>
      </c>
      <c r="F15" s="98" t="s">
        <v>3</v>
      </c>
      <c r="G15" s="98" t="s">
        <v>89</v>
      </c>
      <c r="H15" s="98" t="s">
        <v>90</v>
      </c>
      <c r="I15" s="98" t="s">
        <v>13</v>
      </c>
      <c r="J15" s="98" t="s">
        <v>91</v>
      </c>
      <c r="K15" s="98" t="s">
        <v>8</v>
      </c>
      <c r="N15" s="30"/>
      <c r="O15" s="30"/>
      <c r="P15" s="30"/>
      <c r="Q15" s="30"/>
      <c r="R15" s="41"/>
      <c r="S15" s="41"/>
      <c r="T15" s="41"/>
      <c r="Y15" s="30" t="s">
        <v>30</v>
      </c>
      <c r="AI15" s="1" t="s">
        <v>31</v>
      </c>
    </row>
    <row r="16" spans="1:61" ht="14.25" customHeight="1" x14ac:dyDescent="0.3">
      <c r="B16" s="33"/>
      <c r="C16" s="99"/>
      <c r="D16" s="99" t="s">
        <v>9</v>
      </c>
      <c r="E16" s="99" t="s">
        <v>2</v>
      </c>
      <c r="F16" s="99"/>
      <c r="G16" s="99" t="s">
        <v>10</v>
      </c>
      <c r="H16" s="99" t="s">
        <v>11</v>
      </c>
      <c r="I16" s="99" t="s">
        <v>12</v>
      </c>
      <c r="J16" s="99" t="s">
        <v>13</v>
      </c>
      <c r="K16" s="99"/>
      <c r="N16" s="30"/>
      <c r="O16" s="30"/>
      <c r="P16" s="30"/>
      <c r="Q16" s="30"/>
      <c r="R16" s="30"/>
      <c r="S16" s="35"/>
      <c r="T16" s="35"/>
      <c r="Y16" s="30" t="s">
        <v>30</v>
      </c>
      <c r="AI16" s="1" t="s">
        <v>31</v>
      </c>
      <c r="AS16" s="30" t="s">
        <v>9</v>
      </c>
      <c r="AT16" s="30" t="s">
        <v>2</v>
      </c>
      <c r="AU16" s="30" t="s">
        <v>3</v>
      </c>
      <c r="AV16" s="30" t="s">
        <v>10</v>
      </c>
      <c r="AW16" s="30" t="s">
        <v>11</v>
      </c>
      <c r="AX16" s="30" t="s">
        <v>12</v>
      </c>
      <c r="AY16" s="30" t="s">
        <v>13</v>
      </c>
      <c r="AZ16" s="30" t="s">
        <v>8</v>
      </c>
      <c r="BB16" s="30" t="s">
        <v>9</v>
      </c>
      <c r="BC16" s="30" t="s">
        <v>2</v>
      </c>
      <c r="BD16" s="30" t="s">
        <v>3</v>
      </c>
      <c r="BE16" s="30" t="s">
        <v>10</v>
      </c>
      <c r="BF16" s="30" t="s">
        <v>11</v>
      </c>
      <c r="BG16" s="30" t="s">
        <v>12</v>
      </c>
      <c r="BH16" s="30" t="s">
        <v>13</v>
      </c>
      <c r="BI16" s="30" t="s">
        <v>8</v>
      </c>
    </row>
    <row r="17" spans="1:61" ht="14.25" customHeight="1" x14ac:dyDescent="0.3">
      <c r="B17" s="36">
        <v>0</v>
      </c>
      <c r="C17" s="37">
        <f>B12</f>
        <v>43600</v>
      </c>
      <c r="D17" s="37">
        <f t="shared" ref="D17:H17" si="2">C17+$B$11</f>
        <v>44500</v>
      </c>
      <c r="E17" s="37">
        <f t="shared" si="2"/>
        <v>45400</v>
      </c>
      <c r="F17" s="37">
        <f t="shared" si="2"/>
        <v>46300</v>
      </c>
      <c r="G17" s="37">
        <f t="shared" si="2"/>
        <v>47200</v>
      </c>
      <c r="H17" s="37">
        <f t="shared" si="2"/>
        <v>48100</v>
      </c>
      <c r="I17" s="37">
        <f t="shared" ref="I17:K17" si="3">H17+$B$11+$B$13</f>
        <v>49900</v>
      </c>
      <c r="J17" s="37">
        <f t="shared" si="3"/>
        <v>51700</v>
      </c>
      <c r="K17" s="37">
        <f t="shared" si="3"/>
        <v>53500</v>
      </c>
      <c r="N17" s="45" t="s">
        <v>32</v>
      </c>
      <c r="R17" s="100">
        <v>7.0000000000000007E-2</v>
      </c>
      <c r="S17" s="38"/>
      <c r="T17" s="38"/>
      <c r="Y17" s="48">
        <f t="shared" ref="Y17:AG17" si="4">+C16</f>
        <v>0</v>
      </c>
      <c r="Z17" s="48" t="str">
        <f t="shared" si="4"/>
        <v>BA+10</v>
      </c>
      <c r="AA17" s="48" t="str">
        <f t="shared" si="4"/>
        <v>BA+20</v>
      </c>
      <c r="AB17" s="48">
        <f t="shared" si="4"/>
        <v>0</v>
      </c>
      <c r="AC17" s="48" t="str">
        <f t="shared" si="4"/>
        <v>MA+10</v>
      </c>
      <c r="AD17" s="48" t="str">
        <f t="shared" si="4"/>
        <v>MA+20</v>
      </c>
      <c r="AE17" s="48" t="str">
        <f t="shared" si="4"/>
        <v>MA+40</v>
      </c>
      <c r="AF17" s="48" t="str">
        <f t="shared" si="4"/>
        <v>MA+60</v>
      </c>
      <c r="AG17" s="48">
        <f t="shared" si="4"/>
        <v>0</v>
      </c>
      <c r="AI17" s="30" t="s">
        <v>0</v>
      </c>
      <c r="AJ17" s="30" t="s">
        <v>9</v>
      </c>
      <c r="AK17" s="30" t="s">
        <v>2</v>
      </c>
      <c r="AL17" s="30" t="s">
        <v>3</v>
      </c>
      <c r="AM17" s="30" t="s">
        <v>10</v>
      </c>
      <c r="AN17" s="30" t="s">
        <v>11</v>
      </c>
      <c r="AO17" s="30" t="s">
        <v>12</v>
      </c>
      <c r="AP17" s="30" t="s">
        <v>13</v>
      </c>
      <c r="AQ17" s="30" t="s">
        <v>8</v>
      </c>
      <c r="AS17" s="39">
        <f t="shared" ref="AS17:AZ17" si="5">+D17-C17</f>
        <v>900</v>
      </c>
      <c r="AT17" s="39">
        <f t="shared" si="5"/>
        <v>900</v>
      </c>
      <c r="AU17" s="39">
        <f t="shared" si="5"/>
        <v>900</v>
      </c>
      <c r="AV17" s="39">
        <f t="shared" si="5"/>
        <v>900</v>
      </c>
      <c r="AW17" s="39">
        <f t="shared" si="5"/>
        <v>900</v>
      </c>
      <c r="AX17" s="39">
        <f t="shared" si="5"/>
        <v>1800</v>
      </c>
      <c r="AY17" s="39">
        <f t="shared" si="5"/>
        <v>1800</v>
      </c>
      <c r="AZ17" s="39">
        <f t="shared" si="5"/>
        <v>1800</v>
      </c>
      <c r="BB17" s="40">
        <f t="shared" ref="BB17:BI17" si="6">+D17/C17-1</f>
        <v>2.0642201834862428E-2</v>
      </c>
      <c r="BC17" s="40">
        <f t="shared" si="6"/>
        <v>2.0224719101123556E-2</v>
      </c>
      <c r="BD17" s="40">
        <f t="shared" si="6"/>
        <v>1.982378854625555E-2</v>
      </c>
      <c r="BE17" s="40">
        <f t="shared" si="6"/>
        <v>1.9438444924406051E-2</v>
      </c>
      <c r="BF17" s="40">
        <f t="shared" si="6"/>
        <v>1.9067796610169552E-2</v>
      </c>
      <c r="BG17" s="40">
        <f t="shared" si="6"/>
        <v>3.7422037422037313E-2</v>
      </c>
      <c r="BH17" s="40">
        <f t="shared" si="6"/>
        <v>3.607214428857719E-2</v>
      </c>
      <c r="BI17" s="40">
        <f t="shared" si="6"/>
        <v>3.481624758220514E-2</v>
      </c>
    </row>
    <row r="18" spans="1:61" ht="14.25" customHeight="1" x14ac:dyDescent="0.3">
      <c r="B18" s="36">
        <v>1</v>
      </c>
      <c r="C18" s="24">
        <f t="shared" ref="C18:K18" si="7">C17*$B$9</f>
        <v>44646.400000000001</v>
      </c>
      <c r="D18" s="24">
        <f t="shared" si="7"/>
        <v>45568</v>
      </c>
      <c r="E18" s="24">
        <f t="shared" si="7"/>
        <v>46489.599999999999</v>
      </c>
      <c r="F18" s="24">
        <f t="shared" si="7"/>
        <v>47411.200000000004</v>
      </c>
      <c r="G18" s="24">
        <f t="shared" si="7"/>
        <v>48332.800000000003</v>
      </c>
      <c r="H18" s="24">
        <f t="shared" si="7"/>
        <v>49254.400000000001</v>
      </c>
      <c r="I18" s="24">
        <f t="shared" si="7"/>
        <v>51097.599999999999</v>
      </c>
      <c r="J18" s="24">
        <f t="shared" si="7"/>
        <v>52940.800000000003</v>
      </c>
      <c r="K18" s="24">
        <f t="shared" si="7"/>
        <v>54784</v>
      </c>
      <c r="N18" s="287" t="s">
        <v>33</v>
      </c>
      <c r="O18" s="283"/>
      <c r="P18" s="283"/>
      <c r="Q18" s="283"/>
      <c r="R18" s="41">
        <v>3408164</v>
      </c>
      <c r="S18" s="41"/>
      <c r="T18" s="41"/>
      <c r="X18" s="30">
        <v>1</v>
      </c>
      <c r="Y18" s="41">
        <f t="shared" ref="Y18:AG18" si="8">+C18-C17</f>
        <v>1046.4000000000015</v>
      </c>
      <c r="Z18" s="41">
        <f t="shared" si="8"/>
        <v>1068</v>
      </c>
      <c r="AA18" s="41">
        <f t="shared" si="8"/>
        <v>1089.5999999999985</v>
      </c>
      <c r="AB18" s="41">
        <f t="shared" si="8"/>
        <v>1111.2000000000044</v>
      </c>
      <c r="AC18" s="41">
        <f t="shared" si="8"/>
        <v>1132.8000000000029</v>
      </c>
      <c r="AD18" s="41">
        <f t="shared" si="8"/>
        <v>1154.4000000000015</v>
      </c>
      <c r="AE18" s="41">
        <f t="shared" si="8"/>
        <v>1197.5999999999985</v>
      </c>
      <c r="AF18" s="41">
        <f t="shared" si="8"/>
        <v>1240.8000000000029</v>
      </c>
      <c r="AG18" s="41">
        <f t="shared" si="8"/>
        <v>1284</v>
      </c>
      <c r="AI18" s="102">
        <f t="shared" ref="AI18:AQ18" si="9">+C18/C17-1</f>
        <v>2.4000000000000021E-2</v>
      </c>
      <c r="AJ18" s="102">
        <f t="shared" si="9"/>
        <v>2.4000000000000021E-2</v>
      </c>
      <c r="AK18" s="102">
        <f t="shared" si="9"/>
        <v>2.4000000000000021E-2</v>
      </c>
      <c r="AL18" s="102">
        <f t="shared" si="9"/>
        <v>2.4000000000000021E-2</v>
      </c>
      <c r="AM18" s="102">
        <f t="shared" si="9"/>
        <v>2.4000000000000021E-2</v>
      </c>
      <c r="AN18" s="102">
        <f t="shared" si="9"/>
        <v>2.4000000000000021E-2</v>
      </c>
      <c r="AO18" s="102">
        <f t="shared" si="9"/>
        <v>2.4000000000000021E-2</v>
      </c>
      <c r="AP18" s="102">
        <f t="shared" si="9"/>
        <v>2.4000000000000021E-2</v>
      </c>
      <c r="AQ18" s="102">
        <f t="shared" si="9"/>
        <v>2.4000000000000021E-2</v>
      </c>
      <c r="AS18" s="39">
        <f t="shared" ref="AS18:AZ18" si="10">+D18-C18</f>
        <v>921.59999999999854</v>
      </c>
      <c r="AT18" s="39">
        <f t="shared" si="10"/>
        <v>921.59999999999854</v>
      </c>
      <c r="AU18" s="39">
        <f t="shared" si="10"/>
        <v>921.60000000000582</v>
      </c>
      <c r="AV18" s="39">
        <f t="shared" si="10"/>
        <v>921.59999999999854</v>
      </c>
      <c r="AW18" s="39">
        <f t="shared" si="10"/>
        <v>921.59999999999854</v>
      </c>
      <c r="AX18" s="39">
        <f t="shared" si="10"/>
        <v>1843.1999999999971</v>
      </c>
      <c r="AY18" s="39">
        <f t="shared" si="10"/>
        <v>1843.2000000000044</v>
      </c>
      <c r="AZ18" s="39">
        <f t="shared" si="10"/>
        <v>1843.1999999999971</v>
      </c>
      <c r="BA18" s="42"/>
      <c r="BB18" s="40">
        <f t="shared" ref="BB18:BI18" si="11">+D18/C18-1</f>
        <v>2.0642201834862428E-2</v>
      </c>
      <c r="BC18" s="40">
        <f t="shared" si="11"/>
        <v>2.0224719101123556E-2</v>
      </c>
      <c r="BD18" s="40">
        <f t="shared" si="11"/>
        <v>1.982378854625555E-2</v>
      </c>
      <c r="BE18" s="40">
        <f t="shared" si="11"/>
        <v>1.9438444924406051E-2</v>
      </c>
      <c r="BF18" s="40">
        <f t="shared" si="11"/>
        <v>1.9067796610169552E-2</v>
      </c>
      <c r="BG18" s="40">
        <f t="shared" si="11"/>
        <v>3.7422037422037313E-2</v>
      </c>
      <c r="BH18" s="40">
        <f t="shared" si="11"/>
        <v>3.607214428857719E-2</v>
      </c>
      <c r="BI18" s="40">
        <f t="shared" si="11"/>
        <v>3.4816247582204918E-2</v>
      </c>
    </row>
    <row r="19" spans="1:61" ht="14.25" customHeight="1" x14ac:dyDescent="0.3">
      <c r="B19" s="36">
        <v>2</v>
      </c>
      <c r="C19" s="24">
        <f t="shared" ref="C19:K19" si="12">C18*$B$9</f>
        <v>45717.9136</v>
      </c>
      <c r="D19" s="24">
        <f t="shared" si="12"/>
        <v>46661.631999999998</v>
      </c>
      <c r="E19" s="24">
        <f t="shared" si="12"/>
        <v>47605.350400000003</v>
      </c>
      <c r="F19" s="24">
        <f t="shared" si="12"/>
        <v>48549.068800000008</v>
      </c>
      <c r="G19" s="24">
        <f t="shared" si="12"/>
        <v>49492.787200000006</v>
      </c>
      <c r="H19" s="24">
        <f t="shared" si="12"/>
        <v>50436.505600000004</v>
      </c>
      <c r="I19" s="24">
        <f t="shared" si="12"/>
        <v>52323.9424</v>
      </c>
      <c r="J19" s="24">
        <f t="shared" si="12"/>
        <v>54211.379200000003</v>
      </c>
      <c r="K19" s="24">
        <f t="shared" si="12"/>
        <v>56098.815999999999</v>
      </c>
      <c r="N19" s="287" t="s">
        <v>34</v>
      </c>
      <c r="O19" s="283"/>
      <c r="P19" s="283"/>
      <c r="Q19" s="283"/>
      <c r="R19" s="41">
        <f>+R18*R17</f>
        <v>238571.48</v>
      </c>
      <c r="S19" s="41"/>
      <c r="T19" s="41"/>
      <c r="U19" s="38"/>
      <c r="X19" s="30">
        <v>2</v>
      </c>
      <c r="Y19" s="41">
        <f t="shared" ref="Y19:AG19" si="13">+C19-C18</f>
        <v>1071.5135999999984</v>
      </c>
      <c r="Z19" s="41">
        <f t="shared" si="13"/>
        <v>1093.6319999999978</v>
      </c>
      <c r="AA19" s="41">
        <f t="shared" si="13"/>
        <v>1115.7504000000044</v>
      </c>
      <c r="AB19" s="41">
        <f t="shared" si="13"/>
        <v>1137.8688000000038</v>
      </c>
      <c r="AC19" s="41">
        <f t="shared" si="13"/>
        <v>1159.9872000000032</v>
      </c>
      <c r="AD19" s="41">
        <f t="shared" si="13"/>
        <v>1182.1056000000026</v>
      </c>
      <c r="AE19" s="41">
        <f t="shared" si="13"/>
        <v>1226.3424000000014</v>
      </c>
      <c r="AF19" s="41">
        <f t="shared" si="13"/>
        <v>1270.5792000000001</v>
      </c>
      <c r="AG19" s="41">
        <f t="shared" si="13"/>
        <v>1314.8159999999989</v>
      </c>
      <c r="AI19" s="102">
        <f t="shared" ref="AI19:AQ19" si="14">+C19/C18-1</f>
        <v>2.4000000000000021E-2</v>
      </c>
      <c r="AJ19" s="102">
        <f t="shared" si="14"/>
        <v>2.4000000000000021E-2</v>
      </c>
      <c r="AK19" s="102">
        <f t="shared" si="14"/>
        <v>2.4000000000000021E-2</v>
      </c>
      <c r="AL19" s="102">
        <f t="shared" si="14"/>
        <v>2.4000000000000021E-2</v>
      </c>
      <c r="AM19" s="102">
        <f t="shared" si="14"/>
        <v>2.4000000000000021E-2</v>
      </c>
      <c r="AN19" s="102">
        <f t="shared" si="14"/>
        <v>2.4000000000000021E-2</v>
      </c>
      <c r="AO19" s="102">
        <f t="shared" si="14"/>
        <v>2.4000000000000021E-2</v>
      </c>
      <c r="AP19" s="102">
        <f t="shared" si="14"/>
        <v>2.4000000000000021E-2</v>
      </c>
      <c r="AQ19" s="102">
        <f t="shared" si="14"/>
        <v>2.4000000000000021E-2</v>
      </c>
      <c r="AS19" s="39">
        <f t="shared" ref="AS19:AZ19" si="15">+D19-C19</f>
        <v>943.71839999999793</v>
      </c>
      <c r="AT19" s="39">
        <f t="shared" si="15"/>
        <v>943.7184000000052</v>
      </c>
      <c r="AU19" s="39">
        <f t="shared" si="15"/>
        <v>943.7184000000052</v>
      </c>
      <c r="AV19" s="39">
        <f t="shared" si="15"/>
        <v>943.71839999999793</v>
      </c>
      <c r="AW19" s="39">
        <f t="shared" si="15"/>
        <v>943.71839999999793</v>
      </c>
      <c r="AX19" s="39">
        <f t="shared" si="15"/>
        <v>1887.4367999999959</v>
      </c>
      <c r="AY19" s="39">
        <f t="shared" si="15"/>
        <v>1887.4368000000031</v>
      </c>
      <c r="AZ19" s="39">
        <f t="shared" si="15"/>
        <v>1887.4367999999959</v>
      </c>
      <c r="BA19" s="42"/>
      <c r="BB19" s="40">
        <f t="shared" ref="BB19:BI19" si="16">+D19/C19-1</f>
        <v>2.0642201834862428E-2</v>
      </c>
      <c r="BC19" s="40">
        <f t="shared" si="16"/>
        <v>2.0224719101123778E-2</v>
      </c>
      <c r="BD19" s="40">
        <f t="shared" si="16"/>
        <v>1.982378854625555E-2</v>
      </c>
      <c r="BE19" s="40">
        <f t="shared" si="16"/>
        <v>1.9438444924406051E-2</v>
      </c>
      <c r="BF19" s="40">
        <f t="shared" si="16"/>
        <v>1.9067796610169552E-2</v>
      </c>
      <c r="BG19" s="40">
        <f t="shared" si="16"/>
        <v>3.7422037422037313E-2</v>
      </c>
      <c r="BH19" s="40">
        <f t="shared" si="16"/>
        <v>3.607214428857719E-2</v>
      </c>
      <c r="BI19" s="40">
        <f t="shared" si="16"/>
        <v>3.4816247582204918E-2</v>
      </c>
    </row>
    <row r="20" spans="1:61" ht="14.25" customHeight="1" x14ac:dyDescent="0.3">
      <c r="B20" s="36">
        <v>3</v>
      </c>
      <c r="C20" s="37">
        <f t="shared" ref="C20:K20" si="17">C19*$B$9</f>
        <v>46815.143526400003</v>
      </c>
      <c r="D20" s="37">
        <f t="shared" si="17"/>
        <v>47781.511167999997</v>
      </c>
      <c r="E20" s="37">
        <f t="shared" si="17"/>
        <v>48747.878809600006</v>
      </c>
      <c r="F20" s="37">
        <f t="shared" si="17"/>
        <v>49714.246451200008</v>
      </c>
      <c r="G20" s="37">
        <f t="shared" si="17"/>
        <v>50680.61409280001</v>
      </c>
      <c r="H20" s="37">
        <f t="shared" si="17"/>
        <v>51646.981734400004</v>
      </c>
      <c r="I20" s="37">
        <f t="shared" si="17"/>
        <v>53579.7170176</v>
      </c>
      <c r="J20" s="37">
        <f t="shared" si="17"/>
        <v>55512.452300800003</v>
      </c>
      <c r="K20" s="37">
        <f t="shared" si="17"/>
        <v>57445.187583999999</v>
      </c>
      <c r="N20" s="287" t="s">
        <v>35</v>
      </c>
      <c r="O20" s="283"/>
      <c r="P20" s="283"/>
      <c r="Q20" s="283"/>
      <c r="R20" s="41">
        <f>R19*1.2111</f>
        <v>288933.91942800005</v>
      </c>
      <c r="S20" s="41"/>
      <c r="T20" s="41"/>
      <c r="X20" s="30">
        <v>3</v>
      </c>
      <c r="Y20" s="41">
        <f t="shared" ref="Y20:AG20" si="18">+C20-C19</f>
        <v>1097.229926400003</v>
      </c>
      <c r="Z20" s="41">
        <f t="shared" si="18"/>
        <v>1119.8791679999995</v>
      </c>
      <c r="AA20" s="41">
        <f t="shared" si="18"/>
        <v>1142.5284096000032</v>
      </c>
      <c r="AB20" s="41">
        <f t="shared" si="18"/>
        <v>1165.1776511999997</v>
      </c>
      <c r="AC20" s="41">
        <f t="shared" si="18"/>
        <v>1187.8268928000034</v>
      </c>
      <c r="AD20" s="41">
        <f t="shared" si="18"/>
        <v>1210.4761343999999</v>
      </c>
      <c r="AE20" s="41">
        <f t="shared" si="18"/>
        <v>1255.7746176000001</v>
      </c>
      <c r="AF20" s="41">
        <f t="shared" si="18"/>
        <v>1301.0731008000002</v>
      </c>
      <c r="AG20" s="41">
        <f t="shared" si="18"/>
        <v>1346.3715840000004</v>
      </c>
      <c r="AI20" s="102">
        <f t="shared" ref="AI20:AQ20" si="19">+C20/C19-1</f>
        <v>2.4000000000000021E-2</v>
      </c>
      <c r="AJ20" s="102">
        <f t="shared" si="19"/>
        <v>2.4000000000000021E-2</v>
      </c>
      <c r="AK20" s="102">
        <f t="shared" si="19"/>
        <v>2.4000000000000021E-2</v>
      </c>
      <c r="AL20" s="102">
        <f t="shared" si="19"/>
        <v>2.4000000000000021E-2</v>
      </c>
      <c r="AM20" s="102">
        <f t="shared" si="19"/>
        <v>2.4000000000000021E-2</v>
      </c>
      <c r="AN20" s="102">
        <f t="shared" si="19"/>
        <v>2.4000000000000021E-2</v>
      </c>
      <c r="AO20" s="102">
        <f t="shared" si="19"/>
        <v>2.4000000000000021E-2</v>
      </c>
      <c r="AP20" s="102">
        <f t="shared" si="19"/>
        <v>2.4000000000000021E-2</v>
      </c>
      <c r="AQ20" s="102">
        <f t="shared" si="19"/>
        <v>2.4000000000000021E-2</v>
      </c>
      <c r="AS20" s="39">
        <f t="shared" ref="AS20:AZ20" si="20">+D20-C20</f>
        <v>966.36764159999439</v>
      </c>
      <c r="AT20" s="39">
        <f t="shared" si="20"/>
        <v>966.36764160000894</v>
      </c>
      <c r="AU20" s="39">
        <f t="shared" si="20"/>
        <v>966.36764160000166</v>
      </c>
      <c r="AV20" s="39">
        <f t="shared" si="20"/>
        <v>966.36764160000166</v>
      </c>
      <c r="AW20" s="39">
        <f t="shared" si="20"/>
        <v>966.36764159999439</v>
      </c>
      <c r="AX20" s="39">
        <f t="shared" si="20"/>
        <v>1932.735283199996</v>
      </c>
      <c r="AY20" s="39">
        <f t="shared" si="20"/>
        <v>1932.7352832000033</v>
      </c>
      <c r="AZ20" s="39">
        <f t="shared" si="20"/>
        <v>1932.735283199996</v>
      </c>
      <c r="BA20" s="42"/>
      <c r="BB20" s="40">
        <f t="shared" ref="BB20:BI20" si="21">+D20/C20-1</f>
        <v>2.0642201834862206E-2</v>
      </c>
      <c r="BC20" s="40">
        <f t="shared" si="21"/>
        <v>2.0224719101123778E-2</v>
      </c>
      <c r="BD20" s="40">
        <f t="shared" si="21"/>
        <v>1.982378854625555E-2</v>
      </c>
      <c r="BE20" s="40">
        <f t="shared" si="21"/>
        <v>1.9438444924406051E-2</v>
      </c>
      <c r="BF20" s="40">
        <f t="shared" si="21"/>
        <v>1.906779661016933E-2</v>
      </c>
      <c r="BG20" s="40">
        <f t="shared" si="21"/>
        <v>3.7422037422037313E-2</v>
      </c>
      <c r="BH20" s="40">
        <f t="shared" si="21"/>
        <v>3.607214428857719E-2</v>
      </c>
      <c r="BI20" s="40">
        <f t="shared" si="21"/>
        <v>3.4816247582204918E-2</v>
      </c>
    </row>
    <row r="21" spans="1:61" ht="14.25" customHeight="1" x14ac:dyDescent="0.3">
      <c r="B21" s="36">
        <v>4</v>
      </c>
      <c r="C21" s="24">
        <f t="shared" ref="C21:K21" si="22">C20*$B$9</f>
        <v>47938.706971033607</v>
      </c>
      <c r="D21" s="24">
        <f t="shared" si="22"/>
        <v>48928.267436032002</v>
      </c>
      <c r="E21" s="24">
        <f t="shared" si="22"/>
        <v>49917.82790103041</v>
      </c>
      <c r="F21" s="24">
        <f t="shared" si="22"/>
        <v>50907.388366028812</v>
      </c>
      <c r="G21" s="24">
        <f t="shared" si="22"/>
        <v>51896.948831027214</v>
      </c>
      <c r="H21" s="24">
        <f t="shared" si="22"/>
        <v>52886.509296025608</v>
      </c>
      <c r="I21" s="24">
        <f t="shared" si="22"/>
        <v>54865.630226022404</v>
      </c>
      <c r="J21" s="24">
        <f t="shared" si="22"/>
        <v>56844.751156019207</v>
      </c>
      <c r="K21" s="24">
        <f t="shared" si="22"/>
        <v>58823.872086016003</v>
      </c>
      <c r="S21" s="41"/>
      <c r="T21" s="41"/>
      <c r="V21" s="47"/>
      <c r="W21" s="66"/>
      <c r="X21" s="30">
        <v>4</v>
      </c>
      <c r="Y21" s="41">
        <f t="shared" ref="Y21:AG21" si="23">+C21-C20</f>
        <v>1123.5634446336044</v>
      </c>
      <c r="Z21" s="41">
        <f t="shared" si="23"/>
        <v>1146.7562680320043</v>
      </c>
      <c r="AA21" s="41">
        <f t="shared" si="23"/>
        <v>1169.9490914304042</v>
      </c>
      <c r="AB21" s="41">
        <f t="shared" si="23"/>
        <v>1193.1419148288041</v>
      </c>
      <c r="AC21" s="41">
        <f t="shared" si="23"/>
        <v>1216.3347382272041</v>
      </c>
      <c r="AD21" s="41">
        <f t="shared" si="23"/>
        <v>1239.527561625604</v>
      </c>
      <c r="AE21" s="41">
        <f t="shared" si="23"/>
        <v>1285.9132084224038</v>
      </c>
      <c r="AF21" s="41">
        <f t="shared" si="23"/>
        <v>1332.2988552192037</v>
      </c>
      <c r="AG21" s="41">
        <f t="shared" si="23"/>
        <v>1378.6845020160035</v>
      </c>
      <c r="AI21" s="102">
        <f t="shared" ref="AI21:AQ21" si="24">+C21/C20-1</f>
        <v>2.4000000000000021E-2</v>
      </c>
      <c r="AJ21" s="102">
        <f t="shared" si="24"/>
        <v>2.4000000000000021E-2</v>
      </c>
      <c r="AK21" s="102">
        <f t="shared" si="24"/>
        <v>2.4000000000000021E-2</v>
      </c>
      <c r="AL21" s="102">
        <f t="shared" si="24"/>
        <v>2.4000000000000021E-2</v>
      </c>
      <c r="AM21" s="102">
        <f t="shared" si="24"/>
        <v>2.4000000000000021E-2</v>
      </c>
      <c r="AN21" s="102">
        <f t="shared" si="24"/>
        <v>2.4000000000000021E-2</v>
      </c>
      <c r="AO21" s="102">
        <f t="shared" si="24"/>
        <v>2.4000000000000021E-2</v>
      </c>
      <c r="AP21" s="102">
        <f t="shared" si="24"/>
        <v>2.4000000000000021E-2</v>
      </c>
      <c r="AQ21" s="102">
        <f t="shared" si="24"/>
        <v>2.4000000000000021E-2</v>
      </c>
      <c r="AS21" s="39">
        <f t="shared" ref="AS21:AZ21" si="25">+D21-C21</f>
        <v>989.56046499839431</v>
      </c>
      <c r="AT21" s="39">
        <f t="shared" si="25"/>
        <v>989.56046499840886</v>
      </c>
      <c r="AU21" s="39">
        <f t="shared" si="25"/>
        <v>989.56046499840159</v>
      </c>
      <c r="AV21" s="39">
        <f t="shared" si="25"/>
        <v>989.56046499840159</v>
      </c>
      <c r="AW21" s="39">
        <f t="shared" si="25"/>
        <v>989.56046499839431</v>
      </c>
      <c r="AX21" s="39">
        <f t="shared" si="25"/>
        <v>1979.1209299967959</v>
      </c>
      <c r="AY21" s="39">
        <f t="shared" si="25"/>
        <v>1979.1209299968032</v>
      </c>
      <c r="AZ21" s="39">
        <f t="shared" si="25"/>
        <v>1979.1209299967959</v>
      </c>
      <c r="BA21" s="42"/>
      <c r="BB21" s="40">
        <f t="shared" ref="BB21:BI21" si="26">+D21/C21-1</f>
        <v>2.0642201834862206E-2</v>
      </c>
      <c r="BC21" s="40">
        <f t="shared" si="26"/>
        <v>2.0224719101123778E-2</v>
      </c>
      <c r="BD21" s="40">
        <f t="shared" si="26"/>
        <v>1.982378854625555E-2</v>
      </c>
      <c r="BE21" s="40">
        <f t="shared" si="26"/>
        <v>1.9438444924406051E-2</v>
      </c>
      <c r="BF21" s="40">
        <f t="shared" si="26"/>
        <v>1.906779661016933E-2</v>
      </c>
      <c r="BG21" s="40">
        <f t="shared" si="26"/>
        <v>3.7422037422037313E-2</v>
      </c>
      <c r="BH21" s="40">
        <f t="shared" si="26"/>
        <v>3.607214428857719E-2</v>
      </c>
      <c r="BI21" s="40">
        <f t="shared" si="26"/>
        <v>3.4816247582204918E-2</v>
      </c>
    </row>
    <row r="22" spans="1:61" ht="14.25" customHeight="1" x14ac:dyDescent="0.3">
      <c r="B22" s="36">
        <v>5</v>
      </c>
      <c r="C22" s="24">
        <f t="shared" ref="C22:K22" si="27">C21*$B$9</f>
        <v>49089.235938338417</v>
      </c>
      <c r="D22" s="24">
        <f t="shared" si="27"/>
        <v>50102.54585449677</v>
      </c>
      <c r="E22" s="24">
        <f t="shared" si="27"/>
        <v>51115.855770655144</v>
      </c>
      <c r="F22" s="24">
        <f t="shared" si="27"/>
        <v>52129.165686813503</v>
      </c>
      <c r="G22" s="24">
        <f t="shared" si="27"/>
        <v>53142.47560297187</v>
      </c>
      <c r="H22" s="24">
        <f t="shared" si="27"/>
        <v>54155.785519130222</v>
      </c>
      <c r="I22" s="24">
        <f t="shared" si="27"/>
        <v>56182.405351446941</v>
      </c>
      <c r="J22" s="24">
        <f t="shared" si="27"/>
        <v>58209.025183763668</v>
      </c>
      <c r="K22" s="24">
        <f t="shared" si="27"/>
        <v>60235.645016080387</v>
      </c>
      <c r="N22" s="45" t="s">
        <v>36</v>
      </c>
      <c r="S22" s="41"/>
      <c r="T22" s="41"/>
      <c r="U22" s="43"/>
      <c r="V22" s="67"/>
      <c r="W22" s="68"/>
      <c r="X22" s="30">
        <v>5</v>
      </c>
      <c r="Y22" s="41">
        <f t="shared" ref="Y22:AG22" si="28">+C22-C21</f>
        <v>1150.5289673048101</v>
      </c>
      <c r="Z22" s="41">
        <f t="shared" si="28"/>
        <v>1174.278418464768</v>
      </c>
      <c r="AA22" s="41">
        <f t="shared" si="28"/>
        <v>1198.0278696247333</v>
      </c>
      <c r="AB22" s="41">
        <f t="shared" si="28"/>
        <v>1221.7773207846913</v>
      </c>
      <c r="AC22" s="41">
        <f t="shared" si="28"/>
        <v>1245.5267719446565</v>
      </c>
      <c r="AD22" s="41">
        <f t="shared" si="28"/>
        <v>1269.2762231046145</v>
      </c>
      <c r="AE22" s="41">
        <f t="shared" si="28"/>
        <v>1316.7751254245377</v>
      </c>
      <c r="AF22" s="41">
        <f t="shared" si="28"/>
        <v>1364.2740277444609</v>
      </c>
      <c r="AG22" s="41">
        <f t="shared" si="28"/>
        <v>1411.7729300643841</v>
      </c>
      <c r="AI22" s="102">
        <f t="shared" ref="AI22:AQ22" si="29">+C22/C21-1</f>
        <v>2.4000000000000021E-2</v>
      </c>
      <c r="AJ22" s="102">
        <f t="shared" si="29"/>
        <v>2.4000000000000021E-2</v>
      </c>
      <c r="AK22" s="102">
        <f t="shared" si="29"/>
        <v>2.4000000000000021E-2</v>
      </c>
      <c r="AL22" s="102">
        <f t="shared" si="29"/>
        <v>2.4000000000000021E-2</v>
      </c>
      <c r="AM22" s="102">
        <f t="shared" si="29"/>
        <v>2.4000000000000021E-2</v>
      </c>
      <c r="AN22" s="102">
        <f t="shared" si="29"/>
        <v>2.4000000000000021E-2</v>
      </c>
      <c r="AO22" s="102">
        <f t="shared" si="29"/>
        <v>2.4000000000000021E-2</v>
      </c>
      <c r="AP22" s="102">
        <f t="shared" si="29"/>
        <v>2.4000000000000021E-2</v>
      </c>
      <c r="AQ22" s="102">
        <f t="shared" si="29"/>
        <v>2.4000000000000021E-2</v>
      </c>
      <c r="AS22" s="39">
        <f t="shared" ref="AS22:AZ22" si="30">+D22-C22</f>
        <v>1013.3099161583523</v>
      </c>
      <c r="AT22" s="39">
        <f t="shared" si="30"/>
        <v>1013.3099161583741</v>
      </c>
      <c r="AU22" s="39">
        <f t="shared" si="30"/>
        <v>1013.3099161583596</v>
      </c>
      <c r="AV22" s="39">
        <f t="shared" si="30"/>
        <v>1013.3099161583668</v>
      </c>
      <c r="AW22" s="39">
        <f t="shared" si="30"/>
        <v>1013.3099161583523</v>
      </c>
      <c r="AX22" s="39">
        <f t="shared" si="30"/>
        <v>2026.6198323167191</v>
      </c>
      <c r="AY22" s="39">
        <f t="shared" si="30"/>
        <v>2026.6198323167264</v>
      </c>
      <c r="AZ22" s="39">
        <f t="shared" si="30"/>
        <v>2026.6198323167191</v>
      </c>
      <c r="BA22" s="42"/>
      <c r="BB22" s="40">
        <f t="shared" ref="BB22:BI22" si="31">+D22/C22-1</f>
        <v>2.0642201834862206E-2</v>
      </c>
      <c r="BC22" s="40">
        <f t="shared" si="31"/>
        <v>2.0224719101123778E-2</v>
      </c>
      <c r="BD22" s="40">
        <f t="shared" si="31"/>
        <v>1.982378854625555E-2</v>
      </c>
      <c r="BE22" s="40">
        <f t="shared" si="31"/>
        <v>1.9438444924406051E-2</v>
      </c>
      <c r="BF22" s="40">
        <f t="shared" si="31"/>
        <v>1.906779661016933E-2</v>
      </c>
      <c r="BG22" s="40">
        <f t="shared" si="31"/>
        <v>3.7422037422037313E-2</v>
      </c>
      <c r="BH22" s="40">
        <f t="shared" si="31"/>
        <v>3.607214428857719E-2</v>
      </c>
      <c r="BI22" s="40">
        <f t="shared" si="31"/>
        <v>3.4816247582204918E-2</v>
      </c>
    </row>
    <row r="23" spans="1:61" ht="14.25" customHeight="1" x14ac:dyDescent="0.3">
      <c r="B23" s="36">
        <v>6</v>
      </c>
      <c r="C23" s="24">
        <f t="shared" ref="C23:K23" si="32">C22*$B$9</f>
        <v>50267.377600858541</v>
      </c>
      <c r="D23" s="24">
        <f t="shared" si="32"/>
        <v>51305.00695500469</v>
      </c>
      <c r="E23" s="24">
        <f t="shared" si="32"/>
        <v>52342.636309150868</v>
      </c>
      <c r="F23" s="24">
        <f t="shared" si="32"/>
        <v>53380.265663297032</v>
      </c>
      <c r="G23" s="24">
        <f t="shared" si="32"/>
        <v>54417.895017443196</v>
      </c>
      <c r="H23" s="24">
        <f t="shared" si="32"/>
        <v>55455.524371589352</v>
      </c>
      <c r="I23" s="24">
        <f t="shared" si="32"/>
        <v>57530.783079881672</v>
      </c>
      <c r="J23" s="24">
        <f t="shared" si="32"/>
        <v>59606.041788174</v>
      </c>
      <c r="K23" s="24">
        <f t="shared" si="32"/>
        <v>61681.30049646632</v>
      </c>
      <c r="N23" s="287" t="s">
        <v>37</v>
      </c>
      <c r="O23" s="283"/>
      <c r="P23" s="283"/>
      <c r="Q23" s="283"/>
      <c r="R23" s="59">
        <f t="shared" ref="R23:R24" si="33">+G110</f>
        <v>11552687.424622398</v>
      </c>
      <c r="S23" s="41"/>
      <c r="T23" s="41"/>
      <c r="V23" s="43"/>
      <c r="X23" s="30">
        <v>6</v>
      </c>
      <c r="Y23" s="41">
        <f t="shared" ref="Y23:AG23" si="34">+C23-C22</f>
        <v>1178.1416625201236</v>
      </c>
      <c r="Z23" s="41">
        <f t="shared" si="34"/>
        <v>1202.4611005079205</v>
      </c>
      <c r="AA23" s="41">
        <f t="shared" si="34"/>
        <v>1226.7805384957246</v>
      </c>
      <c r="AB23" s="41">
        <f t="shared" si="34"/>
        <v>1251.0999764835287</v>
      </c>
      <c r="AC23" s="41">
        <f t="shared" si="34"/>
        <v>1275.4194144713256</v>
      </c>
      <c r="AD23" s="41">
        <f t="shared" si="34"/>
        <v>1299.7388524591297</v>
      </c>
      <c r="AE23" s="41">
        <f t="shared" si="34"/>
        <v>1348.3777284347307</v>
      </c>
      <c r="AF23" s="41">
        <f t="shared" si="34"/>
        <v>1397.0166044103316</v>
      </c>
      <c r="AG23" s="41">
        <f t="shared" si="34"/>
        <v>1445.6554803859326</v>
      </c>
      <c r="AI23" s="102">
        <f t="shared" ref="AI23:AQ23" si="35">+C23/C22-1</f>
        <v>2.4000000000000021E-2</v>
      </c>
      <c r="AJ23" s="102">
        <f t="shared" si="35"/>
        <v>2.4000000000000021E-2</v>
      </c>
      <c r="AK23" s="102">
        <f t="shared" si="35"/>
        <v>2.4000000000000021E-2</v>
      </c>
      <c r="AL23" s="102">
        <f t="shared" si="35"/>
        <v>2.4000000000000021E-2</v>
      </c>
      <c r="AM23" s="102">
        <f t="shared" si="35"/>
        <v>2.4000000000000021E-2</v>
      </c>
      <c r="AN23" s="102">
        <f t="shared" si="35"/>
        <v>2.4000000000000021E-2</v>
      </c>
      <c r="AO23" s="102">
        <f t="shared" si="35"/>
        <v>2.4000000000000021E-2</v>
      </c>
      <c r="AP23" s="102">
        <f t="shared" si="35"/>
        <v>2.4000000000000021E-2</v>
      </c>
      <c r="AQ23" s="102">
        <f t="shared" si="35"/>
        <v>2.4000000000000021E-2</v>
      </c>
      <c r="AS23" s="39">
        <f t="shared" ref="AS23:AZ23" si="36">+D23-C23</f>
        <v>1037.6293541461491</v>
      </c>
      <c r="AT23" s="39">
        <f t="shared" si="36"/>
        <v>1037.6293541461782</v>
      </c>
      <c r="AU23" s="39">
        <f t="shared" si="36"/>
        <v>1037.6293541461637</v>
      </c>
      <c r="AV23" s="39">
        <f t="shared" si="36"/>
        <v>1037.6293541461637</v>
      </c>
      <c r="AW23" s="39">
        <f t="shared" si="36"/>
        <v>1037.6293541461564</v>
      </c>
      <c r="AX23" s="39">
        <f t="shared" si="36"/>
        <v>2075.2587082923201</v>
      </c>
      <c r="AY23" s="39">
        <f t="shared" si="36"/>
        <v>2075.2587082923274</v>
      </c>
      <c r="AZ23" s="39">
        <f t="shared" si="36"/>
        <v>2075.2587082923201</v>
      </c>
      <c r="BA23" s="42"/>
      <c r="BB23" s="40">
        <f t="shared" ref="BB23:BI23" si="37">+D23/C23-1</f>
        <v>2.0642201834862206E-2</v>
      </c>
      <c r="BC23" s="40">
        <f t="shared" si="37"/>
        <v>2.0224719101124E-2</v>
      </c>
      <c r="BD23" s="40">
        <f t="shared" si="37"/>
        <v>1.982378854625555E-2</v>
      </c>
      <c r="BE23" s="40">
        <f t="shared" si="37"/>
        <v>1.9438444924406051E-2</v>
      </c>
      <c r="BF23" s="40">
        <f t="shared" si="37"/>
        <v>1.906779661016933E-2</v>
      </c>
      <c r="BG23" s="40">
        <f t="shared" si="37"/>
        <v>3.7422037422037313E-2</v>
      </c>
      <c r="BH23" s="40">
        <f t="shared" si="37"/>
        <v>3.607214428857719E-2</v>
      </c>
      <c r="BI23" s="40">
        <f t="shared" si="37"/>
        <v>3.4816247582204918E-2</v>
      </c>
    </row>
    <row r="24" spans="1:61" ht="14.25" customHeight="1" x14ac:dyDescent="0.3">
      <c r="B24" s="36">
        <v>7</v>
      </c>
      <c r="C24" s="24">
        <f t="shared" ref="C24:K24" si="38">C23*$B$9</f>
        <v>51473.79466327915</v>
      </c>
      <c r="D24" s="24">
        <f t="shared" si="38"/>
        <v>52536.327121924805</v>
      </c>
      <c r="E24" s="24">
        <f t="shared" si="38"/>
        <v>53598.85958057049</v>
      </c>
      <c r="F24" s="24">
        <f t="shared" si="38"/>
        <v>54661.39203921616</v>
      </c>
      <c r="G24" s="24">
        <f t="shared" si="38"/>
        <v>55723.924497861837</v>
      </c>
      <c r="H24" s="24">
        <f t="shared" si="38"/>
        <v>56786.4569565075</v>
      </c>
      <c r="I24" s="24">
        <f t="shared" si="38"/>
        <v>58911.521873798833</v>
      </c>
      <c r="J24" s="24">
        <f t="shared" si="38"/>
        <v>61036.58679109018</v>
      </c>
      <c r="K24" s="24">
        <f t="shared" si="38"/>
        <v>63161.651708381512</v>
      </c>
      <c r="N24" s="287" t="s">
        <v>39</v>
      </c>
      <c r="O24" s="283"/>
      <c r="P24" s="283"/>
      <c r="Q24" s="283"/>
      <c r="R24" s="41">
        <f t="shared" si="33"/>
        <v>10851185</v>
      </c>
      <c r="S24" s="41"/>
      <c r="T24" s="41"/>
      <c r="U24" s="43"/>
      <c r="V24" s="43"/>
      <c r="X24" s="30">
        <v>7</v>
      </c>
      <c r="Y24" s="41">
        <f t="shared" ref="Y24:AG24" si="39">+C24-C23</f>
        <v>1206.417062420609</v>
      </c>
      <c r="Z24" s="41">
        <f t="shared" si="39"/>
        <v>1231.3201669201153</v>
      </c>
      <c r="AA24" s="41">
        <f t="shared" si="39"/>
        <v>1256.2232714196216</v>
      </c>
      <c r="AB24" s="41">
        <f t="shared" si="39"/>
        <v>1281.1263759191279</v>
      </c>
      <c r="AC24" s="41">
        <f t="shared" si="39"/>
        <v>1306.0294804186415</v>
      </c>
      <c r="AD24" s="41">
        <f t="shared" si="39"/>
        <v>1330.9325849181478</v>
      </c>
      <c r="AE24" s="41">
        <f t="shared" si="39"/>
        <v>1380.7387939171604</v>
      </c>
      <c r="AF24" s="41">
        <f t="shared" si="39"/>
        <v>1430.5450029161802</v>
      </c>
      <c r="AG24" s="41">
        <f t="shared" si="39"/>
        <v>1480.3512119151928</v>
      </c>
      <c r="AI24" s="102">
        <f t="shared" ref="AI24:AQ24" si="40">+C24/C23-1</f>
        <v>2.4000000000000021E-2</v>
      </c>
      <c r="AJ24" s="102">
        <f t="shared" si="40"/>
        <v>2.4000000000000021E-2</v>
      </c>
      <c r="AK24" s="102">
        <f t="shared" si="40"/>
        <v>2.4000000000000021E-2</v>
      </c>
      <c r="AL24" s="102">
        <f t="shared" si="40"/>
        <v>2.4000000000000021E-2</v>
      </c>
      <c r="AM24" s="102">
        <f t="shared" si="40"/>
        <v>2.4000000000000021E-2</v>
      </c>
      <c r="AN24" s="102">
        <f t="shared" si="40"/>
        <v>2.4000000000000021E-2</v>
      </c>
      <c r="AO24" s="102">
        <f t="shared" si="40"/>
        <v>2.4000000000000021E-2</v>
      </c>
      <c r="AP24" s="102">
        <f t="shared" si="40"/>
        <v>2.4000000000000021E-2</v>
      </c>
      <c r="AQ24" s="102">
        <f t="shared" si="40"/>
        <v>2.4000000000000021E-2</v>
      </c>
      <c r="AS24" s="39">
        <f t="shared" ref="AS24:AZ24" si="41">+D24-C24</f>
        <v>1062.5324586456554</v>
      </c>
      <c r="AT24" s="39">
        <f t="shared" si="41"/>
        <v>1062.5324586456845</v>
      </c>
      <c r="AU24" s="39">
        <f t="shared" si="41"/>
        <v>1062.53245864567</v>
      </c>
      <c r="AV24" s="39">
        <f t="shared" si="41"/>
        <v>1062.5324586456773</v>
      </c>
      <c r="AW24" s="39">
        <f t="shared" si="41"/>
        <v>1062.5324586456627</v>
      </c>
      <c r="AX24" s="39">
        <f t="shared" si="41"/>
        <v>2125.0649172913327</v>
      </c>
      <c r="AY24" s="39">
        <f t="shared" si="41"/>
        <v>2125.0649172913472</v>
      </c>
      <c r="AZ24" s="39">
        <f t="shared" si="41"/>
        <v>2125.0649172913327</v>
      </c>
      <c r="BA24" s="42"/>
      <c r="BB24" s="40">
        <f t="shared" ref="BB24:BI24" si="42">+D24/C24-1</f>
        <v>2.0642201834861984E-2</v>
      </c>
      <c r="BC24" s="40">
        <f t="shared" si="42"/>
        <v>2.0224719101123778E-2</v>
      </c>
      <c r="BD24" s="40">
        <f t="shared" si="42"/>
        <v>1.982378854625555E-2</v>
      </c>
      <c r="BE24" s="40">
        <f t="shared" si="42"/>
        <v>1.9438444924406273E-2</v>
      </c>
      <c r="BF24" s="40">
        <f t="shared" si="42"/>
        <v>1.906779661016933E-2</v>
      </c>
      <c r="BG24" s="40">
        <f t="shared" si="42"/>
        <v>3.7422037422037313E-2</v>
      </c>
      <c r="BH24" s="40">
        <f t="shared" si="42"/>
        <v>3.607214428857719E-2</v>
      </c>
      <c r="BI24" s="40">
        <f t="shared" si="42"/>
        <v>3.4816247582204918E-2</v>
      </c>
    </row>
    <row r="25" spans="1:61" ht="14.25" customHeight="1" x14ac:dyDescent="0.3">
      <c r="A25" s="1">
        <v>50000</v>
      </c>
      <c r="B25" s="36">
        <v>8</v>
      </c>
      <c r="C25" s="24">
        <f t="shared" ref="C25:K25" si="43">C24*$B$9</f>
        <v>52709.16573519785</v>
      </c>
      <c r="D25" s="24">
        <f t="shared" si="43"/>
        <v>53797.198972851002</v>
      </c>
      <c r="E25" s="24">
        <f t="shared" si="43"/>
        <v>54885.232210504182</v>
      </c>
      <c r="F25" s="24">
        <f t="shared" si="43"/>
        <v>55973.265448157348</v>
      </c>
      <c r="G25" s="24">
        <f t="shared" si="43"/>
        <v>57061.298685810521</v>
      </c>
      <c r="H25" s="24">
        <f t="shared" si="43"/>
        <v>58149.33192346368</v>
      </c>
      <c r="I25" s="24">
        <f t="shared" si="43"/>
        <v>60325.398398770005</v>
      </c>
      <c r="J25" s="24">
        <f t="shared" si="43"/>
        <v>62501.464874076344</v>
      </c>
      <c r="K25" s="24">
        <f t="shared" si="43"/>
        <v>64677.531349382669</v>
      </c>
      <c r="N25" s="287" t="s">
        <v>40</v>
      </c>
      <c r="O25" s="283"/>
      <c r="P25" s="283"/>
      <c r="Q25" s="283"/>
      <c r="R25" s="41">
        <f>+R23-R24</f>
        <v>701502.42462239787</v>
      </c>
      <c r="S25" s="41"/>
      <c r="T25" s="41"/>
      <c r="U25" s="43"/>
      <c r="V25" s="43"/>
      <c r="X25" s="30">
        <v>8</v>
      </c>
      <c r="Y25" s="41">
        <f t="shared" ref="Y25:AG25" si="44">+C25-C24</f>
        <v>1235.3710719187002</v>
      </c>
      <c r="Z25" s="41">
        <f t="shared" si="44"/>
        <v>1260.8718509261962</v>
      </c>
      <c r="AA25" s="41">
        <f t="shared" si="44"/>
        <v>1286.3726299336922</v>
      </c>
      <c r="AB25" s="41">
        <f t="shared" si="44"/>
        <v>1311.8734089411882</v>
      </c>
      <c r="AC25" s="41">
        <f t="shared" si="44"/>
        <v>1337.3741879486843</v>
      </c>
      <c r="AD25" s="41">
        <f t="shared" si="44"/>
        <v>1362.8749669561803</v>
      </c>
      <c r="AE25" s="41">
        <f t="shared" si="44"/>
        <v>1413.8765249711723</v>
      </c>
      <c r="AF25" s="41">
        <f t="shared" si="44"/>
        <v>1464.8780829861644</v>
      </c>
      <c r="AG25" s="41">
        <f t="shared" si="44"/>
        <v>1515.8796410011564</v>
      </c>
      <c r="AI25" s="102">
        <f t="shared" ref="AI25:AQ25" si="45">+C25/C24-1</f>
        <v>2.4000000000000021E-2</v>
      </c>
      <c r="AJ25" s="102">
        <f t="shared" si="45"/>
        <v>2.4000000000000021E-2</v>
      </c>
      <c r="AK25" s="102">
        <f t="shared" si="45"/>
        <v>2.4000000000000021E-2</v>
      </c>
      <c r="AL25" s="102">
        <f t="shared" si="45"/>
        <v>2.4000000000000021E-2</v>
      </c>
      <c r="AM25" s="102">
        <f t="shared" si="45"/>
        <v>2.4000000000000021E-2</v>
      </c>
      <c r="AN25" s="102">
        <f t="shared" si="45"/>
        <v>2.4000000000000021E-2</v>
      </c>
      <c r="AO25" s="102">
        <f t="shared" si="45"/>
        <v>2.4000000000000021E-2</v>
      </c>
      <c r="AP25" s="102">
        <f t="shared" si="45"/>
        <v>2.4000000000000021E-2</v>
      </c>
      <c r="AQ25" s="102">
        <f t="shared" si="45"/>
        <v>2.4000000000000021E-2</v>
      </c>
      <c r="AS25" s="39">
        <f t="shared" ref="AS25:AZ25" si="46">+D25-C25</f>
        <v>1088.0332376531514</v>
      </c>
      <c r="AT25" s="39">
        <f t="shared" si="46"/>
        <v>1088.0332376531805</v>
      </c>
      <c r="AU25" s="39">
        <f t="shared" si="46"/>
        <v>1088.033237653166</v>
      </c>
      <c r="AV25" s="39">
        <f t="shared" si="46"/>
        <v>1088.0332376531733</v>
      </c>
      <c r="AW25" s="39">
        <f t="shared" si="46"/>
        <v>1088.0332376531587</v>
      </c>
      <c r="AX25" s="39">
        <f t="shared" si="46"/>
        <v>2176.0664753063247</v>
      </c>
      <c r="AY25" s="39">
        <f t="shared" si="46"/>
        <v>2176.0664753063393</v>
      </c>
      <c r="AZ25" s="39">
        <f t="shared" si="46"/>
        <v>2176.0664753063247</v>
      </c>
      <c r="BA25" s="42"/>
      <c r="BB25" s="40">
        <f t="shared" ref="BB25:BI25" si="47">+D25/C25-1</f>
        <v>2.0642201834862206E-2</v>
      </c>
      <c r="BC25" s="40">
        <f t="shared" si="47"/>
        <v>2.0224719101123778E-2</v>
      </c>
      <c r="BD25" s="40">
        <f t="shared" si="47"/>
        <v>1.982378854625555E-2</v>
      </c>
      <c r="BE25" s="40">
        <f t="shared" si="47"/>
        <v>1.9438444924406273E-2</v>
      </c>
      <c r="BF25" s="40">
        <f t="shared" si="47"/>
        <v>1.906779661016933E-2</v>
      </c>
      <c r="BG25" s="40">
        <f t="shared" si="47"/>
        <v>3.7422037422037313E-2</v>
      </c>
      <c r="BH25" s="40">
        <f t="shared" si="47"/>
        <v>3.607214428857719E-2</v>
      </c>
      <c r="BI25" s="40">
        <f t="shared" si="47"/>
        <v>3.4816247582204918E-2</v>
      </c>
    </row>
    <row r="26" spans="1:61" ht="14.25" customHeight="1" x14ac:dyDescent="0.3">
      <c r="A26" s="1">
        <f>+A25/185</f>
        <v>270.27027027027026</v>
      </c>
      <c r="B26" s="36">
        <v>9</v>
      </c>
      <c r="C26" s="24">
        <f t="shared" ref="C26:K26" si="48">C25*$B$9</f>
        <v>53974.185712842598</v>
      </c>
      <c r="D26" s="24">
        <f t="shared" si="48"/>
        <v>55088.331748199424</v>
      </c>
      <c r="E26" s="24">
        <f t="shared" si="48"/>
        <v>56202.477783556285</v>
      </c>
      <c r="F26" s="24">
        <f t="shared" si="48"/>
        <v>57316.623818913125</v>
      </c>
      <c r="G26" s="24">
        <f t="shared" si="48"/>
        <v>58430.769854269973</v>
      </c>
      <c r="H26" s="24">
        <f t="shared" si="48"/>
        <v>59544.915889626813</v>
      </c>
      <c r="I26" s="24">
        <f t="shared" si="48"/>
        <v>61773.207960340485</v>
      </c>
      <c r="J26" s="24">
        <f t="shared" si="48"/>
        <v>64001.50003105418</v>
      </c>
      <c r="K26" s="24">
        <f t="shared" si="48"/>
        <v>66229.79210176786</v>
      </c>
      <c r="N26" s="287" t="s">
        <v>41</v>
      </c>
      <c r="O26" s="283"/>
      <c r="P26" s="283"/>
      <c r="Q26" s="283"/>
      <c r="R26" s="41">
        <f>+R25*1.211</f>
        <v>849519.43621772388</v>
      </c>
      <c r="S26" s="41"/>
      <c r="T26" s="41"/>
      <c r="X26" s="30">
        <v>9</v>
      </c>
      <c r="Y26" s="41">
        <f t="shared" ref="Y26:AG26" si="49">+C26-C25</f>
        <v>1265.019977644748</v>
      </c>
      <c r="Z26" s="41">
        <f t="shared" si="49"/>
        <v>1291.132775348422</v>
      </c>
      <c r="AA26" s="41">
        <f t="shared" si="49"/>
        <v>1317.2455730521033</v>
      </c>
      <c r="AB26" s="41">
        <f t="shared" si="49"/>
        <v>1343.3583707557773</v>
      </c>
      <c r="AC26" s="41">
        <f t="shared" si="49"/>
        <v>1369.4711684594513</v>
      </c>
      <c r="AD26" s="41">
        <f t="shared" si="49"/>
        <v>1395.5839661631326</v>
      </c>
      <c r="AE26" s="41">
        <f t="shared" si="49"/>
        <v>1447.8095615704806</v>
      </c>
      <c r="AF26" s="41">
        <f t="shared" si="49"/>
        <v>1500.0351569778359</v>
      </c>
      <c r="AG26" s="41">
        <f t="shared" si="49"/>
        <v>1552.2607523851912</v>
      </c>
      <c r="AI26" s="102">
        <f t="shared" ref="AI26:AQ26" si="50">+C26/C25-1</f>
        <v>2.4000000000000021E-2</v>
      </c>
      <c r="AJ26" s="102">
        <f t="shared" si="50"/>
        <v>2.4000000000000021E-2</v>
      </c>
      <c r="AK26" s="102">
        <f t="shared" si="50"/>
        <v>2.4000000000000021E-2</v>
      </c>
      <c r="AL26" s="102">
        <f t="shared" si="50"/>
        <v>2.4000000000000021E-2</v>
      </c>
      <c r="AM26" s="102">
        <f t="shared" si="50"/>
        <v>2.4000000000000021E-2</v>
      </c>
      <c r="AN26" s="102">
        <f t="shared" si="50"/>
        <v>2.4000000000000021E-2</v>
      </c>
      <c r="AO26" s="102">
        <f t="shared" si="50"/>
        <v>2.4000000000000021E-2</v>
      </c>
      <c r="AP26" s="102">
        <f t="shared" si="50"/>
        <v>2.4000000000000021E-2</v>
      </c>
      <c r="AQ26" s="102">
        <f t="shared" si="50"/>
        <v>2.4000000000000021E-2</v>
      </c>
      <c r="AS26" s="39">
        <f t="shared" ref="AS26:AZ26" si="51">+D26-C26</f>
        <v>1114.1460353568255</v>
      </c>
      <c r="AT26" s="39">
        <f t="shared" si="51"/>
        <v>1114.1460353568618</v>
      </c>
      <c r="AU26" s="39">
        <f t="shared" si="51"/>
        <v>1114.14603535684</v>
      </c>
      <c r="AV26" s="39">
        <f t="shared" si="51"/>
        <v>1114.1460353568473</v>
      </c>
      <c r="AW26" s="39">
        <f t="shared" si="51"/>
        <v>1114.14603535684</v>
      </c>
      <c r="AX26" s="39">
        <f t="shared" si="51"/>
        <v>2228.2920707136727</v>
      </c>
      <c r="AY26" s="39">
        <f t="shared" si="51"/>
        <v>2228.2920707136946</v>
      </c>
      <c r="AZ26" s="39">
        <f t="shared" si="51"/>
        <v>2228.29207071368</v>
      </c>
      <c r="BA26" s="42"/>
      <c r="BB26" s="40">
        <f t="shared" ref="BB26:BI26" si="52">+D26/C26-1</f>
        <v>2.0642201834861984E-2</v>
      </c>
      <c r="BC26" s="40">
        <f t="shared" si="52"/>
        <v>2.0224719101124E-2</v>
      </c>
      <c r="BD26" s="40">
        <f t="shared" si="52"/>
        <v>1.982378854625555E-2</v>
      </c>
      <c r="BE26" s="40">
        <f t="shared" si="52"/>
        <v>1.9438444924406051E-2</v>
      </c>
      <c r="BF26" s="40">
        <f t="shared" si="52"/>
        <v>1.9067796610169552E-2</v>
      </c>
      <c r="BG26" s="40">
        <f t="shared" si="52"/>
        <v>3.7422037422037313E-2</v>
      </c>
      <c r="BH26" s="40">
        <f t="shared" si="52"/>
        <v>3.6072144288577412E-2</v>
      </c>
      <c r="BI26" s="40">
        <f t="shared" si="52"/>
        <v>3.4816247582204918E-2</v>
      </c>
    </row>
    <row r="27" spans="1:61" ht="14.25" customHeight="1" x14ac:dyDescent="0.3">
      <c r="A27" s="1">
        <f>+A25/185*180</f>
        <v>48648.648648648646</v>
      </c>
      <c r="B27" s="36">
        <v>10</v>
      </c>
      <c r="C27" s="24">
        <f t="shared" ref="C27:K27" si="53">C26*$B$9</f>
        <v>55269.56616995082</v>
      </c>
      <c r="D27" s="24">
        <f t="shared" si="53"/>
        <v>56410.451710156209</v>
      </c>
      <c r="E27" s="24">
        <f t="shared" si="53"/>
        <v>57551.337250361641</v>
      </c>
      <c r="F27" s="24">
        <f t="shared" si="53"/>
        <v>58692.222790567044</v>
      </c>
      <c r="G27" s="24">
        <f t="shared" si="53"/>
        <v>59833.108330772455</v>
      </c>
      <c r="H27" s="24">
        <f t="shared" si="53"/>
        <v>60973.993870977858</v>
      </c>
      <c r="I27" s="24">
        <f t="shared" si="53"/>
        <v>63255.764951388657</v>
      </c>
      <c r="J27" s="24">
        <f t="shared" si="53"/>
        <v>65537.536031799478</v>
      </c>
      <c r="K27" s="24">
        <f t="shared" si="53"/>
        <v>67819.307112210285</v>
      </c>
      <c r="N27" s="47"/>
      <c r="O27" s="47"/>
      <c r="P27" s="47"/>
      <c r="Q27" s="47"/>
      <c r="S27" s="41"/>
      <c r="T27" s="41"/>
      <c r="X27" s="30">
        <v>10</v>
      </c>
      <c r="Y27" s="41">
        <f t="shared" ref="Y27:AG27" si="54">+C27-C26</f>
        <v>1295.3804571082219</v>
      </c>
      <c r="Z27" s="41">
        <f t="shared" si="54"/>
        <v>1322.1199619567851</v>
      </c>
      <c r="AA27" s="41">
        <f t="shared" si="54"/>
        <v>1348.8594668053556</v>
      </c>
      <c r="AB27" s="41">
        <f t="shared" si="54"/>
        <v>1375.5989716539189</v>
      </c>
      <c r="AC27" s="41">
        <f t="shared" si="54"/>
        <v>1402.3384765024821</v>
      </c>
      <c r="AD27" s="41">
        <f t="shared" si="54"/>
        <v>1429.0779813510453</v>
      </c>
      <c r="AE27" s="41">
        <f t="shared" si="54"/>
        <v>1482.5569910481718</v>
      </c>
      <c r="AF27" s="41">
        <f t="shared" si="54"/>
        <v>1536.0360007452982</v>
      </c>
      <c r="AG27" s="41">
        <f t="shared" si="54"/>
        <v>1589.5150104424247</v>
      </c>
      <c r="AI27" s="102">
        <f t="shared" ref="AI27:AQ27" si="55">+C27/C26-1</f>
        <v>2.4000000000000021E-2</v>
      </c>
      <c r="AJ27" s="102">
        <f t="shared" si="55"/>
        <v>2.4000000000000021E-2</v>
      </c>
      <c r="AK27" s="102">
        <f t="shared" si="55"/>
        <v>2.4000000000000021E-2</v>
      </c>
      <c r="AL27" s="102">
        <f t="shared" si="55"/>
        <v>2.4000000000000021E-2</v>
      </c>
      <c r="AM27" s="102">
        <f t="shared" si="55"/>
        <v>2.4000000000000021E-2</v>
      </c>
      <c r="AN27" s="102">
        <f t="shared" si="55"/>
        <v>2.4000000000000021E-2</v>
      </c>
      <c r="AO27" s="102">
        <f t="shared" si="55"/>
        <v>2.4000000000000021E-2</v>
      </c>
      <c r="AP27" s="102">
        <f t="shared" si="55"/>
        <v>2.4000000000000021E-2</v>
      </c>
      <c r="AQ27" s="102">
        <f t="shared" si="55"/>
        <v>2.4000000000000021E-2</v>
      </c>
      <c r="AS27" s="39">
        <f t="shared" ref="AS27:AZ27" si="56">+D27-C27</f>
        <v>1140.8855402053887</v>
      </c>
      <c r="AT27" s="39">
        <f t="shared" si="56"/>
        <v>1140.8855402054323</v>
      </c>
      <c r="AU27" s="39">
        <f t="shared" si="56"/>
        <v>1140.8855402054032</v>
      </c>
      <c r="AV27" s="39">
        <f t="shared" si="56"/>
        <v>1140.8855402054105</v>
      </c>
      <c r="AW27" s="39">
        <f t="shared" si="56"/>
        <v>1140.8855402054032</v>
      </c>
      <c r="AX27" s="39">
        <f t="shared" si="56"/>
        <v>2281.7710804107992</v>
      </c>
      <c r="AY27" s="39">
        <f t="shared" si="56"/>
        <v>2281.771080410821</v>
      </c>
      <c r="AZ27" s="39">
        <f t="shared" si="56"/>
        <v>2281.7710804108065</v>
      </c>
      <c r="BA27" s="42"/>
      <c r="BB27" s="40">
        <f t="shared" ref="BB27:BI27" si="57">+D27/C27-1</f>
        <v>2.0642201834861984E-2</v>
      </c>
      <c r="BC27" s="40">
        <f t="shared" si="57"/>
        <v>2.0224719101124E-2</v>
      </c>
      <c r="BD27" s="40">
        <f t="shared" si="57"/>
        <v>1.982378854625555E-2</v>
      </c>
      <c r="BE27" s="40">
        <f t="shared" si="57"/>
        <v>1.9438444924406051E-2</v>
      </c>
      <c r="BF27" s="40">
        <f t="shared" si="57"/>
        <v>1.906779661016933E-2</v>
      </c>
      <c r="BG27" s="40">
        <f t="shared" si="57"/>
        <v>3.7422037422037091E-2</v>
      </c>
      <c r="BH27" s="40">
        <f t="shared" si="57"/>
        <v>3.607214428857719E-2</v>
      </c>
      <c r="BI27" s="40">
        <f t="shared" si="57"/>
        <v>3.4816247582204918E-2</v>
      </c>
    </row>
    <row r="28" spans="1:61" ht="14.25" customHeight="1" x14ac:dyDescent="0.3">
      <c r="A28" s="1">
        <f>+A27/180</f>
        <v>270.27027027027026</v>
      </c>
      <c r="B28" s="36">
        <v>11</v>
      </c>
      <c r="C28" s="24">
        <f t="shared" ref="C28:K28" si="58">C27*$B$9</f>
        <v>56596.03575802964</v>
      </c>
      <c r="D28" s="24">
        <f t="shared" si="58"/>
        <v>57764.302551199959</v>
      </c>
      <c r="E28" s="24">
        <f t="shared" si="58"/>
        <v>58932.56934437032</v>
      </c>
      <c r="F28" s="24">
        <f t="shared" si="58"/>
        <v>60100.836137540653</v>
      </c>
      <c r="G28" s="24">
        <f t="shared" si="58"/>
        <v>61269.102930710993</v>
      </c>
      <c r="H28" s="24">
        <f t="shared" si="58"/>
        <v>62437.369723881326</v>
      </c>
      <c r="I28" s="24">
        <f t="shared" si="58"/>
        <v>64773.903310221984</v>
      </c>
      <c r="J28" s="24">
        <f t="shared" si="58"/>
        <v>67110.436896562664</v>
      </c>
      <c r="K28" s="24">
        <f t="shared" si="58"/>
        <v>69446.970482903329</v>
      </c>
      <c r="N28" s="287" t="s">
        <v>42</v>
      </c>
      <c r="O28" s="283"/>
      <c r="P28" s="283"/>
      <c r="Q28" s="283"/>
      <c r="R28" s="41">
        <f>R26+R20</f>
        <v>1138453.3556457239</v>
      </c>
      <c r="S28" s="41"/>
      <c r="T28" s="41"/>
      <c r="X28" s="30">
        <v>11</v>
      </c>
      <c r="Y28" s="41">
        <f t="shared" ref="Y28:AG28" si="59">+C28-C27</f>
        <v>1326.4695880788204</v>
      </c>
      <c r="Z28" s="41">
        <f t="shared" si="59"/>
        <v>1353.8508410437498</v>
      </c>
      <c r="AA28" s="41">
        <f t="shared" si="59"/>
        <v>1381.2320940086793</v>
      </c>
      <c r="AB28" s="41">
        <f t="shared" si="59"/>
        <v>1408.6133469736087</v>
      </c>
      <c r="AC28" s="41">
        <f t="shared" si="59"/>
        <v>1435.9945999385382</v>
      </c>
      <c r="AD28" s="41">
        <f t="shared" si="59"/>
        <v>1463.3758529034676</v>
      </c>
      <c r="AE28" s="41">
        <f t="shared" si="59"/>
        <v>1518.1383588333265</v>
      </c>
      <c r="AF28" s="41">
        <f t="shared" si="59"/>
        <v>1572.9008647631854</v>
      </c>
      <c r="AG28" s="41">
        <f t="shared" si="59"/>
        <v>1627.6633706930443</v>
      </c>
      <c r="AI28" s="102">
        <f t="shared" ref="AI28:AQ28" si="60">+C28/C27-1</f>
        <v>2.4000000000000021E-2</v>
      </c>
      <c r="AJ28" s="102">
        <f t="shared" si="60"/>
        <v>2.4000000000000021E-2</v>
      </c>
      <c r="AK28" s="102">
        <f t="shared" si="60"/>
        <v>2.4000000000000021E-2</v>
      </c>
      <c r="AL28" s="102">
        <f t="shared" si="60"/>
        <v>2.4000000000000021E-2</v>
      </c>
      <c r="AM28" s="102">
        <f t="shared" si="60"/>
        <v>2.4000000000000021E-2</v>
      </c>
      <c r="AN28" s="102">
        <f t="shared" si="60"/>
        <v>2.4000000000000021E-2</v>
      </c>
      <c r="AO28" s="102">
        <f t="shared" si="60"/>
        <v>2.4000000000000021E-2</v>
      </c>
      <c r="AP28" s="102">
        <f t="shared" si="60"/>
        <v>2.4000000000000021E-2</v>
      </c>
      <c r="AQ28" s="102">
        <f t="shared" si="60"/>
        <v>2.4000000000000021E-2</v>
      </c>
      <c r="AS28" s="39">
        <f t="shared" ref="AS28:AZ28" si="61">+D28-C28</f>
        <v>1168.2667931703181</v>
      </c>
      <c r="AT28" s="39">
        <f t="shared" si="61"/>
        <v>1168.2667931703618</v>
      </c>
      <c r="AU28" s="39">
        <f t="shared" si="61"/>
        <v>1168.2667931703327</v>
      </c>
      <c r="AV28" s="39">
        <f t="shared" si="61"/>
        <v>1168.26679317034</v>
      </c>
      <c r="AW28" s="39">
        <f t="shared" si="61"/>
        <v>1168.2667931703327</v>
      </c>
      <c r="AX28" s="39">
        <f t="shared" si="61"/>
        <v>2336.5335863406581</v>
      </c>
      <c r="AY28" s="39">
        <f t="shared" si="61"/>
        <v>2336.5335863406799</v>
      </c>
      <c r="AZ28" s="39">
        <f t="shared" si="61"/>
        <v>2336.5335863406654</v>
      </c>
      <c r="BA28" s="42"/>
      <c r="BB28" s="40">
        <f t="shared" ref="BB28:BI28" si="62">+D28/C28-1</f>
        <v>2.0642201834861984E-2</v>
      </c>
      <c r="BC28" s="40">
        <f t="shared" si="62"/>
        <v>2.0224719101124E-2</v>
      </c>
      <c r="BD28" s="40">
        <f t="shared" si="62"/>
        <v>1.9823788546255328E-2</v>
      </c>
      <c r="BE28" s="40">
        <f t="shared" si="62"/>
        <v>1.9438444924406051E-2</v>
      </c>
      <c r="BF28" s="40">
        <f t="shared" si="62"/>
        <v>1.906779661016933E-2</v>
      </c>
      <c r="BG28" s="40">
        <f t="shared" si="62"/>
        <v>3.7422037422037091E-2</v>
      </c>
      <c r="BH28" s="40">
        <f t="shared" si="62"/>
        <v>3.607214428857719E-2</v>
      </c>
      <c r="BI28" s="40">
        <f t="shared" si="62"/>
        <v>3.4816247582204918E-2</v>
      </c>
    </row>
    <row r="29" spans="1:61" ht="14.25" customHeight="1" x14ac:dyDescent="0.3">
      <c r="B29" s="36">
        <v>12</v>
      </c>
      <c r="C29" s="24">
        <f t="shared" ref="C29:K29" si="63">C28*$B$9</f>
        <v>57954.340616222355</v>
      </c>
      <c r="D29" s="24">
        <f t="shared" si="63"/>
        <v>59150.64581242876</v>
      </c>
      <c r="E29" s="24">
        <f t="shared" si="63"/>
        <v>60346.951008635209</v>
      </c>
      <c r="F29" s="24">
        <f t="shared" si="63"/>
        <v>61543.256204841629</v>
      </c>
      <c r="G29" s="24">
        <f t="shared" si="63"/>
        <v>62739.561401048057</v>
      </c>
      <c r="H29" s="24">
        <f t="shared" si="63"/>
        <v>63935.866597254477</v>
      </c>
      <c r="I29" s="24">
        <f t="shared" si="63"/>
        <v>66328.47698966731</v>
      </c>
      <c r="J29" s="24">
        <f t="shared" si="63"/>
        <v>68721.087382080164</v>
      </c>
      <c r="K29" s="24">
        <f t="shared" si="63"/>
        <v>71113.697774493005</v>
      </c>
      <c r="S29" s="41"/>
      <c r="T29" s="41"/>
      <c r="X29" s="30">
        <v>12</v>
      </c>
      <c r="Y29" s="41">
        <f t="shared" ref="Y29:AG29" si="64">+C29-C28</f>
        <v>1358.3048581927142</v>
      </c>
      <c r="Z29" s="41">
        <f t="shared" si="64"/>
        <v>1386.3432612288016</v>
      </c>
      <c r="AA29" s="41">
        <f t="shared" si="64"/>
        <v>1414.381664264889</v>
      </c>
      <c r="AB29" s="41">
        <f t="shared" si="64"/>
        <v>1442.4200673009764</v>
      </c>
      <c r="AC29" s="41">
        <f t="shared" si="64"/>
        <v>1470.4584703370638</v>
      </c>
      <c r="AD29" s="41">
        <f t="shared" si="64"/>
        <v>1498.4968733731512</v>
      </c>
      <c r="AE29" s="41">
        <f t="shared" si="64"/>
        <v>1554.573679445326</v>
      </c>
      <c r="AF29" s="41">
        <f t="shared" si="64"/>
        <v>1610.6504855175008</v>
      </c>
      <c r="AG29" s="41">
        <f t="shared" si="64"/>
        <v>1666.7272915896756</v>
      </c>
      <c r="AI29" s="102">
        <f t="shared" ref="AI29:AQ29" si="65">+C29/C28-1</f>
        <v>2.4000000000000021E-2</v>
      </c>
      <c r="AJ29" s="102">
        <f t="shared" si="65"/>
        <v>2.4000000000000021E-2</v>
      </c>
      <c r="AK29" s="102">
        <f t="shared" si="65"/>
        <v>2.4000000000000021E-2</v>
      </c>
      <c r="AL29" s="102">
        <f t="shared" si="65"/>
        <v>2.4000000000000021E-2</v>
      </c>
      <c r="AM29" s="102">
        <f t="shared" si="65"/>
        <v>2.4000000000000021E-2</v>
      </c>
      <c r="AN29" s="102">
        <f t="shared" si="65"/>
        <v>2.4000000000000021E-2</v>
      </c>
      <c r="AO29" s="102">
        <f t="shared" si="65"/>
        <v>2.4000000000000021E-2</v>
      </c>
      <c r="AP29" s="102">
        <f t="shared" si="65"/>
        <v>2.4000000000000021E-2</v>
      </c>
      <c r="AQ29" s="102">
        <f t="shared" si="65"/>
        <v>2.4000000000000021E-2</v>
      </c>
      <c r="AS29" s="39">
        <f t="shared" ref="AS29:AZ29" si="66">+D29-C29</f>
        <v>1196.3051962064055</v>
      </c>
      <c r="AT29" s="39">
        <f t="shared" si="66"/>
        <v>1196.3051962064492</v>
      </c>
      <c r="AU29" s="39">
        <f t="shared" si="66"/>
        <v>1196.3051962064201</v>
      </c>
      <c r="AV29" s="39">
        <f t="shared" si="66"/>
        <v>1196.3051962064274</v>
      </c>
      <c r="AW29" s="39">
        <f t="shared" si="66"/>
        <v>1196.3051962064201</v>
      </c>
      <c r="AX29" s="39">
        <f t="shared" si="66"/>
        <v>2392.6103924128329</v>
      </c>
      <c r="AY29" s="39">
        <f t="shared" si="66"/>
        <v>2392.6103924128547</v>
      </c>
      <c r="AZ29" s="39">
        <f t="shared" si="66"/>
        <v>2392.6103924128402</v>
      </c>
      <c r="BA29" s="42"/>
      <c r="BB29" s="40">
        <f t="shared" ref="BB29:BI29" si="67">+D29/C29-1</f>
        <v>2.0642201834861984E-2</v>
      </c>
      <c r="BC29" s="40">
        <f t="shared" si="67"/>
        <v>2.0224719101124E-2</v>
      </c>
      <c r="BD29" s="40">
        <f t="shared" si="67"/>
        <v>1.9823788546255328E-2</v>
      </c>
      <c r="BE29" s="40">
        <f t="shared" si="67"/>
        <v>1.9438444924406051E-2</v>
      </c>
      <c r="BF29" s="40">
        <f t="shared" si="67"/>
        <v>1.906779661016933E-2</v>
      </c>
      <c r="BG29" s="40">
        <f t="shared" si="67"/>
        <v>3.7422037422037091E-2</v>
      </c>
      <c r="BH29" s="40">
        <f t="shared" si="67"/>
        <v>3.607214428857719E-2</v>
      </c>
      <c r="BI29" s="40">
        <f t="shared" si="67"/>
        <v>3.4816247582204918E-2</v>
      </c>
    </row>
    <row r="30" spans="1:61" ht="14.25" customHeight="1" x14ac:dyDescent="0.3">
      <c r="B30" s="36">
        <v>13</v>
      </c>
      <c r="C30" s="24">
        <f t="shared" ref="C30:K30" si="68">C29*$B$9</f>
        <v>59345.24479101169</v>
      </c>
      <c r="D30" s="24">
        <f t="shared" si="68"/>
        <v>60570.261311927054</v>
      </c>
      <c r="E30" s="24">
        <f t="shared" si="68"/>
        <v>61795.277832842454</v>
      </c>
      <c r="F30" s="24">
        <f t="shared" si="68"/>
        <v>63020.294353757832</v>
      </c>
      <c r="G30" s="24">
        <f t="shared" si="68"/>
        <v>64245.31087467321</v>
      </c>
      <c r="H30" s="24">
        <f t="shared" si="68"/>
        <v>65470.327395588589</v>
      </c>
      <c r="I30" s="24">
        <f t="shared" si="68"/>
        <v>67920.360437419324</v>
      </c>
      <c r="J30" s="24">
        <f t="shared" si="68"/>
        <v>70370.393479250095</v>
      </c>
      <c r="K30" s="24">
        <f t="shared" si="68"/>
        <v>72820.426521080837</v>
      </c>
      <c r="Q30" s="47" t="s">
        <v>43</v>
      </c>
      <c r="R30" s="41">
        <f>+R23*0.024</f>
        <v>277264.49819093756</v>
      </c>
      <c r="S30" s="41"/>
      <c r="T30" s="41"/>
      <c r="X30" s="30">
        <v>13</v>
      </c>
      <c r="Y30" s="41">
        <f t="shared" ref="Y30:AG30" si="69">+C30-C29</f>
        <v>1390.9041747893352</v>
      </c>
      <c r="Z30" s="41">
        <f t="shared" si="69"/>
        <v>1419.6154994982935</v>
      </c>
      <c r="AA30" s="41">
        <f t="shared" si="69"/>
        <v>1448.3268242072445</v>
      </c>
      <c r="AB30" s="41">
        <f t="shared" si="69"/>
        <v>1477.0381489162028</v>
      </c>
      <c r="AC30" s="41">
        <f t="shared" si="69"/>
        <v>1505.7494736251538</v>
      </c>
      <c r="AD30" s="41">
        <f t="shared" si="69"/>
        <v>1534.460798334112</v>
      </c>
      <c r="AE30" s="41">
        <f t="shared" si="69"/>
        <v>1591.883447752014</v>
      </c>
      <c r="AF30" s="41">
        <f t="shared" si="69"/>
        <v>1649.3060971699306</v>
      </c>
      <c r="AG30" s="41">
        <f t="shared" si="69"/>
        <v>1706.7287465878326</v>
      </c>
      <c r="AI30" s="102">
        <f t="shared" ref="AI30:AQ30" si="70">+C30/C29-1</f>
        <v>2.4000000000000021E-2</v>
      </c>
      <c r="AJ30" s="102">
        <f t="shared" si="70"/>
        <v>2.4000000000000021E-2</v>
      </c>
      <c r="AK30" s="102">
        <f t="shared" si="70"/>
        <v>2.4000000000000021E-2</v>
      </c>
      <c r="AL30" s="102">
        <f t="shared" si="70"/>
        <v>2.4000000000000021E-2</v>
      </c>
      <c r="AM30" s="102">
        <f t="shared" si="70"/>
        <v>2.4000000000000021E-2</v>
      </c>
      <c r="AN30" s="102">
        <f t="shared" si="70"/>
        <v>2.4000000000000021E-2</v>
      </c>
      <c r="AO30" s="102">
        <f t="shared" si="70"/>
        <v>2.4000000000000021E-2</v>
      </c>
      <c r="AP30" s="102">
        <f t="shared" si="70"/>
        <v>2.4000000000000021E-2</v>
      </c>
      <c r="AQ30" s="102">
        <f t="shared" si="70"/>
        <v>2.4000000000000021E-2</v>
      </c>
      <c r="AS30" s="39">
        <f t="shared" ref="AS30:AZ30" si="71">+D30-C30</f>
        <v>1225.0165209153638</v>
      </c>
      <c r="AT30" s="39">
        <f t="shared" si="71"/>
        <v>1225.0165209154002</v>
      </c>
      <c r="AU30" s="39">
        <f t="shared" si="71"/>
        <v>1225.0165209153784</v>
      </c>
      <c r="AV30" s="39">
        <f t="shared" si="71"/>
        <v>1225.0165209153784</v>
      </c>
      <c r="AW30" s="39">
        <f t="shared" si="71"/>
        <v>1225.0165209153784</v>
      </c>
      <c r="AX30" s="39">
        <f t="shared" si="71"/>
        <v>2450.0330418307349</v>
      </c>
      <c r="AY30" s="39">
        <f t="shared" si="71"/>
        <v>2450.0330418307713</v>
      </c>
      <c r="AZ30" s="39">
        <f t="shared" si="71"/>
        <v>2450.0330418307421</v>
      </c>
      <c r="BA30" s="42"/>
      <c r="BB30" s="40">
        <f t="shared" ref="BB30:BI30" si="72">+D30/C30-1</f>
        <v>2.0642201834862206E-2</v>
      </c>
      <c r="BC30" s="40">
        <f t="shared" si="72"/>
        <v>2.0224719101124E-2</v>
      </c>
      <c r="BD30" s="40">
        <f t="shared" si="72"/>
        <v>1.982378854625555E-2</v>
      </c>
      <c r="BE30" s="40">
        <f t="shared" si="72"/>
        <v>1.9438444924406051E-2</v>
      </c>
      <c r="BF30" s="40">
        <f t="shared" si="72"/>
        <v>1.9067796610169552E-2</v>
      </c>
      <c r="BG30" s="40">
        <f t="shared" si="72"/>
        <v>3.7422037422037091E-2</v>
      </c>
      <c r="BH30" s="40">
        <f t="shared" si="72"/>
        <v>3.6072144288577412E-2</v>
      </c>
      <c r="BI30" s="40">
        <f t="shared" si="72"/>
        <v>3.4816247582204918E-2</v>
      </c>
    </row>
    <row r="31" spans="1:61" ht="14.25" customHeight="1" x14ac:dyDescent="0.3">
      <c r="B31" s="36">
        <v>14</v>
      </c>
      <c r="C31" s="24">
        <f t="shared" ref="C31:K31" si="73">C30*$B$9</f>
        <v>60769.530665995975</v>
      </c>
      <c r="D31" s="24">
        <f t="shared" si="73"/>
        <v>62023.947583413305</v>
      </c>
      <c r="E31" s="24">
        <f t="shared" si="73"/>
        <v>63278.364500830678</v>
      </c>
      <c r="F31" s="24">
        <f t="shared" si="73"/>
        <v>64532.781418248022</v>
      </c>
      <c r="G31" s="24">
        <f t="shared" si="73"/>
        <v>65787.198335665365</v>
      </c>
      <c r="H31" s="24">
        <f t="shared" si="73"/>
        <v>67041.615253082709</v>
      </c>
      <c r="I31" s="24">
        <f t="shared" si="73"/>
        <v>69550.449087917383</v>
      </c>
      <c r="J31" s="24">
        <f t="shared" si="73"/>
        <v>72059.2829227521</v>
      </c>
      <c r="K31" s="24">
        <f t="shared" si="73"/>
        <v>74568.116757586773</v>
      </c>
      <c r="Q31" s="47" t="s">
        <v>44</v>
      </c>
      <c r="R31" s="41">
        <f>R30*1.211</f>
        <v>335767.30730922543</v>
      </c>
      <c r="S31" s="41"/>
      <c r="T31" s="41"/>
      <c r="X31" s="30">
        <v>14</v>
      </c>
      <c r="Y31" s="41">
        <f t="shared" ref="Y31:AG31" si="74">+C31-C30</f>
        <v>1424.2858749842853</v>
      </c>
      <c r="Z31" s="41">
        <f t="shared" si="74"/>
        <v>1453.6862714862509</v>
      </c>
      <c r="AA31" s="41">
        <f t="shared" si="74"/>
        <v>1483.0866679882238</v>
      </c>
      <c r="AB31" s="41">
        <f t="shared" si="74"/>
        <v>1512.4870644901894</v>
      </c>
      <c r="AC31" s="41">
        <f t="shared" si="74"/>
        <v>1541.887460992155</v>
      </c>
      <c r="AD31" s="41">
        <f t="shared" si="74"/>
        <v>1571.2878574941205</v>
      </c>
      <c r="AE31" s="41">
        <f t="shared" si="74"/>
        <v>1630.088650498059</v>
      </c>
      <c r="AF31" s="41">
        <f t="shared" si="74"/>
        <v>1688.8894435020047</v>
      </c>
      <c r="AG31" s="41">
        <f t="shared" si="74"/>
        <v>1747.6902365059359</v>
      </c>
      <c r="AI31" s="102">
        <f t="shared" ref="AI31:AQ31" si="75">+C31/C30-1</f>
        <v>2.4000000000000021E-2</v>
      </c>
      <c r="AJ31" s="102">
        <f t="shared" si="75"/>
        <v>2.4000000000000021E-2</v>
      </c>
      <c r="AK31" s="102">
        <f t="shared" si="75"/>
        <v>2.4000000000000021E-2</v>
      </c>
      <c r="AL31" s="102">
        <f t="shared" si="75"/>
        <v>2.4000000000000021E-2</v>
      </c>
      <c r="AM31" s="102">
        <f t="shared" si="75"/>
        <v>2.4000000000000021E-2</v>
      </c>
      <c r="AN31" s="102">
        <f t="shared" si="75"/>
        <v>2.4000000000000021E-2</v>
      </c>
      <c r="AO31" s="102">
        <f t="shared" si="75"/>
        <v>2.4000000000000021E-2</v>
      </c>
      <c r="AP31" s="102">
        <f t="shared" si="75"/>
        <v>2.4000000000000021E-2</v>
      </c>
      <c r="AQ31" s="102">
        <f t="shared" si="75"/>
        <v>2.4000000000000021E-2</v>
      </c>
      <c r="AS31" s="39">
        <f t="shared" ref="AS31:AZ31" si="76">+D31-C31</f>
        <v>1254.4169174173294</v>
      </c>
      <c r="AT31" s="39">
        <f t="shared" si="76"/>
        <v>1254.416917417373</v>
      </c>
      <c r="AU31" s="39">
        <f t="shared" si="76"/>
        <v>1254.4169174173439</v>
      </c>
      <c r="AV31" s="39">
        <f t="shared" si="76"/>
        <v>1254.4169174173439</v>
      </c>
      <c r="AW31" s="39">
        <f t="shared" si="76"/>
        <v>1254.4169174173439</v>
      </c>
      <c r="AX31" s="39">
        <f t="shared" si="76"/>
        <v>2508.8338348346733</v>
      </c>
      <c r="AY31" s="39">
        <f t="shared" si="76"/>
        <v>2508.833834834717</v>
      </c>
      <c r="AZ31" s="39">
        <f t="shared" si="76"/>
        <v>2508.8338348346733</v>
      </c>
      <c r="BA31" s="42"/>
      <c r="BB31" s="40">
        <f t="shared" ref="BB31:BI31" si="77">+D31/C31-1</f>
        <v>2.0642201834861984E-2</v>
      </c>
      <c r="BC31" s="40">
        <f t="shared" si="77"/>
        <v>2.0224719101124E-2</v>
      </c>
      <c r="BD31" s="40">
        <f t="shared" si="77"/>
        <v>1.982378854625555E-2</v>
      </c>
      <c r="BE31" s="40">
        <f t="shared" si="77"/>
        <v>1.9438444924406051E-2</v>
      </c>
      <c r="BF31" s="40">
        <f t="shared" si="77"/>
        <v>1.906779661016933E-2</v>
      </c>
      <c r="BG31" s="40">
        <f t="shared" si="77"/>
        <v>3.7422037422037091E-2</v>
      </c>
      <c r="BH31" s="40">
        <f t="shared" si="77"/>
        <v>3.6072144288577412E-2</v>
      </c>
      <c r="BI31" s="40">
        <f t="shared" si="77"/>
        <v>3.4816247582204696E-2</v>
      </c>
    </row>
    <row r="32" spans="1:61" ht="14.25" customHeight="1" x14ac:dyDescent="0.3">
      <c r="B32" s="36">
        <v>15</v>
      </c>
      <c r="C32" s="37">
        <f t="shared" ref="C32:K32" si="78">C31*$B$9</f>
        <v>62227.999401979883</v>
      </c>
      <c r="D32" s="37">
        <f t="shared" si="78"/>
        <v>63512.522325415222</v>
      </c>
      <c r="E32" s="24">
        <f t="shared" si="78"/>
        <v>64797.045248850613</v>
      </c>
      <c r="F32" s="24">
        <f t="shared" si="78"/>
        <v>66081.568172285974</v>
      </c>
      <c r="G32" s="24">
        <f t="shared" si="78"/>
        <v>67366.091095721335</v>
      </c>
      <c r="H32" s="24">
        <f t="shared" si="78"/>
        <v>68650.614019156696</v>
      </c>
      <c r="I32" s="24">
        <f t="shared" si="78"/>
        <v>71219.659866027403</v>
      </c>
      <c r="J32" s="24">
        <f t="shared" si="78"/>
        <v>73788.705712898154</v>
      </c>
      <c r="K32" s="24">
        <f t="shared" si="78"/>
        <v>76357.751559768862</v>
      </c>
      <c r="L32" s="114"/>
      <c r="S32" s="45"/>
      <c r="T32" s="29"/>
      <c r="X32" s="30">
        <v>15</v>
      </c>
      <c r="Y32" s="41">
        <f t="shared" ref="Y32:AG32" si="79">+C32-C31</f>
        <v>1458.4687359839081</v>
      </c>
      <c r="Z32" s="41">
        <f t="shared" si="79"/>
        <v>1488.5747420019179</v>
      </c>
      <c r="AA32" s="41">
        <f t="shared" si="79"/>
        <v>1518.680748019935</v>
      </c>
      <c r="AB32" s="41">
        <f t="shared" si="79"/>
        <v>1548.7867540379521</v>
      </c>
      <c r="AC32" s="41">
        <f t="shared" si="79"/>
        <v>1578.8927600559691</v>
      </c>
      <c r="AD32" s="41">
        <f t="shared" si="79"/>
        <v>1608.9987660739862</v>
      </c>
      <c r="AE32" s="41">
        <f t="shared" si="79"/>
        <v>1669.2107781100203</v>
      </c>
      <c r="AF32" s="41">
        <f t="shared" si="79"/>
        <v>1729.4227901460545</v>
      </c>
      <c r="AG32" s="41">
        <f t="shared" si="79"/>
        <v>1789.6348021820886</v>
      </c>
      <c r="AI32" s="102">
        <f t="shared" ref="AI32:AQ32" si="80">+C32/C31-1</f>
        <v>2.4000000000000021E-2</v>
      </c>
      <c r="AJ32" s="102">
        <f t="shared" si="80"/>
        <v>2.4000000000000021E-2</v>
      </c>
      <c r="AK32" s="102">
        <f t="shared" si="80"/>
        <v>2.4000000000000021E-2</v>
      </c>
      <c r="AL32" s="102">
        <f t="shared" si="80"/>
        <v>2.4000000000000021E-2</v>
      </c>
      <c r="AM32" s="102">
        <f t="shared" si="80"/>
        <v>2.4000000000000021E-2</v>
      </c>
      <c r="AN32" s="102">
        <f t="shared" si="80"/>
        <v>2.4000000000000021E-2</v>
      </c>
      <c r="AO32" s="102">
        <f t="shared" si="80"/>
        <v>2.4000000000000021E-2</v>
      </c>
      <c r="AP32" s="102">
        <f t="shared" si="80"/>
        <v>2.4000000000000021E-2</v>
      </c>
      <c r="AQ32" s="102">
        <f t="shared" si="80"/>
        <v>2.4000000000000021E-2</v>
      </c>
      <c r="AS32" s="39">
        <f t="shared" ref="AS32:AZ32" si="81">+D32-C32</f>
        <v>1284.5229234353392</v>
      </c>
      <c r="AT32" s="39">
        <f t="shared" si="81"/>
        <v>1284.5229234353901</v>
      </c>
      <c r="AU32" s="39">
        <f t="shared" si="81"/>
        <v>1284.522923435361</v>
      </c>
      <c r="AV32" s="39">
        <f t="shared" si="81"/>
        <v>1284.522923435361</v>
      </c>
      <c r="AW32" s="39">
        <f t="shared" si="81"/>
        <v>1284.522923435361</v>
      </c>
      <c r="AX32" s="39">
        <f t="shared" si="81"/>
        <v>2569.0458468707075</v>
      </c>
      <c r="AY32" s="39">
        <f t="shared" si="81"/>
        <v>2569.0458468707511</v>
      </c>
      <c r="AZ32" s="39">
        <f t="shared" si="81"/>
        <v>2569.0458468707075</v>
      </c>
      <c r="BA32" s="42"/>
      <c r="BB32" s="40">
        <f t="shared" ref="BB32:BI32" si="82">+D32/C32-1</f>
        <v>2.0642201834861984E-2</v>
      </c>
      <c r="BC32" s="40">
        <f t="shared" si="82"/>
        <v>2.0224719101124E-2</v>
      </c>
      <c r="BD32" s="40">
        <f t="shared" si="82"/>
        <v>1.982378854625555E-2</v>
      </c>
      <c r="BE32" s="40">
        <f t="shared" si="82"/>
        <v>1.9438444924406051E-2</v>
      </c>
      <c r="BF32" s="40">
        <f t="shared" si="82"/>
        <v>1.9067796610169552E-2</v>
      </c>
      <c r="BG32" s="40">
        <f t="shared" si="82"/>
        <v>3.7422037422037091E-2</v>
      </c>
      <c r="BH32" s="40">
        <f t="shared" si="82"/>
        <v>3.6072144288577412E-2</v>
      </c>
      <c r="BI32" s="40">
        <f t="shared" si="82"/>
        <v>3.4816247582204696E-2</v>
      </c>
    </row>
    <row r="33" spans="2:61" ht="14.25" customHeight="1" x14ac:dyDescent="0.3">
      <c r="B33" s="36">
        <v>16</v>
      </c>
      <c r="C33" s="46"/>
      <c r="D33" s="46"/>
      <c r="E33" s="24">
        <f t="shared" ref="E33:K33" si="83">E32*$B$10</f>
        <v>66352.174334823023</v>
      </c>
      <c r="F33" s="24">
        <f t="shared" si="83"/>
        <v>67667.525808420833</v>
      </c>
      <c r="G33" s="24">
        <f t="shared" si="83"/>
        <v>68982.877282018642</v>
      </c>
      <c r="H33" s="24">
        <f t="shared" si="83"/>
        <v>70298.228755616452</v>
      </c>
      <c r="I33" s="24">
        <f t="shared" si="83"/>
        <v>72928.931702812057</v>
      </c>
      <c r="J33" s="24">
        <f t="shared" si="83"/>
        <v>75559.634650007705</v>
      </c>
      <c r="K33" s="24">
        <f t="shared" si="83"/>
        <v>78190.33759720331</v>
      </c>
      <c r="Q33" s="47"/>
      <c r="R33" s="48"/>
      <c r="S33" s="48"/>
      <c r="T33" s="48"/>
      <c r="X33" s="30">
        <v>16</v>
      </c>
      <c r="Y33" s="41"/>
      <c r="Z33" s="41"/>
      <c r="AA33" s="41">
        <f t="shared" ref="AA33:AG33" si="84">+E33-E32</f>
        <v>1555.1290859724104</v>
      </c>
      <c r="AB33" s="41">
        <f t="shared" si="84"/>
        <v>1585.9576361348591</v>
      </c>
      <c r="AC33" s="41">
        <f t="shared" si="84"/>
        <v>1616.7861862973077</v>
      </c>
      <c r="AD33" s="41">
        <f t="shared" si="84"/>
        <v>1647.6147364597564</v>
      </c>
      <c r="AE33" s="41">
        <f t="shared" si="84"/>
        <v>1709.2718367846537</v>
      </c>
      <c r="AF33" s="41">
        <f t="shared" si="84"/>
        <v>1770.928937109551</v>
      </c>
      <c r="AG33" s="41">
        <f t="shared" si="84"/>
        <v>1832.5860374344484</v>
      </c>
      <c r="AH33" s="41"/>
      <c r="AI33" s="102"/>
      <c r="AJ33" s="102"/>
      <c r="AK33" s="102">
        <f t="shared" ref="AK33:AQ33" si="85">+E33/E32-1</f>
        <v>2.4000000000000021E-2</v>
      </c>
      <c r="AL33" s="102">
        <f t="shared" si="85"/>
        <v>2.4000000000000021E-2</v>
      </c>
      <c r="AM33" s="102">
        <f t="shared" si="85"/>
        <v>2.4000000000000021E-2</v>
      </c>
      <c r="AN33" s="102">
        <f t="shared" si="85"/>
        <v>2.4000000000000021E-2</v>
      </c>
      <c r="AO33" s="102">
        <f t="shared" si="85"/>
        <v>2.4000000000000021E-2</v>
      </c>
      <c r="AP33" s="102">
        <f t="shared" si="85"/>
        <v>2.4000000000000021E-2</v>
      </c>
      <c r="AQ33" s="102">
        <f t="shared" si="85"/>
        <v>2.4000000000000021E-2</v>
      </c>
      <c r="AS33" s="39"/>
      <c r="AT33" s="39"/>
      <c r="AU33" s="39">
        <f t="shared" ref="AU33:AZ33" si="86">+F33-E33</f>
        <v>1315.3514735978097</v>
      </c>
      <c r="AV33" s="39">
        <f t="shared" si="86"/>
        <v>1315.3514735978097</v>
      </c>
      <c r="AW33" s="39">
        <f t="shared" si="86"/>
        <v>1315.3514735978097</v>
      </c>
      <c r="AX33" s="39">
        <f t="shared" si="86"/>
        <v>2630.7029471956048</v>
      </c>
      <c r="AY33" s="39">
        <f t="shared" si="86"/>
        <v>2630.7029471956484</v>
      </c>
      <c r="AZ33" s="39">
        <f t="shared" si="86"/>
        <v>2630.7029471956048</v>
      </c>
      <c r="BA33" s="42"/>
      <c r="BB33" s="40"/>
      <c r="BC33" s="40"/>
      <c r="BD33" s="40">
        <f t="shared" ref="BD33:BI33" si="87">+F33/E33-1</f>
        <v>1.982378854625555E-2</v>
      </c>
      <c r="BE33" s="40">
        <f t="shared" si="87"/>
        <v>1.9438444924406051E-2</v>
      </c>
      <c r="BF33" s="40">
        <f t="shared" si="87"/>
        <v>1.9067796610169552E-2</v>
      </c>
      <c r="BG33" s="40">
        <f t="shared" si="87"/>
        <v>3.7422037422037091E-2</v>
      </c>
      <c r="BH33" s="40">
        <f t="shared" si="87"/>
        <v>3.6072144288577412E-2</v>
      </c>
      <c r="BI33" s="40">
        <f t="shared" si="87"/>
        <v>3.4816247582204696E-2</v>
      </c>
    </row>
    <row r="34" spans="2:61" ht="14.25" customHeight="1" x14ac:dyDescent="0.3">
      <c r="B34" s="36">
        <v>17</v>
      </c>
      <c r="C34" s="46"/>
      <c r="D34" s="46"/>
      <c r="E34" s="24">
        <f t="shared" ref="E34:I34" si="88">E33*$B$10</f>
        <v>67944.626518858771</v>
      </c>
      <c r="F34" s="24">
        <f t="shared" si="88"/>
        <v>69291.546427822934</v>
      </c>
      <c r="G34" s="24">
        <f t="shared" si="88"/>
        <v>70638.466336787096</v>
      </c>
      <c r="H34" s="24">
        <f t="shared" si="88"/>
        <v>71985.386245751244</v>
      </c>
      <c r="I34" s="24">
        <f t="shared" si="88"/>
        <v>74679.226063679554</v>
      </c>
      <c r="J34" s="115">
        <f>J33*$B$10+B14</f>
        <v>77873.065881607894</v>
      </c>
      <c r="K34" s="115">
        <f>K33*$B$10+B14</f>
        <v>80566.90569953619</v>
      </c>
      <c r="M34" s="116"/>
      <c r="Q34" s="47"/>
      <c r="R34" s="41"/>
      <c r="S34" s="41"/>
      <c r="T34" s="41"/>
      <c r="X34" s="30">
        <v>17</v>
      </c>
      <c r="Y34" s="41"/>
      <c r="Z34" s="41"/>
      <c r="AA34" s="41">
        <f t="shared" ref="AA34:AG34" si="89">+E34-E33</f>
        <v>1592.4521840357484</v>
      </c>
      <c r="AB34" s="41">
        <f t="shared" si="89"/>
        <v>1624.0206194021011</v>
      </c>
      <c r="AC34" s="41">
        <f t="shared" si="89"/>
        <v>1655.5890547684539</v>
      </c>
      <c r="AD34" s="41">
        <f t="shared" si="89"/>
        <v>1687.1574901347922</v>
      </c>
      <c r="AE34" s="41">
        <f t="shared" si="89"/>
        <v>1750.2943608674977</v>
      </c>
      <c r="AF34" s="41">
        <f t="shared" si="89"/>
        <v>2313.4312316001888</v>
      </c>
      <c r="AG34" s="41">
        <f t="shared" si="89"/>
        <v>2376.5681023328798</v>
      </c>
      <c r="AH34" s="41"/>
      <c r="AI34" s="102"/>
      <c r="AJ34" s="102"/>
      <c r="AK34" s="102">
        <f t="shared" ref="AK34:AQ34" si="90">+E34/E33-1</f>
        <v>2.4000000000000021E-2</v>
      </c>
      <c r="AL34" s="102">
        <f t="shared" si="90"/>
        <v>2.4000000000000021E-2</v>
      </c>
      <c r="AM34" s="102">
        <f t="shared" si="90"/>
        <v>2.4000000000000021E-2</v>
      </c>
      <c r="AN34" s="102">
        <f t="shared" si="90"/>
        <v>2.4000000000000021E-2</v>
      </c>
      <c r="AO34" s="102">
        <f t="shared" si="90"/>
        <v>2.4000000000000021E-2</v>
      </c>
      <c r="AP34" s="117">
        <f t="shared" si="90"/>
        <v>3.0617289804483638E-2</v>
      </c>
      <c r="AQ34" s="117">
        <f t="shared" si="90"/>
        <v>3.0394652016669133E-2</v>
      </c>
      <c r="AS34" s="39"/>
      <c r="AT34" s="39"/>
      <c r="AU34" s="39">
        <f t="shared" ref="AU34:AZ34" si="91">+F34-E34</f>
        <v>1346.9199089641625</v>
      </c>
      <c r="AV34" s="39">
        <f t="shared" si="91"/>
        <v>1346.9199089641625</v>
      </c>
      <c r="AW34" s="39">
        <f t="shared" si="91"/>
        <v>1346.9199089641479</v>
      </c>
      <c r="AX34" s="39">
        <f t="shared" si="91"/>
        <v>2693.8398179283104</v>
      </c>
      <c r="AY34" s="39">
        <f t="shared" si="91"/>
        <v>3193.8398179283395</v>
      </c>
      <c r="AZ34" s="39">
        <f t="shared" si="91"/>
        <v>2693.8398179282958</v>
      </c>
      <c r="BA34" s="42"/>
      <c r="BB34" s="40"/>
      <c r="BC34" s="40"/>
      <c r="BD34" s="40">
        <f t="shared" ref="BD34:BI34" si="92">+F34/E34-1</f>
        <v>1.982378854625555E-2</v>
      </c>
      <c r="BE34" s="40">
        <f t="shared" si="92"/>
        <v>1.9438444924406051E-2</v>
      </c>
      <c r="BF34" s="40">
        <f t="shared" si="92"/>
        <v>1.906779661016933E-2</v>
      </c>
      <c r="BG34" s="40">
        <f t="shared" si="92"/>
        <v>3.7422037422037313E-2</v>
      </c>
      <c r="BH34" s="40">
        <f t="shared" si="92"/>
        <v>4.276744666856791E-2</v>
      </c>
      <c r="BI34" s="40">
        <f t="shared" si="92"/>
        <v>3.4592702719882684E-2</v>
      </c>
    </row>
    <row r="35" spans="2:61" ht="14.25" customHeight="1" x14ac:dyDescent="0.3">
      <c r="B35" s="36">
        <v>18</v>
      </c>
      <c r="C35" s="46"/>
      <c r="D35" s="46"/>
      <c r="E35" s="24">
        <f t="shared" ref="E35:K35" si="93">E34*$B$10</f>
        <v>69575.297555311379</v>
      </c>
      <c r="F35" s="24">
        <f t="shared" si="93"/>
        <v>70954.543542090687</v>
      </c>
      <c r="G35" s="24">
        <f t="shared" si="93"/>
        <v>72333.789528869995</v>
      </c>
      <c r="H35" s="24">
        <f t="shared" si="93"/>
        <v>73713.035515649273</v>
      </c>
      <c r="I35" s="24">
        <f t="shared" si="93"/>
        <v>76471.52748920786</v>
      </c>
      <c r="J35" s="24">
        <f t="shared" si="93"/>
        <v>79742.01946276649</v>
      </c>
      <c r="K35" s="24">
        <f t="shared" si="93"/>
        <v>82500.511436325061</v>
      </c>
      <c r="Q35" s="47"/>
      <c r="R35" s="41"/>
      <c r="S35" s="41"/>
      <c r="T35" s="41"/>
      <c r="X35" s="30">
        <v>18</v>
      </c>
      <c r="Y35" s="41"/>
      <c r="Z35" s="41"/>
      <c r="AA35" s="41">
        <f t="shared" ref="AA35:AG35" si="94">+E35-E34</f>
        <v>1630.671036452608</v>
      </c>
      <c r="AB35" s="41">
        <f t="shared" si="94"/>
        <v>1662.9971142677532</v>
      </c>
      <c r="AC35" s="41">
        <f t="shared" si="94"/>
        <v>1695.3231920828985</v>
      </c>
      <c r="AD35" s="41">
        <f t="shared" si="94"/>
        <v>1727.6492698980292</v>
      </c>
      <c r="AE35" s="41">
        <f t="shared" si="94"/>
        <v>1792.3014255283051</v>
      </c>
      <c r="AF35" s="41">
        <f t="shared" si="94"/>
        <v>1868.9535811585956</v>
      </c>
      <c r="AG35" s="41">
        <f t="shared" si="94"/>
        <v>1933.6057367888716</v>
      </c>
      <c r="AH35" s="41"/>
      <c r="AI35" s="102"/>
      <c r="AJ35" s="102"/>
      <c r="AK35" s="102">
        <f t="shared" ref="AK35:AQ35" si="95">+E35/E34-1</f>
        <v>2.4000000000000021E-2</v>
      </c>
      <c r="AL35" s="102">
        <f t="shared" si="95"/>
        <v>2.4000000000000021E-2</v>
      </c>
      <c r="AM35" s="102">
        <f t="shared" si="95"/>
        <v>2.4000000000000021E-2</v>
      </c>
      <c r="AN35" s="102">
        <f t="shared" si="95"/>
        <v>2.4000000000000021E-2</v>
      </c>
      <c r="AO35" s="102">
        <f t="shared" si="95"/>
        <v>2.4000000000000021E-2</v>
      </c>
      <c r="AP35" s="102">
        <f t="shared" si="95"/>
        <v>2.4000000000000021E-2</v>
      </c>
      <c r="AQ35" s="102">
        <f t="shared" si="95"/>
        <v>2.4000000000000021E-2</v>
      </c>
      <c r="AS35" s="39"/>
      <c r="AT35" s="39"/>
      <c r="AU35" s="39">
        <f t="shared" ref="AU35:AZ35" si="96">+F35-E35</f>
        <v>1379.2459867793077</v>
      </c>
      <c r="AV35" s="39">
        <f t="shared" si="96"/>
        <v>1379.2459867793077</v>
      </c>
      <c r="AW35" s="39">
        <f t="shared" si="96"/>
        <v>1379.2459867792786</v>
      </c>
      <c r="AX35" s="39">
        <f t="shared" si="96"/>
        <v>2758.4919735585863</v>
      </c>
      <c r="AY35" s="39">
        <f t="shared" si="96"/>
        <v>3270.49197355863</v>
      </c>
      <c r="AZ35" s="39">
        <f t="shared" si="96"/>
        <v>2758.4919735585718</v>
      </c>
      <c r="BA35" s="42"/>
      <c r="BB35" s="40"/>
      <c r="BC35" s="40"/>
      <c r="BD35" s="40">
        <f t="shared" ref="BD35:BI35" si="97">+F35/E35-1</f>
        <v>1.982378854625555E-2</v>
      </c>
      <c r="BE35" s="40">
        <f t="shared" si="97"/>
        <v>1.9438444924406051E-2</v>
      </c>
      <c r="BF35" s="40">
        <f t="shared" si="97"/>
        <v>1.9067796610169108E-2</v>
      </c>
      <c r="BG35" s="40">
        <f t="shared" si="97"/>
        <v>3.7422037422037313E-2</v>
      </c>
      <c r="BH35" s="40">
        <f t="shared" si="97"/>
        <v>4.276744666856791E-2</v>
      </c>
      <c r="BI35" s="40">
        <f t="shared" si="97"/>
        <v>3.4592702719882684E-2</v>
      </c>
    </row>
    <row r="36" spans="2:61" ht="14.25" customHeight="1" x14ac:dyDescent="0.3">
      <c r="B36" s="36">
        <v>19</v>
      </c>
      <c r="C36" s="46"/>
      <c r="D36" s="46"/>
      <c r="E36" s="24">
        <f t="shared" ref="E36:K36" si="98">E35*$B$10</f>
        <v>71245.104696638853</v>
      </c>
      <c r="F36" s="24">
        <f t="shared" si="98"/>
        <v>72657.452587100866</v>
      </c>
      <c r="G36" s="24">
        <f t="shared" si="98"/>
        <v>74069.80047756288</v>
      </c>
      <c r="H36" s="24">
        <f t="shared" si="98"/>
        <v>75482.148368024864</v>
      </c>
      <c r="I36" s="24">
        <f t="shared" si="98"/>
        <v>78306.844148948847</v>
      </c>
      <c r="J36" s="24">
        <f t="shared" si="98"/>
        <v>81655.827929872888</v>
      </c>
      <c r="K36" s="24">
        <f t="shared" si="98"/>
        <v>84480.523710796871</v>
      </c>
      <c r="Q36" s="47"/>
      <c r="R36" s="41"/>
      <c r="S36" s="41"/>
      <c r="T36" s="41"/>
      <c r="X36" s="30">
        <v>19</v>
      </c>
      <c r="Y36" s="41"/>
      <c r="Z36" s="41"/>
      <c r="AA36" s="41">
        <f t="shared" ref="AA36:AG36" si="99">+E36-E35</f>
        <v>1669.8071413274738</v>
      </c>
      <c r="AB36" s="41">
        <f t="shared" si="99"/>
        <v>1702.9090450101794</v>
      </c>
      <c r="AC36" s="41">
        <f t="shared" si="99"/>
        <v>1736.010948692885</v>
      </c>
      <c r="AD36" s="41">
        <f t="shared" si="99"/>
        <v>1769.1128523755906</v>
      </c>
      <c r="AE36" s="41">
        <f t="shared" si="99"/>
        <v>1835.3166597409872</v>
      </c>
      <c r="AF36" s="41">
        <f t="shared" si="99"/>
        <v>1913.8084671063989</v>
      </c>
      <c r="AG36" s="41">
        <f t="shared" si="99"/>
        <v>1980.0122744718101</v>
      </c>
      <c r="AH36" s="41"/>
      <c r="AI36" s="102"/>
      <c r="AJ36" s="102"/>
      <c r="AK36" s="102">
        <f t="shared" ref="AK36:AQ36" si="100">+E36/E35-1</f>
        <v>2.4000000000000021E-2</v>
      </c>
      <c r="AL36" s="102">
        <f t="shared" si="100"/>
        <v>2.4000000000000021E-2</v>
      </c>
      <c r="AM36" s="102">
        <f t="shared" si="100"/>
        <v>2.4000000000000021E-2</v>
      </c>
      <c r="AN36" s="102">
        <f t="shared" si="100"/>
        <v>2.4000000000000021E-2</v>
      </c>
      <c r="AO36" s="102">
        <f t="shared" si="100"/>
        <v>2.4000000000000021E-2</v>
      </c>
      <c r="AP36" s="102">
        <f t="shared" si="100"/>
        <v>2.4000000000000021E-2</v>
      </c>
      <c r="AQ36" s="102">
        <f t="shared" si="100"/>
        <v>2.4000000000000021E-2</v>
      </c>
      <c r="AS36" s="39"/>
      <c r="AT36" s="39"/>
      <c r="AU36" s="39">
        <f t="shared" ref="AU36:AZ36" si="101">+F36-E36</f>
        <v>1412.3478904620133</v>
      </c>
      <c r="AV36" s="39">
        <f t="shared" si="101"/>
        <v>1412.3478904620133</v>
      </c>
      <c r="AW36" s="39">
        <f t="shared" si="101"/>
        <v>1412.3478904619842</v>
      </c>
      <c r="AX36" s="39">
        <f t="shared" si="101"/>
        <v>2824.695780923983</v>
      </c>
      <c r="AY36" s="39">
        <f t="shared" si="101"/>
        <v>3348.9837809240416</v>
      </c>
      <c r="AZ36" s="39">
        <f t="shared" si="101"/>
        <v>2824.695780923983</v>
      </c>
      <c r="BA36" s="42"/>
      <c r="BB36" s="40"/>
      <c r="BC36" s="40"/>
      <c r="BD36" s="40">
        <f t="shared" ref="BD36:BI36" si="102">+F36/E36-1</f>
        <v>1.982378854625555E-2</v>
      </c>
      <c r="BE36" s="40">
        <f t="shared" si="102"/>
        <v>1.9438444924406273E-2</v>
      </c>
      <c r="BF36" s="40">
        <f t="shared" si="102"/>
        <v>1.906779661016933E-2</v>
      </c>
      <c r="BG36" s="40">
        <f t="shared" si="102"/>
        <v>3.7422037422037091E-2</v>
      </c>
      <c r="BH36" s="40">
        <f t="shared" si="102"/>
        <v>4.2767446668568132E-2</v>
      </c>
      <c r="BI36" s="40">
        <f t="shared" si="102"/>
        <v>3.4592702719882684E-2</v>
      </c>
    </row>
    <row r="37" spans="2:61" ht="14.25" customHeight="1" x14ac:dyDescent="0.3">
      <c r="B37" s="36">
        <v>20</v>
      </c>
      <c r="C37" s="46"/>
      <c r="D37" s="46"/>
      <c r="E37" s="24">
        <f t="shared" ref="E37:K37" si="103">E36*$B$10</f>
        <v>72954.98720935818</v>
      </c>
      <c r="F37" s="24">
        <f t="shared" si="103"/>
        <v>74401.231449191284</v>
      </c>
      <c r="G37" s="24">
        <f t="shared" si="103"/>
        <v>75847.475689024388</v>
      </c>
      <c r="H37" s="24">
        <f t="shared" si="103"/>
        <v>77293.719928857463</v>
      </c>
      <c r="I37" s="24">
        <f t="shared" si="103"/>
        <v>80186.208408523627</v>
      </c>
      <c r="J37" s="24">
        <f t="shared" si="103"/>
        <v>83615.567800189834</v>
      </c>
      <c r="K37" s="24">
        <f t="shared" si="103"/>
        <v>86508.056279855999</v>
      </c>
      <c r="Q37" s="47"/>
      <c r="R37" s="41"/>
      <c r="S37" s="41"/>
      <c r="T37" s="41"/>
      <c r="X37" s="30">
        <v>20</v>
      </c>
      <c r="Y37" s="41"/>
      <c r="Z37" s="41"/>
      <c r="AA37" s="41">
        <f t="shared" ref="AA37:AG37" si="104">+E37-E36</f>
        <v>1709.8825127193268</v>
      </c>
      <c r="AB37" s="41">
        <f t="shared" si="104"/>
        <v>1743.7788620904175</v>
      </c>
      <c r="AC37" s="41">
        <f t="shared" si="104"/>
        <v>1777.6752114615083</v>
      </c>
      <c r="AD37" s="41">
        <f t="shared" si="104"/>
        <v>1811.5715608325991</v>
      </c>
      <c r="AE37" s="41">
        <f t="shared" si="104"/>
        <v>1879.3642595747806</v>
      </c>
      <c r="AF37" s="41">
        <f t="shared" si="104"/>
        <v>1959.7398703169456</v>
      </c>
      <c r="AG37" s="41">
        <f t="shared" si="104"/>
        <v>2027.5325690591271</v>
      </c>
      <c r="AH37" s="41"/>
      <c r="AI37" s="102"/>
      <c r="AJ37" s="102"/>
      <c r="AK37" s="102">
        <f t="shared" ref="AK37:AQ37" si="105">+E37/E36-1</f>
        <v>2.4000000000000021E-2</v>
      </c>
      <c r="AL37" s="102">
        <f t="shared" si="105"/>
        <v>2.4000000000000021E-2</v>
      </c>
      <c r="AM37" s="102">
        <f t="shared" si="105"/>
        <v>2.4000000000000021E-2</v>
      </c>
      <c r="AN37" s="102">
        <f t="shared" si="105"/>
        <v>2.4000000000000021E-2</v>
      </c>
      <c r="AO37" s="102">
        <f t="shared" si="105"/>
        <v>2.4000000000000021E-2</v>
      </c>
      <c r="AP37" s="102">
        <f t="shared" si="105"/>
        <v>2.4000000000000021E-2</v>
      </c>
      <c r="AQ37" s="102">
        <f t="shared" si="105"/>
        <v>2.4000000000000021E-2</v>
      </c>
      <c r="AS37" s="39"/>
      <c r="AT37" s="39"/>
      <c r="AU37" s="39">
        <f t="shared" ref="AU37:AZ37" si="106">+F37-E37</f>
        <v>1446.2442398331041</v>
      </c>
      <c r="AV37" s="39">
        <f t="shared" si="106"/>
        <v>1446.2442398331041</v>
      </c>
      <c r="AW37" s="39">
        <f t="shared" si="106"/>
        <v>1446.244239833075</v>
      </c>
      <c r="AX37" s="39">
        <f t="shared" si="106"/>
        <v>2892.4884796661645</v>
      </c>
      <c r="AY37" s="39">
        <f t="shared" si="106"/>
        <v>3429.3593916662066</v>
      </c>
      <c r="AZ37" s="39">
        <f t="shared" si="106"/>
        <v>2892.4884796661645</v>
      </c>
      <c r="BA37" s="42"/>
      <c r="BB37" s="40"/>
      <c r="BC37" s="40"/>
      <c r="BD37" s="40">
        <f t="shared" ref="BD37:BI37" si="107">+F37/E37-1</f>
        <v>1.9823788546255772E-2</v>
      </c>
      <c r="BE37" s="40">
        <f t="shared" si="107"/>
        <v>1.9438444924406273E-2</v>
      </c>
      <c r="BF37" s="40">
        <f t="shared" si="107"/>
        <v>1.906779661016933E-2</v>
      </c>
      <c r="BG37" s="40">
        <f t="shared" si="107"/>
        <v>3.7422037422037091E-2</v>
      </c>
      <c r="BH37" s="40">
        <f t="shared" si="107"/>
        <v>4.276744666856791E-2</v>
      </c>
      <c r="BI37" s="40">
        <f t="shared" si="107"/>
        <v>3.4592702719882684E-2</v>
      </c>
    </row>
    <row r="38" spans="2:61" ht="14.25" customHeight="1" x14ac:dyDescent="0.3">
      <c r="B38" s="36">
        <v>21</v>
      </c>
      <c r="C38" s="46"/>
      <c r="D38" s="46"/>
      <c r="E38" s="46"/>
      <c r="F38" s="46"/>
      <c r="G38" s="46"/>
      <c r="H38" s="24">
        <f t="shared" ref="H38:K38" si="108">H37*$B$10</f>
        <v>79148.76920715005</v>
      </c>
      <c r="I38" s="24">
        <f t="shared" si="108"/>
        <v>82110.677410328193</v>
      </c>
      <c r="J38" s="24">
        <f t="shared" si="108"/>
        <v>85622.341427394393</v>
      </c>
      <c r="K38" s="24">
        <f t="shared" si="108"/>
        <v>88584.249630572551</v>
      </c>
      <c r="Q38" s="47"/>
      <c r="R38" s="41"/>
      <c r="S38" s="41"/>
      <c r="T38" s="41"/>
      <c r="X38" s="30">
        <v>21</v>
      </c>
      <c r="Y38" s="41"/>
      <c r="Z38" s="41"/>
      <c r="AA38" s="41"/>
      <c r="AB38" s="41"/>
      <c r="AC38" s="41"/>
      <c r="AD38" s="41">
        <f t="shared" ref="AD38:AG38" si="109">+H38-H37</f>
        <v>1855.0492782925867</v>
      </c>
      <c r="AE38" s="41">
        <f t="shared" si="109"/>
        <v>1924.4690018045658</v>
      </c>
      <c r="AF38" s="41">
        <f t="shared" si="109"/>
        <v>2006.7736272045586</v>
      </c>
      <c r="AG38" s="41">
        <f t="shared" si="109"/>
        <v>2076.1933507165522</v>
      </c>
      <c r="AH38" s="41"/>
      <c r="AI38" s="102"/>
      <c r="AJ38" s="102"/>
      <c r="AK38" s="102"/>
      <c r="AL38" s="102"/>
      <c r="AM38" s="102"/>
      <c r="AN38" s="102">
        <f t="shared" ref="AN38:AQ38" si="110">+H38/H37-1</f>
        <v>2.4000000000000021E-2</v>
      </c>
      <c r="AO38" s="102">
        <f t="shared" si="110"/>
        <v>2.4000000000000021E-2</v>
      </c>
      <c r="AP38" s="102">
        <f t="shared" si="110"/>
        <v>2.4000000000000021E-2</v>
      </c>
      <c r="AQ38" s="102">
        <f t="shared" si="110"/>
        <v>2.4000000000000021E-2</v>
      </c>
      <c r="AS38" s="39"/>
      <c r="AT38" s="39"/>
      <c r="AU38" s="39"/>
      <c r="AV38" s="39"/>
      <c r="AW38" s="39"/>
      <c r="AX38" s="39">
        <f t="shared" ref="AX38:AZ38" si="111">+I38-H38</f>
        <v>2961.9082031781436</v>
      </c>
      <c r="AY38" s="39">
        <f t="shared" si="111"/>
        <v>3511.6640170661994</v>
      </c>
      <c r="AZ38" s="39">
        <f t="shared" si="111"/>
        <v>2961.9082031781581</v>
      </c>
      <c r="BA38" s="42"/>
      <c r="BB38" s="40"/>
      <c r="BC38" s="40"/>
      <c r="BD38" s="40"/>
      <c r="BE38" s="40"/>
      <c r="BF38" s="40"/>
      <c r="BG38" s="40">
        <f t="shared" ref="BG38:BI38" si="112">+I38/H38-1</f>
        <v>3.7422037422037091E-2</v>
      </c>
      <c r="BH38" s="40">
        <f t="shared" si="112"/>
        <v>4.276744666856791E-2</v>
      </c>
      <c r="BI38" s="40">
        <f t="shared" si="112"/>
        <v>3.4592702719882684E-2</v>
      </c>
    </row>
    <row r="39" spans="2:61" ht="14.25" customHeight="1" x14ac:dyDescent="0.3">
      <c r="B39" s="36">
        <v>22</v>
      </c>
      <c r="C39" s="46"/>
      <c r="D39" s="46"/>
      <c r="E39" s="46"/>
      <c r="F39" s="46"/>
      <c r="G39" s="46"/>
      <c r="H39" s="24">
        <f t="shared" ref="H39:K39" si="113">H38*$B$10</f>
        <v>81048.339668121655</v>
      </c>
      <c r="I39" s="24">
        <f t="shared" si="113"/>
        <v>84081.33366817607</v>
      </c>
      <c r="J39" s="24">
        <f t="shared" si="113"/>
        <v>87677.277621651854</v>
      </c>
      <c r="K39" s="24">
        <f t="shared" si="113"/>
        <v>90710.271621706299</v>
      </c>
      <c r="Q39" s="49"/>
      <c r="R39" s="106"/>
      <c r="S39" s="106"/>
      <c r="T39" s="106"/>
      <c r="X39" s="30">
        <v>22</v>
      </c>
      <c r="Y39" s="41"/>
      <c r="Z39" s="41"/>
      <c r="AA39" s="41"/>
      <c r="AB39" s="41"/>
      <c r="AC39" s="41"/>
      <c r="AD39" s="41">
        <f t="shared" ref="AD39:AG39" si="114">+H39-H38</f>
        <v>1899.5704609716049</v>
      </c>
      <c r="AE39" s="41">
        <f t="shared" si="114"/>
        <v>1970.656257847877</v>
      </c>
      <c r="AF39" s="41">
        <f t="shared" si="114"/>
        <v>2054.9361942574615</v>
      </c>
      <c r="AG39" s="41">
        <f t="shared" si="114"/>
        <v>2126.0219911337481</v>
      </c>
      <c r="AH39" s="41"/>
      <c r="AI39" s="102"/>
      <c r="AJ39" s="102"/>
      <c r="AK39" s="102"/>
      <c r="AL39" s="102"/>
      <c r="AM39" s="102"/>
      <c r="AN39" s="102">
        <f t="shared" ref="AN39:AQ39" si="115">+H39/H38-1</f>
        <v>2.4000000000000021E-2</v>
      </c>
      <c r="AO39" s="102">
        <f t="shared" si="115"/>
        <v>2.4000000000000021E-2</v>
      </c>
      <c r="AP39" s="102">
        <f t="shared" si="115"/>
        <v>2.4000000000000021E-2</v>
      </c>
      <c r="AQ39" s="102">
        <f t="shared" si="115"/>
        <v>2.4000000000000021E-2</v>
      </c>
      <c r="AS39" s="39"/>
      <c r="AT39" s="39"/>
      <c r="AU39" s="39"/>
      <c r="AV39" s="39"/>
      <c r="AW39" s="39"/>
      <c r="AX39" s="39">
        <f t="shared" ref="AX39:AZ39" si="116">+I39-H39</f>
        <v>3032.9940000544157</v>
      </c>
      <c r="AY39" s="39">
        <f t="shared" si="116"/>
        <v>3595.9439534757839</v>
      </c>
      <c r="AZ39" s="39">
        <f t="shared" si="116"/>
        <v>3032.9940000544448</v>
      </c>
      <c r="BA39" s="42"/>
      <c r="BB39" s="40"/>
      <c r="BC39" s="40"/>
      <c r="BD39" s="40"/>
      <c r="BE39" s="40"/>
      <c r="BF39" s="40"/>
      <c r="BG39" s="40">
        <f t="shared" ref="BG39:BI39" si="117">+I39/H39-1</f>
        <v>3.7422037422037091E-2</v>
      </c>
      <c r="BH39" s="40">
        <f t="shared" si="117"/>
        <v>4.276744666856791E-2</v>
      </c>
      <c r="BI39" s="40">
        <f t="shared" si="117"/>
        <v>3.4592702719882906E-2</v>
      </c>
    </row>
    <row r="40" spans="2:61" ht="14.25" customHeight="1" x14ac:dyDescent="0.3">
      <c r="B40" s="36">
        <v>23</v>
      </c>
      <c r="C40" s="46"/>
      <c r="D40" s="46"/>
      <c r="E40" s="46"/>
      <c r="F40" s="46"/>
      <c r="G40" s="46"/>
      <c r="H40" s="24">
        <f t="shared" ref="H40:K40" si="118">H39*$B$10</f>
        <v>82993.499820156576</v>
      </c>
      <c r="I40" s="24">
        <f t="shared" si="118"/>
        <v>86099.285676212297</v>
      </c>
      <c r="J40" s="24">
        <f t="shared" si="118"/>
        <v>89781.532284571498</v>
      </c>
      <c r="K40" s="24">
        <f t="shared" si="118"/>
        <v>92887.318140627249</v>
      </c>
      <c r="Q40" s="47"/>
      <c r="R40" s="41"/>
      <c r="S40" s="41"/>
      <c r="T40" s="41"/>
      <c r="X40" s="30">
        <v>23</v>
      </c>
      <c r="Y40" s="41"/>
      <c r="Z40" s="41"/>
      <c r="AA40" s="41"/>
      <c r="AB40" s="41"/>
      <c r="AC40" s="41"/>
      <c r="AD40" s="41">
        <f t="shared" ref="AD40:AG40" si="119">+H40-H39</f>
        <v>1945.1601520349213</v>
      </c>
      <c r="AE40" s="41">
        <f t="shared" si="119"/>
        <v>2017.9520080362272</v>
      </c>
      <c r="AF40" s="41">
        <f t="shared" si="119"/>
        <v>2104.254662919644</v>
      </c>
      <c r="AG40" s="41">
        <f t="shared" si="119"/>
        <v>2177.0465189209499</v>
      </c>
      <c r="AH40" s="41"/>
      <c r="AI40" s="102"/>
      <c r="AJ40" s="102"/>
      <c r="AK40" s="102"/>
      <c r="AL40" s="102"/>
      <c r="AM40" s="102"/>
      <c r="AN40" s="102">
        <f t="shared" ref="AN40:AQ40" si="120">+H40/H39-1</f>
        <v>2.4000000000000021E-2</v>
      </c>
      <c r="AO40" s="102">
        <f t="shared" si="120"/>
        <v>2.4000000000000021E-2</v>
      </c>
      <c r="AP40" s="102">
        <f t="shared" si="120"/>
        <v>2.4000000000000021E-2</v>
      </c>
      <c r="AQ40" s="102">
        <f t="shared" si="120"/>
        <v>2.4000000000000021E-2</v>
      </c>
      <c r="AS40" s="39"/>
      <c r="AT40" s="39"/>
      <c r="AU40" s="39"/>
      <c r="AV40" s="39"/>
      <c r="AW40" s="39"/>
      <c r="AX40" s="39">
        <f t="shared" ref="AX40:AZ40" si="121">+I40-H40</f>
        <v>3105.7858560557215</v>
      </c>
      <c r="AY40" s="39">
        <f t="shared" si="121"/>
        <v>3682.2466083592008</v>
      </c>
      <c r="AZ40" s="39">
        <f t="shared" si="121"/>
        <v>3105.7858560557506</v>
      </c>
      <c r="BA40" s="42"/>
      <c r="BB40" s="40"/>
      <c r="BC40" s="40"/>
      <c r="BD40" s="40"/>
      <c r="BE40" s="40"/>
      <c r="BF40" s="40"/>
      <c r="BG40" s="40">
        <f t="shared" ref="BG40:BI40" si="122">+I40/H40-1</f>
        <v>3.7422037422037091E-2</v>
      </c>
      <c r="BH40" s="40">
        <f t="shared" si="122"/>
        <v>4.276744666856791E-2</v>
      </c>
      <c r="BI40" s="40">
        <f t="shared" si="122"/>
        <v>3.4592702719882906E-2</v>
      </c>
    </row>
    <row r="41" spans="2:61" ht="14.25" customHeight="1" x14ac:dyDescent="0.3">
      <c r="B41" s="36">
        <v>24</v>
      </c>
      <c r="C41" s="46"/>
      <c r="D41" s="46"/>
      <c r="E41" s="46"/>
      <c r="F41" s="46"/>
      <c r="G41" s="46"/>
      <c r="H41" s="24">
        <f t="shared" ref="H41:K41" si="123">H40*$B$10</f>
        <v>84985.34381584033</v>
      </c>
      <c r="I41" s="24">
        <f t="shared" si="123"/>
        <v>88165.668532441399</v>
      </c>
      <c r="J41" s="24">
        <f t="shared" si="123"/>
        <v>91936.289059401213</v>
      </c>
      <c r="K41" s="24">
        <f t="shared" si="123"/>
        <v>95116.613776002298</v>
      </c>
      <c r="Q41" s="49"/>
      <c r="R41" s="106"/>
      <c r="S41" s="106"/>
      <c r="T41" s="106"/>
      <c r="X41" s="30">
        <v>24</v>
      </c>
      <c r="Y41" s="41"/>
      <c r="Z41" s="41"/>
      <c r="AA41" s="41"/>
      <c r="AB41" s="41"/>
      <c r="AC41" s="41"/>
      <c r="AD41" s="41">
        <f t="shared" ref="AD41:AG41" si="124">+H41-H40</f>
        <v>1991.8439956837537</v>
      </c>
      <c r="AE41" s="41">
        <f t="shared" si="124"/>
        <v>2066.3828562291019</v>
      </c>
      <c r="AF41" s="41">
        <f t="shared" si="124"/>
        <v>2154.7567748297151</v>
      </c>
      <c r="AG41" s="41">
        <f t="shared" si="124"/>
        <v>2229.2956353750487</v>
      </c>
      <c r="AH41" s="41"/>
      <c r="AI41" s="102"/>
      <c r="AJ41" s="102"/>
      <c r="AK41" s="102"/>
      <c r="AL41" s="102"/>
      <c r="AM41" s="102"/>
      <c r="AN41" s="102">
        <f t="shared" ref="AN41:AQ41" si="125">+H41/H40-1</f>
        <v>2.4000000000000021E-2</v>
      </c>
      <c r="AO41" s="102">
        <f t="shared" si="125"/>
        <v>2.4000000000000021E-2</v>
      </c>
      <c r="AP41" s="102">
        <f t="shared" si="125"/>
        <v>2.4000000000000021E-2</v>
      </c>
      <c r="AQ41" s="102">
        <f t="shared" si="125"/>
        <v>2.4000000000000021E-2</v>
      </c>
      <c r="AS41" s="39"/>
      <c r="AT41" s="39"/>
      <c r="AU41" s="39"/>
      <c r="AV41" s="39"/>
      <c r="AW41" s="39"/>
      <c r="AX41" s="39">
        <f t="shared" ref="AX41:AZ41" si="126">+I41-H41</f>
        <v>3180.3247166010697</v>
      </c>
      <c r="AY41" s="39">
        <f t="shared" si="126"/>
        <v>3770.620526959814</v>
      </c>
      <c r="AZ41" s="39">
        <f t="shared" si="126"/>
        <v>3180.3247166010842</v>
      </c>
      <c r="BA41" s="42"/>
      <c r="BB41" s="40"/>
      <c r="BC41" s="40"/>
      <c r="BD41" s="40"/>
      <c r="BE41" s="40"/>
      <c r="BF41" s="40"/>
      <c r="BG41" s="40">
        <f t="shared" ref="BG41:BI41" si="127">+I41/H41-1</f>
        <v>3.7422037422037091E-2</v>
      </c>
      <c r="BH41" s="40">
        <f t="shared" si="127"/>
        <v>4.276744666856791E-2</v>
      </c>
      <c r="BI41" s="40">
        <f t="shared" si="127"/>
        <v>3.4592702719882906E-2</v>
      </c>
    </row>
    <row r="42" spans="2:61" ht="14.25" customHeight="1" x14ac:dyDescent="0.3">
      <c r="B42" s="51">
        <v>25</v>
      </c>
      <c r="C42" s="52"/>
      <c r="D42" s="52"/>
      <c r="E42" s="52"/>
      <c r="F42" s="52"/>
      <c r="G42" s="52"/>
      <c r="H42" s="24">
        <f t="shared" ref="H42:K42" si="128">H41*$B$10</f>
        <v>87024.992067420506</v>
      </c>
      <c r="I42" s="24">
        <f t="shared" si="128"/>
        <v>90281.644577219995</v>
      </c>
      <c r="J42" s="24">
        <f t="shared" si="128"/>
        <v>94142.759996826848</v>
      </c>
      <c r="K42" s="24">
        <f t="shared" si="128"/>
        <v>97399.412506626351</v>
      </c>
      <c r="S42" s="41"/>
      <c r="X42" s="30">
        <v>25</v>
      </c>
      <c r="Y42" s="41"/>
      <c r="Z42" s="41"/>
      <c r="AA42" s="41"/>
      <c r="AB42" s="41"/>
      <c r="AC42" s="41"/>
      <c r="AD42" s="41">
        <f t="shared" ref="AD42:AG42" si="129">+H42-H41</f>
        <v>2039.6482515801763</v>
      </c>
      <c r="AE42" s="41">
        <f t="shared" si="129"/>
        <v>2115.9760447785957</v>
      </c>
      <c r="AF42" s="41">
        <f t="shared" si="129"/>
        <v>2206.4709374256345</v>
      </c>
      <c r="AG42" s="41">
        <f t="shared" si="129"/>
        <v>2282.7987306240539</v>
      </c>
      <c r="AH42" s="41"/>
      <c r="AI42" s="102"/>
      <c r="AJ42" s="102"/>
      <c r="AK42" s="102"/>
      <c r="AL42" s="102"/>
      <c r="AM42" s="102"/>
      <c r="AN42" s="102">
        <f t="shared" ref="AN42:AQ42" si="130">+H42/H41-1</f>
        <v>2.4000000000000021E-2</v>
      </c>
      <c r="AO42" s="102">
        <f t="shared" si="130"/>
        <v>2.4000000000000021E-2</v>
      </c>
      <c r="AP42" s="102">
        <f t="shared" si="130"/>
        <v>2.4000000000000021E-2</v>
      </c>
      <c r="AQ42" s="102">
        <f t="shared" si="130"/>
        <v>2.4000000000000021E-2</v>
      </c>
      <c r="AS42" s="39"/>
      <c r="AT42" s="39"/>
      <c r="AU42" s="39"/>
      <c r="AV42" s="39"/>
      <c r="AW42" s="39"/>
      <c r="AX42" s="39">
        <f t="shared" ref="AX42:AZ42" si="131">+I42-H42</f>
        <v>3256.6525097994891</v>
      </c>
      <c r="AY42" s="39">
        <f t="shared" si="131"/>
        <v>3861.1154196068528</v>
      </c>
      <c r="AZ42" s="39">
        <f t="shared" si="131"/>
        <v>3256.6525097995036</v>
      </c>
      <c r="BA42" s="42"/>
      <c r="BB42" s="40"/>
      <c r="BC42" s="40"/>
      <c r="BD42" s="40"/>
      <c r="BE42" s="40"/>
      <c r="BF42" s="40"/>
      <c r="BG42" s="40">
        <f t="shared" ref="BG42:BI42" si="132">+I42/H42-1</f>
        <v>3.7422037422037091E-2</v>
      </c>
      <c r="BH42" s="40">
        <f t="shared" si="132"/>
        <v>4.276744666856791E-2</v>
      </c>
      <c r="BI42" s="40">
        <f t="shared" si="132"/>
        <v>3.4592702719882684E-2</v>
      </c>
    </row>
    <row r="43" spans="2:61" ht="14.25" customHeight="1" x14ac:dyDescent="0.3">
      <c r="H43" s="115">
        <f t="shared" ref="H43:I43" si="133">H42*$B$10</f>
        <v>89113.591877038605</v>
      </c>
      <c r="I43" s="115">
        <f t="shared" si="133"/>
        <v>92448.404047073273</v>
      </c>
      <c r="J43" s="118">
        <f t="shared" ref="J43:K43" si="134">+J42*1.025</f>
        <v>96496.328996747514</v>
      </c>
      <c r="K43" s="118">
        <f t="shared" si="134"/>
        <v>99834.397819292004</v>
      </c>
      <c r="M43" s="71"/>
      <c r="N43" s="72">
        <v>5.5E-2</v>
      </c>
      <c r="O43" s="73">
        <v>4.4999999999999998E-2</v>
      </c>
      <c r="P43" s="74">
        <v>3.5000000000000003E-2</v>
      </c>
      <c r="Q43" s="119">
        <v>2.5000000000000001E-2</v>
      </c>
      <c r="R43" s="76">
        <v>0.02</v>
      </c>
      <c r="X43" s="30">
        <v>26</v>
      </c>
      <c r="Y43" s="30"/>
      <c r="AD43" s="41">
        <f t="shared" ref="AD43:AG43" si="135">+H43-H42</f>
        <v>2088.5998096180992</v>
      </c>
      <c r="AE43" s="41">
        <f t="shared" si="135"/>
        <v>2166.7594698532776</v>
      </c>
      <c r="AF43" s="41">
        <f t="shared" si="135"/>
        <v>2353.5689999206661</v>
      </c>
      <c r="AG43" s="41">
        <f t="shared" si="135"/>
        <v>2434.9853126656526</v>
      </c>
      <c r="AI43" s="102"/>
      <c r="AJ43" s="102"/>
      <c r="AK43" s="102"/>
      <c r="AL43" s="102"/>
      <c r="AM43" s="102"/>
      <c r="AN43" s="102">
        <f t="shared" ref="AN43:AQ43" si="136">+H43/H42-1</f>
        <v>2.4000000000000021E-2</v>
      </c>
      <c r="AO43" s="102">
        <f t="shared" si="136"/>
        <v>2.4000000000000021E-2</v>
      </c>
      <c r="AP43" s="120">
        <f t="shared" si="136"/>
        <v>2.4999999999999911E-2</v>
      </c>
      <c r="AQ43" s="120">
        <f t="shared" si="136"/>
        <v>2.4999999999999911E-2</v>
      </c>
    </row>
    <row r="44" spans="2:61" ht="14.25" customHeight="1" x14ac:dyDescent="0.3">
      <c r="H44" s="115">
        <f t="shared" ref="H44:I44" si="137">H43*$B$10</f>
        <v>91252.318082087528</v>
      </c>
      <c r="I44" s="115">
        <f t="shared" si="137"/>
        <v>94667.165744203026</v>
      </c>
      <c r="J44" s="118">
        <f t="shared" ref="J44:K44" si="138">+J43*1.025</f>
        <v>98908.73722166619</v>
      </c>
      <c r="K44" s="118">
        <f t="shared" si="138"/>
        <v>102330.2577647743</v>
      </c>
      <c r="M44" s="77">
        <v>40000</v>
      </c>
      <c r="N44" s="77">
        <f t="shared" ref="N44:R44" si="139">(+$M44+$M45)/2*N$43</f>
        <v>2475</v>
      </c>
      <c r="O44" s="78">
        <f t="shared" si="139"/>
        <v>2025</v>
      </c>
      <c r="P44" s="78">
        <f t="shared" si="139"/>
        <v>1575.0000000000002</v>
      </c>
      <c r="Q44" s="78">
        <f t="shared" si="139"/>
        <v>1125</v>
      </c>
      <c r="R44" s="78">
        <f t="shared" si="139"/>
        <v>900</v>
      </c>
      <c r="X44" s="30">
        <v>27</v>
      </c>
      <c r="Y44" s="30"/>
      <c r="AD44" s="41">
        <f t="shared" ref="AD44:AG44" si="140">+H44-H43</f>
        <v>2138.7262050489226</v>
      </c>
      <c r="AE44" s="41">
        <f t="shared" si="140"/>
        <v>2218.7616971297539</v>
      </c>
      <c r="AF44" s="41">
        <f t="shared" si="140"/>
        <v>2412.4082249186758</v>
      </c>
      <c r="AG44" s="41">
        <f t="shared" si="140"/>
        <v>2495.8599454822979</v>
      </c>
      <c r="AI44" s="102"/>
      <c r="AJ44" s="102"/>
      <c r="AK44" s="102"/>
      <c r="AL44" s="102"/>
      <c r="AM44" s="102"/>
      <c r="AN44" s="102">
        <f t="shared" ref="AN44:AQ44" si="141">+H44/H43-1</f>
        <v>2.4000000000000021E-2</v>
      </c>
      <c r="AO44" s="102">
        <f t="shared" si="141"/>
        <v>2.4000000000000021E-2</v>
      </c>
      <c r="AP44" s="120">
        <f t="shared" si="141"/>
        <v>2.4999999999999911E-2</v>
      </c>
      <c r="AQ44" s="120">
        <f t="shared" si="141"/>
        <v>2.4999999999999911E-2</v>
      </c>
    </row>
    <row r="45" spans="2:61" ht="14.25" customHeight="1" x14ac:dyDescent="0.3">
      <c r="M45" s="79">
        <v>50000</v>
      </c>
      <c r="N45" s="78">
        <f t="shared" ref="N45:R45" si="142">(+$M45+$M46)/2*N$43</f>
        <v>3025</v>
      </c>
      <c r="O45" s="79">
        <f t="shared" si="142"/>
        <v>2475</v>
      </c>
      <c r="P45" s="78">
        <f t="shared" si="142"/>
        <v>1925.0000000000002</v>
      </c>
      <c r="Q45" s="78">
        <f t="shared" si="142"/>
        <v>1375</v>
      </c>
      <c r="R45" s="78">
        <f t="shared" si="142"/>
        <v>1100</v>
      </c>
      <c r="Y45" s="30"/>
      <c r="AD45" s="41"/>
      <c r="AE45" s="41"/>
      <c r="AF45" s="41"/>
      <c r="AG45" s="41"/>
    </row>
    <row r="46" spans="2:61" ht="14.25" customHeight="1" x14ac:dyDescent="0.3">
      <c r="M46" s="80">
        <v>60000</v>
      </c>
      <c r="N46" s="78">
        <f t="shared" ref="N46:R46" si="143">(+$M46+$M47)/2*N$43</f>
        <v>3575</v>
      </c>
      <c r="O46" s="78">
        <f t="shared" si="143"/>
        <v>2925</v>
      </c>
      <c r="P46" s="80">
        <f t="shared" si="143"/>
        <v>2275</v>
      </c>
      <c r="Q46" s="78">
        <f t="shared" si="143"/>
        <v>1625</v>
      </c>
      <c r="R46" s="78">
        <f t="shared" si="143"/>
        <v>1300</v>
      </c>
      <c r="Y46" s="30"/>
      <c r="AD46" s="41"/>
      <c r="AE46" s="41"/>
      <c r="AF46" s="41"/>
      <c r="AG46" s="41"/>
    </row>
    <row r="47" spans="2:61" ht="14.25" customHeight="1" x14ac:dyDescent="0.3">
      <c r="M47" s="81">
        <v>70000</v>
      </c>
      <c r="N47" s="78">
        <f t="shared" ref="N47:R47" si="144">(+$M47+$M48)/2*N$43</f>
        <v>4125</v>
      </c>
      <c r="O47" s="78">
        <f t="shared" si="144"/>
        <v>3375</v>
      </c>
      <c r="P47" s="78">
        <f t="shared" si="144"/>
        <v>2625.0000000000005</v>
      </c>
      <c r="Q47" s="83">
        <f t="shared" si="144"/>
        <v>1875</v>
      </c>
      <c r="R47" s="78">
        <f t="shared" si="144"/>
        <v>1500</v>
      </c>
      <c r="Y47" s="30"/>
    </row>
    <row r="48" spans="2:61" ht="14.25" customHeight="1" x14ac:dyDescent="0.3">
      <c r="M48" s="82">
        <v>80000</v>
      </c>
      <c r="N48" s="78">
        <f t="shared" ref="N48:R48" si="145">(+$M48+$M49)/2*N$43</f>
        <v>4675</v>
      </c>
      <c r="O48" s="78">
        <f t="shared" si="145"/>
        <v>3825</v>
      </c>
      <c r="P48" s="78">
        <f t="shared" si="145"/>
        <v>2975.0000000000005</v>
      </c>
      <c r="Q48" s="78">
        <f t="shared" si="145"/>
        <v>2125</v>
      </c>
      <c r="R48" s="82">
        <f t="shared" si="145"/>
        <v>1700</v>
      </c>
      <c r="Y48" s="30"/>
    </row>
    <row r="49" spans="2:34" ht="14.25" customHeight="1" x14ac:dyDescent="0.3">
      <c r="M49" s="83">
        <v>90000</v>
      </c>
      <c r="N49" s="78"/>
      <c r="O49" s="78"/>
      <c r="P49" s="78"/>
      <c r="Q49" s="78"/>
      <c r="R49" s="78"/>
      <c r="Y49" s="30"/>
    </row>
    <row r="50" spans="2:34" ht="14.25" customHeight="1" x14ac:dyDescent="0.3">
      <c r="Y50" s="30"/>
    </row>
    <row r="51" spans="2:34" ht="14.25" customHeight="1" x14ac:dyDescent="0.3">
      <c r="Y51" s="30"/>
    </row>
    <row r="52" spans="2:34" ht="14.25" customHeight="1" x14ac:dyDescent="0.3">
      <c r="Y52" s="30"/>
    </row>
    <row r="53" spans="2:34" ht="14.25" customHeight="1" x14ac:dyDescent="0.3">
      <c r="B53" s="1" t="s">
        <v>57</v>
      </c>
      <c r="M53" s="45" t="s">
        <v>58</v>
      </c>
      <c r="W53" s="30"/>
      <c r="X53" s="30"/>
    </row>
    <row r="54" spans="2:34" ht="14.25" customHeight="1" x14ac:dyDescent="0.3">
      <c r="C54" s="98" t="s">
        <v>0</v>
      </c>
      <c r="D54" s="98" t="s">
        <v>87</v>
      </c>
      <c r="E54" s="98" t="s">
        <v>88</v>
      </c>
      <c r="F54" s="98" t="s">
        <v>3</v>
      </c>
      <c r="G54" s="98" t="s">
        <v>89</v>
      </c>
      <c r="H54" s="98" t="s">
        <v>90</v>
      </c>
      <c r="I54" s="98" t="s">
        <v>13</v>
      </c>
      <c r="J54" s="98" t="s">
        <v>91</v>
      </c>
      <c r="K54" s="98" t="s">
        <v>8</v>
      </c>
      <c r="M54" s="98" t="s">
        <v>0</v>
      </c>
      <c r="N54" s="98" t="s">
        <v>87</v>
      </c>
      <c r="O54" s="98" t="s">
        <v>88</v>
      </c>
      <c r="P54" s="98" t="s">
        <v>3</v>
      </c>
      <c r="Q54" s="121" t="s">
        <v>89</v>
      </c>
      <c r="R54" s="98" t="s">
        <v>90</v>
      </c>
      <c r="S54" s="98" t="s">
        <v>13</v>
      </c>
      <c r="T54" s="98" t="s">
        <v>91</v>
      </c>
      <c r="U54" s="98" t="s">
        <v>8</v>
      </c>
      <c r="W54" s="30"/>
      <c r="X54" s="30"/>
    </row>
    <row r="55" spans="2:34" ht="14.25" customHeight="1" x14ac:dyDescent="0.3">
      <c r="C55" s="99"/>
      <c r="D55" s="99" t="s">
        <v>9</v>
      </c>
      <c r="E55" s="99" t="s">
        <v>2</v>
      </c>
      <c r="F55" s="99"/>
      <c r="G55" s="99" t="s">
        <v>10</v>
      </c>
      <c r="H55" s="99" t="s">
        <v>11</v>
      </c>
      <c r="I55" s="99" t="s">
        <v>12</v>
      </c>
      <c r="J55" s="99" t="s">
        <v>13</v>
      </c>
      <c r="K55" s="99"/>
      <c r="M55" s="99"/>
      <c r="N55" s="99" t="s">
        <v>9</v>
      </c>
      <c r="O55" s="99" t="s">
        <v>2</v>
      </c>
      <c r="P55" s="99"/>
      <c r="Q55" s="122" t="s">
        <v>10</v>
      </c>
      <c r="R55" s="99" t="s">
        <v>11</v>
      </c>
      <c r="S55" s="99" t="s">
        <v>12</v>
      </c>
      <c r="T55" s="99" t="s">
        <v>13</v>
      </c>
      <c r="U55" s="99"/>
      <c r="V55" s="53" t="s">
        <v>7</v>
      </c>
      <c r="W55" s="54"/>
      <c r="X55" s="54"/>
      <c r="Y55" s="53"/>
      <c r="Z55" s="53"/>
      <c r="AA55" s="53"/>
      <c r="AB55" s="53"/>
      <c r="AC55" s="53"/>
      <c r="AD55" s="53"/>
      <c r="AE55" s="53"/>
      <c r="AF55" s="53"/>
      <c r="AG55" s="53"/>
      <c r="AH55" s="53" t="s">
        <v>8</v>
      </c>
    </row>
    <row r="56" spans="2:34" ht="14.25" customHeight="1" x14ac:dyDescent="0.3">
      <c r="B56" s="1">
        <v>0</v>
      </c>
      <c r="C56" s="19">
        <v>6</v>
      </c>
      <c r="D56" s="19">
        <v>0</v>
      </c>
      <c r="E56" s="19"/>
      <c r="F56" s="19">
        <v>0</v>
      </c>
      <c r="G56" s="19"/>
      <c r="H56" s="19">
        <v>3</v>
      </c>
      <c r="I56" s="19"/>
      <c r="J56" s="19"/>
      <c r="K56" s="19"/>
      <c r="L56" s="19"/>
      <c r="M56" s="53">
        <v>0</v>
      </c>
      <c r="N56" s="2">
        <f t="shared" ref="N56:Q56" si="146">N86/C56</f>
        <v>5165</v>
      </c>
      <c r="O56" s="2" t="e">
        <f t="shared" si="146"/>
        <v>#DIV/0!</v>
      </c>
      <c r="P56" s="2" t="e">
        <f t="shared" si="146"/>
        <v>#DIV/0!</v>
      </c>
      <c r="Q56" s="2" t="e">
        <f t="shared" si="146"/>
        <v>#DIV/0!</v>
      </c>
      <c r="R56" s="2"/>
      <c r="S56" s="2" t="e">
        <f t="shared" ref="S56:V56" si="147">S86/G56</f>
        <v>#DIV/0!</v>
      </c>
      <c r="T56" s="2">
        <f t="shared" si="147"/>
        <v>3793</v>
      </c>
      <c r="U56" s="2" t="e">
        <f t="shared" si="147"/>
        <v>#DIV/0!</v>
      </c>
      <c r="V56" s="2" t="e">
        <f t="shared" si="147"/>
        <v>#DIV/0!</v>
      </c>
      <c r="W56" s="55"/>
      <c r="X56" s="55"/>
      <c r="Y56" s="2"/>
      <c r="Z56" s="2"/>
      <c r="AA56" s="2"/>
      <c r="AB56" s="2"/>
      <c r="AC56" s="2"/>
      <c r="AD56" s="2"/>
      <c r="AE56" s="2"/>
      <c r="AF56" s="2"/>
      <c r="AG56" s="2"/>
      <c r="AH56" s="2" t="e">
        <f t="shared" ref="AH56:AH76" si="148">AH86/K56</f>
        <v>#DIV/0!</v>
      </c>
    </row>
    <row r="57" spans="2:34" ht="14.25" customHeight="1" x14ac:dyDescent="0.3">
      <c r="B57" s="1">
        <v>1</v>
      </c>
      <c r="C57" s="19">
        <v>2.5</v>
      </c>
      <c r="D57" s="19">
        <v>0</v>
      </c>
      <c r="E57" s="19">
        <v>1</v>
      </c>
      <c r="F57" s="19">
        <v>1</v>
      </c>
      <c r="G57" s="19"/>
      <c r="H57" s="19"/>
      <c r="I57" s="19"/>
      <c r="J57" s="19"/>
      <c r="K57" s="19"/>
      <c r="L57" s="19"/>
      <c r="M57" s="53">
        <v>1</v>
      </c>
      <c r="N57" s="2">
        <f t="shared" ref="N57:Q57" si="149">N87/C57</f>
        <v>5550.4</v>
      </c>
      <c r="O57" s="2" t="e">
        <f t="shared" si="149"/>
        <v>#DIV/0!</v>
      </c>
      <c r="P57" s="2">
        <f t="shared" si="149"/>
        <v>4352.5999999999985</v>
      </c>
      <c r="Q57" s="2">
        <f t="shared" si="149"/>
        <v>3854.2000000000044</v>
      </c>
      <c r="R57" s="2"/>
      <c r="S57" s="2" t="e">
        <f t="shared" ref="S57:V57" si="150">S87/G57</f>
        <v>#DIV/0!</v>
      </c>
      <c r="T57" s="2" t="e">
        <f t="shared" si="150"/>
        <v>#DIV/0!</v>
      </c>
      <c r="U57" s="2" t="e">
        <f t="shared" si="150"/>
        <v>#DIV/0!</v>
      </c>
      <c r="V57" s="2" t="e">
        <f t="shared" si="150"/>
        <v>#DIV/0!</v>
      </c>
      <c r="W57" s="55"/>
      <c r="X57" s="55"/>
      <c r="Y57" s="2"/>
      <c r="Z57" s="2"/>
      <c r="AA57" s="2"/>
      <c r="AB57" s="2"/>
      <c r="AC57" s="2"/>
      <c r="AD57" s="2"/>
      <c r="AE57" s="2"/>
      <c r="AF57" s="2"/>
      <c r="AG57" s="2"/>
      <c r="AH57" s="2" t="e">
        <f t="shared" si="148"/>
        <v>#DIV/0!</v>
      </c>
    </row>
    <row r="58" spans="2:34" ht="14.25" customHeight="1" x14ac:dyDescent="0.3">
      <c r="B58" s="1">
        <v>2</v>
      </c>
      <c r="C58" s="19">
        <v>0</v>
      </c>
      <c r="D58" s="19">
        <v>0</v>
      </c>
      <c r="E58" s="19">
        <v>1</v>
      </c>
      <c r="F58" s="19">
        <v>2</v>
      </c>
      <c r="G58" s="19">
        <v>1</v>
      </c>
      <c r="H58" s="19">
        <v>0</v>
      </c>
      <c r="I58" s="19"/>
      <c r="J58" s="19"/>
      <c r="K58" s="19"/>
      <c r="L58" s="19"/>
      <c r="M58" s="53">
        <v>2</v>
      </c>
      <c r="N58" s="2" t="e">
        <f t="shared" ref="N58:Q58" si="151">N88/C58</f>
        <v>#DIV/0!</v>
      </c>
      <c r="O58" s="2" t="e">
        <f t="shared" si="151"/>
        <v>#DIV/0!</v>
      </c>
      <c r="P58" s="2">
        <f t="shared" si="151"/>
        <v>4219.350400000003</v>
      </c>
      <c r="Q58" s="2">
        <f t="shared" si="151"/>
        <v>3872.0688000000082</v>
      </c>
      <c r="R58" s="2"/>
      <c r="S58" s="2">
        <f t="shared" ref="S58:V58" si="152">S88/G58</f>
        <v>4024.7872000000061</v>
      </c>
      <c r="T58" s="2" t="e">
        <f t="shared" si="152"/>
        <v>#DIV/0!</v>
      </c>
      <c r="U58" s="2" t="e">
        <f t="shared" si="152"/>
        <v>#DIV/0!</v>
      </c>
      <c r="V58" s="2" t="e">
        <f t="shared" si="152"/>
        <v>#DIV/0!</v>
      </c>
      <c r="W58" s="55"/>
      <c r="X58" s="55"/>
      <c r="Y58" s="2"/>
      <c r="Z58" s="2"/>
      <c r="AA58" s="2"/>
      <c r="AB58" s="2"/>
      <c r="AC58" s="2"/>
      <c r="AD58" s="2"/>
      <c r="AE58" s="2"/>
      <c r="AF58" s="2"/>
      <c r="AG58" s="2"/>
      <c r="AH58" s="2" t="e">
        <f t="shared" si="148"/>
        <v>#DIV/0!</v>
      </c>
    </row>
    <row r="59" spans="2:34" ht="14.25" customHeight="1" x14ac:dyDescent="0.3">
      <c r="B59" s="1">
        <v>3</v>
      </c>
      <c r="C59" s="19">
        <v>3</v>
      </c>
      <c r="D59" s="19">
        <v>0</v>
      </c>
      <c r="E59" s="19">
        <v>0.5</v>
      </c>
      <c r="F59" s="19">
        <v>3</v>
      </c>
      <c r="G59" s="19">
        <v>1</v>
      </c>
      <c r="H59" s="19"/>
      <c r="I59" s="19"/>
      <c r="J59" s="19"/>
      <c r="K59" s="19">
        <v>0</v>
      </c>
      <c r="L59" s="19"/>
      <c r="M59" s="53">
        <v>3</v>
      </c>
      <c r="N59" s="2">
        <f t="shared" ref="N59:Q59" si="153">N89/C59</f>
        <v>5268.1435264000029</v>
      </c>
      <c r="O59" s="2" t="e">
        <f t="shared" si="153"/>
        <v>#DIV/0!</v>
      </c>
      <c r="P59" s="2">
        <f t="shared" si="153"/>
        <v>4110.8788096000062</v>
      </c>
      <c r="Q59" s="2">
        <f t="shared" si="153"/>
        <v>3885.2464512000056</v>
      </c>
      <c r="R59" s="2"/>
      <c r="S59" s="2">
        <f t="shared" ref="S59:V59" si="154">S89/G59</f>
        <v>4020.6140928000095</v>
      </c>
      <c r="T59" s="2" t="e">
        <f t="shared" si="154"/>
        <v>#DIV/0!</v>
      </c>
      <c r="U59" s="2" t="e">
        <f t="shared" si="154"/>
        <v>#DIV/0!</v>
      </c>
      <c r="V59" s="2" t="e">
        <f t="shared" si="154"/>
        <v>#DIV/0!</v>
      </c>
      <c r="W59" s="55"/>
      <c r="X59" s="55"/>
      <c r="Y59" s="2"/>
      <c r="Z59" s="2"/>
      <c r="AA59" s="2"/>
      <c r="AB59" s="2"/>
      <c r="AC59" s="2"/>
      <c r="AD59" s="2"/>
      <c r="AE59" s="2"/>
      <c r="AF59" s="2"/>
      <c r="AG59" s="2"/>
      <c r="AH59" s="2" t="e">
        <f t="shared" si="148"/>
        <v>#DIV/0!</v>
      </c>
    </row>
    <row r="60" spans="2:34" ht="14.25" customHeight="1" x14ac:dyDescent="0.3">
      <c r="B60" s="1">
        <v>4</v>
      </c>
      <c r="C60" s="19">
        <v>0</v>
      </c>
      <c r="D60" s="19">
        <v>0</v>
      </c>
      <c r="E60" s="19">
        <v>1</v>
      </c>
      <c r="F60" s="19">
        <v>6.5</v>
      </c>
      <c r="G60" s="19">
        <v>1</v>
      </c>
      <c r="H60" s="19">
        <v>1</v>
      </c>
      <c r="I60" s="19"/>
      <c r="J60" s="19"/>
      <c r="K60" s="19"/>
      <c r="L60" s="19"/>
      <c r="M60" s="53">
        <v>4</v>
      </c>
      <c r="N60" s="2" t="e">
        <f t="shared" ref="N60:Q60" si="155">N90/C60</f>
        <v>#DIV/0!</v>
      </c>
      <c r="O60" s="2" t="e">
        <f t="shared" si="155"/>
        <v>#DIV/0!</v>
      </c>
      <c r="P60" s="2">
        <f t="shared" si="155"/>
        <v>4029.8279010304104</v>
      </c>
      <c r="Q60" s="2">
        <f t="shared" si="155"/>
        <v>3897.3883660288097</v>
      </c>
      <c r="R60" s="2"/>
      <c r="S60" s="2">
        <f t="shared" ref="S60:V60" si="156">S90/G60</f>
        <v>4014.9488310272136</v>
      </c>
      <c r="T60" s="2">
        <f t="shared" si="156"/>
        <v>4117.5092960256079</v>
      </c>
      <c r="U60" s="2" t="e">
        <f t="shared" si="156"/>
        <v>#DIV/0!</v>
      </c>
      <c r="V60" s="2" t="e">
        <f t="shared" si="156"/>
        <v>#DIV/0!</v>
      </c>
      <c r="W60" s="55"/>
      <c r="X60" s="55"/>
      <c r="Y60" s="2"/>
      <c r="Z60" s="2"/>
      <c r="AA60" s="2"/>
      <c r="AB60" s="2"/>
      <c r="AC60" s="2"/>
      <c r="AD60" s="2"/>
      <c r="AE60" s="2"/>
      <c r="AF60" s="2"/>
      <c r="AG60" s="2"/>
      <c r="AH60" s="2" t="e">
        <f t="shared" si="148"/>
        <v>#DIV/0!</v>
      </c>
    </row>
    <row r="61" spans="2:34" ht="14.25" customHeight="1" x14ac:dyDescent="0.3">
      <c r="B61" s="1">
        <v>5</v>
      </c>
      <c r="C61" s="19"/>
      <c r="D61" s="19">
        <v>0</v>
      </c>
      <c r="E61" s="19">
        <v>0</v>
      </c>
      <c r="F61" s="19">
        <v>3</v>
      </c>
      <c r="G61" s="19">
        <v>1</v>
      </c>
      <c r="H61" s="19">
        <v>2</v>
      </c>
      <c r="I61" s="19">
        <v>1</v>
      </c>
      <c r="J61" s="19"/>
      <c r="K61" s="19">
        <v>1</v>
      </c>
      <c r="L61" s="19"/>
      <c r="M61" s="53">
        <v>5</v>
      </c>
      <c r="N61" s="2" t="e">
        <f t="shared" ref="N61:Q61" si="157">N91/C61</f>
        <v>#DIV/0!</v>
      </c>
      <c r="O61" s="2" t="e">
        <f t="shared" si="157"/>
        <v>#DIV/0!</v>
      </c>
      <c r="P61" s="2" t="e">
        <f t="shared" si="157"/>
        <v>#DIV/0!</v>
      </c>
      <c r="Q61" s="2">
        <f t="shared" si="157"/>
        <v>3908.1656868135033</v>
      </c>
      <c r="R61" s="2"/>
      <c r="S61" s="2">
        <f t="shared" ref="S61:V61" si="158">S91/G61</f>
        <v>4006.4756029718701</v>
      </c>
      <c r="T61" s="2">
        <f t="shared" si="158"/>
        <v>4086.7855191302224</v>
      </c>
      <c r="U61" s="2">
        <f t="shared" si="158"/>
        <v>3564.4053514469415</v>
      </c>
      <c r="V61" s="2" t="e">
        <f t="shared" si="158"/>
        <v>#DIV/0!</v>
      </c>
      <c r="W61" s="55"/>
      <c r="X61" s="55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148"/>
        <v>2689.645016080387</v>
      </c>
    </row>
    <row r="62" spans="2:34" ht="14.25" customHeight="1" x14ac:dyDescent="0.3">
      <c r="B62" s="1">
        <v>6</v>
      </c>
      <c r="C62" s="19">
        <v>1</v>
      </c>
      <c r="D62" s="19">
        <v>1</v>
      </c>
      <c r="E62" s="19">
        <v>0</v>
      </c>
      <c r="F62" s="19">
        <f>5+2.5</f>
        <v>7.5</v>
      </c>
      <c r="G62" s="19">
        <v>3</v>
      </c>
      <c r="H62" s="19">
        <v>2</v>
      </c>
      <c r="I62" s="19"/>
      <c r="J62" s="19"/>
      <c r="K62" s="19"/>
      <c r="L62" s="19"/>
      <c r="M62" s="53">
        <v>6</v>
      </c>
      <c r="N62" s="2">
        <f t="shared" ref="N62:Q62" si="159">N92/C62</f>
        <v>5046.377600858541</v>
      </c>
      <c r="O62" s="2">
        <f t="shared" si="159"/>
        <v>4070.0069550046901</v>
      </c>
      <c r="P62" s="2" t="e">
        <f t="shared" si="159"/>
        <v>#DIV/0!</v>
      </c>
      <c r="Q62" s="2">
        <f t="shared" si="159"/>
        <v>3918.265663297032</v>
      </c>
      <c r="R62" s="2"/>
      <c r="S62" s="2">
        <f t="shared" ref="S62:V62" si="160">S92/G62</f>
        <v>3992.8950174431957</v>
      </c>
      <c r="T62" s="2">
        <f t="shared" si="160"/>
        <v>4052.5243715893521</v>
      </c>
      <c r="U62" s="2" t="e">
        <f t="shared" si="160"/>
        <v>#DIV/0!</v>
      </c>
      <c r="V62" s="2" t="e">
        <f t="shared" si="160"/>
        <v>#DIV/0!</v>
      </c>
      <c r="W62" s="55"/>
      <c r="X62" s="55"/>
      <c r="Y62" s="2"/>
      <c r="Z62" s="2"/>
      <c r="AA62" s="2"/>
      <c r="AB62" s="2"/>
      <c r="AC62" s="2"/>
      <c r="AD62" s="2"/>
      <c r="AE62" s="2"/>
      <c r="AF62" s="2"/>
      <c r="AG62" s="2"/>
      <c r="AH62" s="2" t="e">
        <f t="shared" si="148"/>
        <v>#DIV/0!</v>
      </c>
    </row>
    <row r="63" spans="2:34" ht="14.25" customHeight="1" x14ac:dyDescent="0.3">
      <c r="B63" s="1">
        <v>7</v>
      </c>
      <c r="C63" s="19"/>
      <c r="D63" s="19">
        <v>1</v>
      </c>
      <c r="E63" s="19">
        <v>1</v>
      </c>
      <c r="F63" s="19">
        <v>3</v>
      </c>
      <c r="G63" s="19">
        <v>0</v>
      </c>
      <c r="H63" s="19">
        <v>4</v>
      </c>
      <c r="I63" s="19">
        <v>2</v>
      </c>
      <c r="J63" s="19">
        <v>3</v>
      </c>
      <c r="K63" s="19"/>
      <c r="L63" s="19"/>
      <c r="M63" s="53">
        <v>7</v>
      </c>
      <c r="N63" s="2" t="e">
        <f t="shared" ref="N63:Q63" si="161">N93/C63</f>
        <v>#DIV/0!</v>
      </c>
      <c r="O63" s="2">
        <f t="shared" si="161"/>
        <v>3977.3271219248054</v>
      </c>
      <c r="P63" s="2">
        <f t="shared" si="161"/>
        <v>3959.8595805704899</v>
      </c>
      <c r="Q63" s="2">
        <f t="shared" si="161"/>
        <v>3926.3920392161622</v>
      </c>
      <c r="R63" s="2"/>
      <c r="S63" s="2">
        <f>S93/H65</f>
        <v>0</v>
      </c>
      <c r="T63" s="2">
        <f t="shared" ref="T63:V63" si="162">T93/H63</f>
        <v>4013.4569565074999</v>
      </c>
      <c r="U63" s="2">
        <f t="shared" si="162"/>
        <v>3453.5218737988325</v>
      </c>
      <c r="V63" s="2">
        <f t="shared" si="162"/>
        <v>2854.586791090182</v>
      </c>
      <c r="W63" s="55"/>
      <c r="X63" s="55"/>
      <c r="Y63" s="2"/>
      <c r="Z63" s="2"/>
      <c r="AA63" s="2"/>
      <c r="AB63" s="2"/>
      <c r="AC63" s="2"/>
      <c r="AD63" s="2"/>
      <c r="AE63" s="2"/>
      <c r="AF63" s="2"/>
      <c r="AG63" s="2"/>
      <c r="AH63" s="2" t="e">
        <f t="shared" si="148"/>
        <v>#DIV/0!</v>
      </c>
    </row>
    <row r="64" spans="2:34" ht="14.25" customHeight="1" x14ac:dyDescent="0.3">
      <c r="B64" s="1">
        <v>8</v>
      </c>
      <c r="C64" s="19">
        <v>2</v>
      </c>
      <c r="D64" s="19"/>
      <c r="E64" s="19">
        <v>0</v>
      </c>
      <c r="F64" s="19">
        <v>2</v>
      </c>
      <c r="G64" s="19">
        <v>2.5</v>
      </c>
      <c r="H64" s="19">
        <v>5.4</v>
      </c>
      <c r="I64" s="19">
        <v>1</v>
      </c>
      <c r="J64" s="19">
        <v>1</v>
      </c>
      <c r="K64" s="19"/>
      <c r="L64" s="19"/>
      <c r="M64" s="53">
        <v>8</v>
      </c>
      <c r="N64" s="2">
        <f t="shared" ref="N64:Q64" si="163">N94/C64</f>
        <v>5039.1657351978502</v>
      </c>
      <c r="O64" s="2" t="e">
        <f t="shared" si="163"/>
        <v>#DIV/0!</v>
      </c>
      <c r="P64" s="2" t="e">
        <f t="shared" si="163"/>
        <v>#DIV/0!</v>
      </c>
      <c r="Q64" s="2">
        <f t="shared" si="163"/>
        <v>3930.2654481573481</v>
      </c>
      <c r="R64" s="2"/>
      <c r="S64" s="2">
        <f t="shared" ref="S64:V64" si="164">S94/G64</f>
        <v>3961.2986858105169</v>
      </c>
      <c r="T64" s="2">
        <f t="shared" si="164"/>
        <v>3971.331923463677</v>
      </c>
      <c r="U64" s="2">
        <f t="shared" si="164"/>
        <v>3387.3983987700049</v>
      </c>
      <c r="V64" s="2">
        <f t="shared" si="164"/>
        <v>2767.4648740763441</v>
      </c>
      <c r="W64" s="55"/>
      <c r="X64" s="55"/>
      <c r="Y64" s="2"/>
      <c r="Z64" s="2"/>
      <c r="AA64" s="2"/>
      <c r="AB64" s="2"/>
      <c r="AC64" s="2"/>
      <c r="AD64" s="2"/>
      <c r="AE64" s="2"/>
      <c r="AF64" s="2"/>
      <c r="AG64" s="2"/>
      <c r="AH64" s="2" t="e">
        <f t="shared" si="148"/>
        <v>#DIV/0!</v>
      </c>
    </row>
    <row r="65" spans="2:34" ht="14.25" customHeight="1" x14ac:dyDescent="0.3">
      <c r="B65" s="1">
        <v>9</v>
      </c>
      <c r="C65" s="19">
        <v>1</v>
      </c>
      <c r="D65" s="19"/>
      <c r="E65" s="19">
        <v>1</v>
      </c>
      <c r="F65" s="19">
        <v>3</v>
      </c>
      <c r="G65" s="19">
        <v>0</v>
      </c>
      <c r="H65" s="19">
        <v>2.5</v>
      </c>
      <c r="I65" s="19">
        <v>2</v>
      </c>
      <c r="J65" s="19">
        <v>1</v>
      </c>
      <c r="K65" s="19"/>
      <c r="L65" s="19"/>
      <c r="M65" s="53">
        <v>9</v>
      </c>
      <c r="N65" s="2">
        <f>N95/C64</f>
        <v>2538.5928564212991</v>
      </c>
      <c r="O65" s="2" t="e">
        <f t="shared" ref="O65:Q65" si="165">O95/D65</f>
        <v>#DIV/0!</v>
      </c>
      <c r="P65" s="2">
        <f t="shared" si="165"/>
        <v>4062.4777835562854</v>
      </c>
      <c r="Q65" s="2">
        <f t="shared" si="165"/>
        <v>3932.6238189131254</v>
      </c>
      <c r="R65" s="2"/>
      <c r="S65" s="2" t="e">
        <f t="shared" ref="S65:V65" si="166">S95/G65</f>
        <v>#DIV/0!</v>
      </c>
      <c r="T65" s="2">
        <f t="shared" si="166"/>
        <v>3920.9158896268113</v>
      </c>
      <c r="U65" s="2">
        <f t="shared" si="166"/>
        <v>3317.2079603404854</v>
      </c>
      <c r="V65" s="2">
        <f t="shared" si="166"/>
        <v>2672.50003105418</v>
      </c>
      <c r="W65" s="55"/>
      <c r="X65" s="55"/>
      <c r="Y65" s="2"/>
      <c r="Z65" s="2"/>
      <c r="AA65" s="2"/>
      <c r="AB65" s="2"/>
      <c r="AC65" s="2"/>
      <c r="AD65" s="2"/>
      <c r="AE65" s="2"/>
      <c r="AF65" s="2"/>
      <c r="AG65" s="2"/>
      <c r="AH65" s="2" t="e">
        <f t="shared" si="148"/>
        <v>#DIV/0!</v>
      </c>
    </row>
    <row r="66" spans="2:34" ht="14.25" customHeight="1" x14ac:dyDescent="0.3">
      <c r="B66" s="1">
        <v>10</v>
      </c>
      <c r="C66" s="19">
        <v>1</v>
      </c>
      <c r="D66" s="19"/>
      <c r="E66" s="19">
        <v>2</v>
      </c>
      <c r="F66" s="19"/>
      <c r="G66" s="19">
        <v>0.5</v>
      </c>
      <c r="H66" s="19">
        <v>2</v>
      </c>
      <c r="I66" s="19">
        <v>0</v>
      </c>
      <c r="J66" s="19">
        <v>2</v>
      </c>
      <c r="K66" s="19"/>
      <c r="L66" s="19"/>
      <c r="M66" s="53">
        <v>10</v>
      </c>
      <c r="N66" s="2">
        <f t="shared" ref="N66:Q66" si="167">N96/C66</f>
        <v>5146.56616995082</v>
      </c>
      <c r="O66" s="2" t="e">
        <f t="shared" si="167"/>
        <v>#DIV/0!</v>
      </c>
      <c r="P66" s="2">
        <f t="shared" si="167"/>
        <v>4160.3372503616411</v>
      </c>
      <c r="Q66" s="2" t="e">
        <f t="shared" si="167"/>
        <v>#DIV/0!</v>
      </c>
      <c r="R66" s="2"/>
      <c r="S66" s="2">
        <f t="shared" ref="S66:V66" si="168">S96/G66</f>
        <v>3914.1083307724548</v>
      </c>
      <c r="T66" s="2">
        <f t="shared" si="168"/>
        <v>3866.993870977858</v>
      </c>
      <c r="U66" s="2" t="e">
        <f t="shared" si="168"/>
        <v>#DIV/0!</v>
      </c>
      <c r="V66" s="2">
        <f t="shared" si="168"/>
        <v>2573.5360317994782</v>
      </c>
      <c r="W66" s="55"/>
      <c r="X66" s="55"/>
      <c r="Y66" s="2"/>
      <c r="Z66" s="2"/>
      <c r="AA66" s="2"/>
      <c r="AB66" s="2"/>
      <c r="AC66" s="2"/>
      <c r="AD66" s="2"/>
      <c r="AE66" s="2"/>
      <c r="AF66" s="2"/>
      <c r="AG66" s="2"/>
      <c r="AH66" s="2" t="e">
        <f t="shared" si="148"/>
        <v>#DIV/0!</v>
      </c>
    </row>
    <row r="67" spans="2:34" ht="14.25" customHeight="1" x14ac:dyDescent="0.3">
      <c r="B67" s="1">
        <v>11</v>
      </c>
      <c r="C67" s="19">
        <v>1</v>
      </c>
      <c r="D67" s="19"/>
      <c r="E67" s="19">
        <v>1</v>
      </c>
      <c r="F67" s="19">
        <v>3</v>
      </c>
      <c r="G67" s="19">
        <v>1</v>
      </c>
      <c r="H67" s="19">
        <v>3</v>
      </c>
      <c r="I67" s="19"/>
      <c r="J67" s="19">
        <v>0</v>
      </c>
      <c r="K67" s="19"/>
      <c r="L67" s="19"/>
      <c r="M67" s="53">
        <v>11</v>
      </c>
      <c r="N67" s="2">
        <f t="shared" ref="N67:Q67" si="169">N97/C67</f>
        <v>5247.0357580296404</v>
      </c>
      <c r="O67" s="2" t="e">
        <f t="shared" si="169"/>
        <v>#DIV/0!</v>
      </c>
      <c r="P67" s="2">
        <f t="shared" si="169"/>
        <v>4290.5693443703203</v>
      </c>
      <c r="Q67" s="2">
        <f t="shared" si="169"/>
        <v>3934.836137540658</v>
      </c>
      <c r="R67" s="2"/>
      <c r="S67" s="2">
        <f t="shared" ref="S67:V67" si="170">S97/G67</f>
        <v>3883.102930710993</v>
      </c>
      <c r="T67" s="2">
        <f t="shared" si="170"/>
        <v>3809.3697238813234</v>
      </c>
      <c r="U67" s="2" t="e">
        <f t="shared" si="170"/>
        <v>#DIV/0!</v>
      </c>
      <c r="V67" s="2" t="e">
        <f t="shared" si="170"/>
        <v>#DIV/0!</v>
      </c>
      <c r="W67" s="55"/>
      <c r="X67" s="55"/>
      <c r="Y67" s="2"/>
      <c r="Z67" s="2"/>
      <c r="AA67" s="2"/>
      <c r="AB67" s="2"/>
      <c r="AC67" s="2"/>
      <c r="AD67" s="2"/>
      <c r="AE67" s="2"/>
      <c r="AF67" s="2"/>
      <c r="AG67" s="2"/>
      <c r="AH67" s="2" t="e">
        <f t="shared" si="148"/>
        <v>#DIV/0!</v>
      </c>
    </row>
    <row r="68" spans="2:34" ht="14.25" customHeight="1" x14ac:dyDescent="0.3">
      <c r="B68" s="1">
        <v>12</v>
      </c>
      <c r="C68" s="19">
        <v>1</v>
      </c>
      <c r="D68" s="19"/>
      <c r="E68" s="19">
        <v>1</v>
      </c>
      <c r="F68" s="19">
        <v>1</v>
      </c>
      <c r="G68" s="19"/>
      <c r="H68" s="19">
        <v>3</v>
      </c>
      <c r="I68" s="19">
        <v>2.5</v>
      </c>
      <c r="J68" s="19">
        <v>1</v>
      </c>
      <c r="K68" s="19"/>
      <c r="L68" s="19"/>
      <c r="M68" s="53">
        <v>12</v>
      </c>
      <c r="N68" s="2">
        <f t="shared" ref="N68:Q68" si="171">N98/C68</f>
        <v>5379.3406162223546</v>
      </c>
      <c r="O68" s="2" t="e">
        <f t="shared" si="171"/>
        <v>#DIV/0!</v>
      </c>
      <c r="P68" s="2">
        <f t="shared" si="171"/>
        <v>4455.9510086352093</v>
      </c>
      <c r="Q68" s="2">
        <f t="shared" si="171"/>
        <v>3927.2562048416294</v>
      </c>
      <c r="R68" s="2"/>
      <c r="S68" s="2" t="e">
        <f t="shared" ref="S68:V68" si="172">S98/G68</f>
        <v>#DIV/0!</v>
      </c>
      <c r="T68" s="2">
        <f t="shared" si="172"/>
        <v>3746.8665972544791</v>
      </c>
      <c r="U68" s="2">
        <f t="shared" si="172"/>
        <v>3073.4769896673038</v>
      </c>
      <c r="V68" s="2">
        <f t="shared" si="172"/>
        <v>2354.0873820801644</v>
      </c>
      <c r="W68" s="55"/>
      <c r="X68" s="55"/>
      <c r="Y68" s="2"/>
      <c r="Z68" s="2"/>
      <c r="AA68" s="2"/>
      <c r="AB68" s="2"/>
      <c r="AC68" s="2"/>
      <c r="AD68" s="2"/>
      <c r="AE68" s="2"/>
      <c r="AF68" s="2"/>
      <c r="AG68" s="2"/>
      <c r="AH68" s="2" t="e">
        <f t="shared" si="148"/>
        <v>#DIV/0!</v>
      </c>
    </row>
    <row r="69" spans="2:34" ht="14.25" customHeight="1" x14ac:dyDescent="0.3">
      <c r="B69" s="1">
        <v>13</v>
      </c>
      <c r="C69" s="19"/>
      <c r="D69" s="19">
        <v>1</v>
      </c>
      <c r="E69" s="19">
        <v>2</v>
      </c>
      <c r="F69" s="19">
        <v>1</v>
      </c>
      <c r="G69" s="19">
        <v>0</v>
      </c>
      <c r="H69" s="19">
        <v>2.63</v>
      </c>
      <c r="I69" s="19"/>
      <c r="J69" s="19"/>
      <c r="K69" s="19">
        <v>1</v>
      </c>
      <c r="L69" s="19"/>
      <c r="M69" s="53">
        <v>13</v>
      </c>
      <c r="N69" s="2" t="e">
        <f t="shared" ref="N69:Q69" si="173">N99/C69</f>
        <v>#DIV/0!</v>
      </c>
      <c r="O69" s="2">
        <f t="shared" si="173"/>
        <v>4065.2613119270536</v>
      </c>
      <c r="P69" s="2">
        <f t="shared" si="173"/>
        <v>4653.2778328424538</v>
      </c>
      <c r="Q69" s="2">
        <f t="shared" si="173"/>
        <v>3920.2943537578321</v>
      </c>
      <c r="R69" s="2"/>
      <c r="S69" s="2" t="e">
        <f t="shared" ref="S69:V69" si="174">S99/G69</f>
        <v>#DIV/0!</v>
      </c>
      <c r="T69" s="2">
        <f t="shared" si="174"/>
        <v>3676.3273955885847</v>
      </c>
      <c r="U69" s="2" t="e">
        <f t="shared" si="174"/>
        <v>#DIV/0!</v>
      </c>
      <c r="V69" s="2" t="e">
        <f t="shared" si="174"/>
        <v>#DIV/0!</v>
      </c>
      <c r="W69" s="55"/>
      <c r="X69" s="55"/>
      <c r="Y69" s="2"/>
      <c r="Z69" s="2"/>
      <c r="AA69" s="2"/>
      <c r="AB69" s="2"/>
      <c r="AC69" s="2"/>
      <c r="AD69" s="2"/>
      <c r="AE69" s="2"/>
      <c r="AF69" s="2"/>
      <c r="AG69" s="2"/>
      <c r="AH69" s="2">
        <f t="shared" si="148"/>
        <v>2511.4265210808371</v>
      </c>
    </row>
    <row r="70" spans="2:34" ht="14.25" customHeight="1" x14ac:dyDescent="0.3">
      <c r="B70" s="1">
        <v>14</v>
      </c>
      <c r="C70" s="19"/>
      <c r="D70" s="19"/>
      <c r="E70" s="19">
        <v>0</v>
      </c>
      <c r="F70" s="19"/>
      <c r="G70" s="19"/>
      <c r="H70" s="19"/>
      <c r="I70" s="19">
        <v>1</v>
      </c>
      <c r="J70" s="19">
        <v>1</v>
      </c>
      <c r="K70" s="19"/>
      <c r="L70" s="19"/>
      <c r="M70" s="53">
        <v>14</v>
      </c>
      <c r="N70" s="2" t="e">
        <f t="shared" ref="N70:Q70" si="175">N100/C70</f>
        <v>#DIV/0!</v>
      </c>
      <c r="O70" s="2" t="e">
        <f t="shared" si="175"/>
        <v>#DIV/0!</v>
      </c>
      <c r="P70" s="2" t="e">
        <f t="shared" si="175"/>
        <v>#DIV/0!</v>
      </c>
      <c r="Q70" s="2" t="e">
        <f t="shared" si="175"/>
        <v>#DIV/0!</v>
      </c>
      <c r="R70" s="2"/>
      <c r="S70" s="2" t="e">
        <f t="shared" ref="S70:V70" si="176">S100/G70</f>
        <v>#DIV/0!</v>
      </c>
      <c r="T70" s="2" t="e">
        <f t="shared" si="176"/>
        <v>#DIV/0!</v>
      </c>
      <c r="U70" s="2">
        <f t="shared" si="176"/>
        <v>2877.4490879173827</v>
      </c>
      <c r="V70" s="2">
        <f t="shared" si="176"/>
        <v>2105.2829227520997</v>
      </c>
      <c r="W70" s="55"/>
      <c r="X70" s="55"/>
      <c r="Y70" s="2"/>
      <c r="Z70" s="2"/>
      <c r="AA70" s="2"/>
      <c r="AB70" s="2"/>
      <c r="AC70" s="2"/>
      <c r="AD70" s="2"/>
      <c r="AE70" s="2"/>
      <c r="AF70" s="2"/>
      <c r="AG70" s="2"/>
      <c r="AH70" s="2" t="e">
        <f t="shared" si="148"/>
        <v>#DIV/0!</v>
      </c>
    </row>
    <row r="71" spans="2:34" ht="14.25" customHeight="1" x14ac:dyDescent="0.3">
      <c r="B71" s="1">
        <v>15</v>
      </c>
      <c r="C71" s="19">
        <v>1</v>
      </c>
      <c r="D71" s="19">
        <v>0</v>
      </c>
      <c r="E71" s="19">
        <v>3</v>
      </c>
      <c r="F71" s="19"/>
      <c r="G71" s="19">
        <v>2</v>
      </c>
      <c r="H71" s="19">
        <v>0.5</v>
      </c>
      <c r="I71" s="19">
        <v>1</v>
      </c>
      <c r="J71" s="19">
        <v>3</v>
      </c>
      <c r="K71" s="19"/>
      <c r="L71" s="19"/>
      <c r="M71" s="53">
        <v>15</v>
      </c>
      <c r="N71" s="2">
        <f t="shared" ref="N71:Q71" si="177">N101/C71</f>
        <v>0</v>
      </c>
      <c r="O71" s="2" t="e">
        <f t="shared" si="177"/>
        <v>#DIV/0!</v>
      </c>
      <c r="P71" s="2">
        <f t="shared" si="177"/>
        <v>5155.0452488506171</v>
      </c>
      <c r="Q71" s="2" t="e">
        <f t="shared" si="177"/>
        <v>#DIV/0!</v>
      </c>
      <c r="R71" s="2"/>
      <c r="S71" s="2">
        <f t="shared" ref="S71:V71" si="178">S101/G71</f>
        <v>3726.0910957213346</v>
      </c>
      <c r="T71" s="2">
        <f t="shared" si="178"/>
        <v>3519.6140191566956</v>
      </c>
      <c r="U71" s="2">
        <f t="shared" si="178"/>
        <v>2769.659866027403</v>
      </c>
      <c r="V71" s="2">
        <f t="shared" si="178"/>
        <v>1969.7057128981494</v>
      </c>
      <c r="W71" s="55"/>
      <c r="X71" s="55"/>
      <c r="Y71" s="2"/>
      <c r="Z71" s="2"/>
      <c r="AA71" s="2"/>
      <c r="AB71" s="2"/>
      <c r="AC71" s="2"/>
      <c r="AD71" s="2"/>
      <c r="AE71" s="2"/>
      <c r="AF71" s="2"/>
      <c r="AG71" s="2"/>
      <c r="AH71" s="2" t="e">
        <f t="shared" si="148"/>
        <v>#DIV/0!</v>
      </c>
    </row>
    <row r="72" spans="2:34" ht="14.25" customHeight="1" x14ac:dyDescent="0.3">
      <c r="B72" s="1">
        <v>16</v>
      </c>
      <c r="C72" s="19"/>
      <c r="D72" s="19"/>
      <c r="E72" s="19">
        <v>1</v>
      </c>
      <c r="F72" s="19">
        <v>2</v>
      </c>
      <c r="G72" s="19"/>
      <c r="H72" s="19">
        <v>2</v>
      </c>
      <c r="I72" s="19">
        <v>1</v>
      </c>
      <c r="J72" s="19">
        <v>2</v>
      </c>
      <c r="K72" s="19"/>
      <c r="L72" s="19"/>
      <c r="M72" s="53">
        <v>16</v>
      </c>
      <c r="N72" s="53"/>
      <c r="O72" s="53"/>
      <c r="P72" s="2">
        <f t="shared" ref="P72:Q72" si="179">P102/E72</f>
        <v>5457.1743348230229</v>
      </c>
      <c r="Q72" s="2">
        <f t="shared" si="179"/>
        <v>3882.5258084208326</v>
      </c>
      <c r="R72" s="2"/>
      <c r="S72" s="2" t="e">
        <f t="shared" ref="S72:V72" si="180">S102/G72</f>
        <v>#DIV/0!</v>
      </c>
      <c r="T72" s="2">
        <f t="shared" si="180"/>
        <v>3431.228755616452</v>
      </c>
      <c r="U72" s="2">
        <f t="shared" si="180"/>
        <v>2651.9317028120568</v>
      </c>
      <c r="V72" s="2">
        <f t="shared" si="180"/>
        <v>1823.6346500077052</v>
      </c>
      <c r="W72" s="55"/>
      <c r="X72" s="55"/>
      <c r="Y72" s="2"/>
      <c r="Z72" s="2"/>
      <c r="AA72" s="2"/>
      <c r="AB72" s="2"/>
      <c r="AC72" s="2"/>
      <c r="AD72" s="2"/>
      <c r="AE72" s="2"/>
      <c r="AF72" s="2"/>
      <c r="AG72" s="2"/>
      <c r="AH72" s="2" t="e">
        <f t="shared" si="148"/>
        <v>#DIV/0!</v>
      </c>
    </row>
    <row r="73" spans="2:34" ht="14.25" customHeight="1" x14ac:dyDescent="0.3">
      <c r="B73" s="1">
        <v>17</v>
      </c>
      <c r="C73" s="19"/>
      <c r="D73" s="19"/>
      <c r="E73" s="19">
        <v>1</v>
      </c>
      <c r="F73" s="19">
        <v>1</v>
      </c>
      <c r="G73" s="19"/>
      <c r="H73" s="19">
        <v>2</v>
      </c>
      <c r="I73" s="19">
        <v>3</v>
      </c>
      <c r="J73" s="19">
        <v>4</v>
      </c>
      <c r="K73" s="19"/>
      <c r="L73" s="19"/>
      <c r="M73" s="53">
        <v>17</v>
      </c>
      <c r="N73" s="53"/>
      <c r="O73" s="53"/>
      <c r="P73" s="2">
        <f t="shared" ref="P73:Q73" si="181">P103/E73</f>
        <v>5797.6265188587713</v>
      </c>
      <c r="Q73" s="2">
        <f t="shared" si="181"/>
        <v>3864.5464278229338</v>
      </c>
      <c r="R73" s="2"/>
      <c r="S73" s="2" t="e">
        <f t="shared" ref="S73:V73" si="182">S103/G73</f>
        <v>#DIV/0!</v>
      </c>
      <c r="T73" s="2">
        <f t="shared" si="182"/>
        <v>3335.3862457512441</v>
      </c>
      <c r="U73" s="2">
        <f t="shared" si="182"/>
        <v>2530.2260636795545</v>
      </c>
      <c r="V73" s="2">
        <f t="shared" si="182"/>
        <v>2171.065881607894</v>
      </c>
      <c r="W73" s="55"/>
      <c r="X73" s="55"/>
      <c r="Y73" s="2"/>
      <c r="Z73" s="2"/>
      <c r="AA73" s="2"/>
      <c r="AB73" s="2"/>
      <c r="AC73" s="2"/>
      <c r="AD73" s="2"/>
      <c r="AE73" s="2"/>
      <c r="AF73" s="2"/>
      <c r="AG73" s="2"/>
      <c r="AH73" s="2" t="e">
        <f t="shared" si="148"/>
        <v>#DIV/0!</v>
      </c>
    </row>
    <row r="74" spans="2:34" ht="14.25" customHeight="1" x14ac:dyDescent="0.3">
      <c r="B74" s="1">
        <v>18</v>
      </c>
      <c r="C74" s="19"/>
      <c r="D74" s="19"/>
      <c r="E74" s="19">
        <v>2</v>
      </c>
      <c r="F74" s="19">
        <v>1</v>
      </c>
      <c r="G74" s="19"/>
      <c r="H74" s="19"/>
      <c r="I74" s="19">
        <v>0</v>
      </c>
      <c r="J74" s="19">
        <v>2</v>
      </c>
      <c r="K74" s="19"/>
      <c r="L74" s="19"/>
      <c r="M74" s="53">
        <v>18</v>
      </c>
      <c r="N74" s="53"/>
      <c r="O74" s="53"/>
      <c r="P74" s="2">
        <f t="shared" ref="P74:Q74" si="183">P104/E74</f>
        <v>6177.2975553113793</v>
      </c>
      <c r="Q74" s="2">
        <f t="shared" si="183"/>
        <v>3842.543542090687</v>
      </c>
      <c r="R74" s="2"/>
      <c r="S74" s="2" t="e">
        <f t="shared" ref="S74:V74" si="184">S104/G74</f>
        <v>#DIV/0!</v>
      </c>
      <c r="T74" s="2" t="e">
        <f t="shared" si="184"/>
        <v>#DIV/0!</v>
      </c>
      <c r="U74" s="2" t="e">
        <f t="shared" si="184"/>
        <v>#DIV/0!</v>
      </c>
      <c r="V74" s="2">
        <f t="shared" si="184"/>
        <v>2020.0194627664896</v>
      </c>
      <c r="W74" s="55"/>
      <c r="X74" s="55"/>
      <c r="Y74" s="2"/>
      <c r="Z74" s="2"/>
      <c r="AA74" s="2"/>
      <c r="AB74" s="2"/>
      <c r="AC74" s="2"/>
      <c r="AD74" s="2"/>
      <c r="AE74" s="2"/>
      <c r="AF74" s="2"/>
      <c r="AG74" s="2"/>
      <c r="AH74" s="2" t="e">
        <f t="shared" si="148"/>
        <v>#DIV/0!</v>
      </c>
    </row>
    <row r="75" spans="2:34" ht="14.25" customHeight="1" x14ac:dyDescent="0.3">
      <c r="B75" s="1">
        <v>19</v>
      </c>
      <c r="C75" s="19"/>
      <c r="D75" s="19"/>
      <c r="E75" s="19">
        <v>0</v>
      </c>
      <c r="F75" s="19"/>
      <c r="G75" s="19"/>
      <c r="H75" s="19"/>
      <c r="I75" s="19">
        <v>2</v>
      </c>
      <c r="J75" s="19"/>
      <c r="K75" s="19"/>
      <c r="L75" s="19"/>
      <c r="M75" s="53">
        <v>19</v>
      </c>
      <c r="N75" s="53"/>
      <c r="O75" s="53"/>
      <c r="P75" s="2" t="e">
        <f t="shared" ref="P75:Q75" si="185">P105/E75</f>
        <v>#DIV/0!</v>
      </c>
      <c r="Q75" s="2" t="e">
        <f t="shared" si="185"/>
        <v>#DIV/0!</v>
      </c>
      <c r="R75" s="2"/>
      <c r="S75" s="2" t="e">
        <f t="shared" ref="S75:V75" si="186">S105/G75</f>
        <v>#DIV/0!</v>
      </c>
      <c r="T75" s="2" t="e">
        <f t="shared" si="186"/>
        <v>#DIV/0!</v>
      </c>
      <c r="U75" s="2">
        <f t="shared" si="186"/>
        <v>2258.8441489488469</v>
      </c>
      <c r="V75" s="2" t="e">
        <f t="shared" si="186"/>
        <v>#DIV/0!</v>
      </c>
      <c r="W75" s="55"/>
      <c r="X75" s="55"/>
      <c r="Y75" s="2"/>
      <c r="Z75" s="2"/>
      <c r="AA75" s="2"/>
      <c r="AB75" s="2"/>
      <c r="AC75" s="2"/>
      <c r="AD75" s="2"/>
      <c r="AE75" s="2"/>
      <c r="AF75" s="2"/>
      <c r="AG75" s="2"/>
      <c r="AH75" s="2" t="e">
        <f t="shared" si="148"/>
        <v>#DIV/0!</v>
      </c>
    </row>
    <row r="76" spans="2:34" ht="14.25" customHeight="1" x14ac:dyDescent="0.3">
      <c r="B76" s="1">
        <v>20</v>
      </c>
      <c r="C76" s="19"/>
      <c r="D76" s="19"/>
      <c r="E76" s="19">
        <v>3</v>
      </c>
      <c r="F76" s="19"/>
      <c r="G76" s="19"/>
      <c r="H76" s="19">
        <v>4</v>
      </c>
      <c r="I76" s="19">
        <v>3</v>
      </c>
      <c r="J76" s="19">
        <v>9</v>
      </c>
      <c r="K76" s="19">
        <v>1</v>
      </c>
      <c r="L76" s="19"/>
      <c r="M76" s="53">
        <v>20</v>
      </c>
      <c r="N76" s="53"/>
      <c r="O76" s="53"/>
      <c r="P76" s="2">
        <f t="shared" ref="P76:Q76" si="187">P106/E76</f>
        <v>7032.9872093581753</v>
      </c>
      <c r="Q76" s="2" t="e">
        <f t="shared" si="187"/>
        <v>#DIV/0!</v>
      </c>
      <c r="R76" s="2"/>
      <c r="S76" s="2" t="e">
        <f t="shared" ref="S76:V76" si="188">S106/G76</f>
        <v>#DIV/0!</v>
      </c>
      <c r="T76" s="2">
        <f t="shared" si="188"/>
        <v>2986.7199288574629</v>
      </c>
      <c r="U76" s="2">
        <f t="shared" si="188"/>
        <v>2087.2084085236224</v>
      </c>
      <c r="V76" s="2">
        <f t="shared" si="188"/>
        <v>1669.5678001898341</v>
      </c>
      <c r="W76" s="55"/>
      <c r="X76" s="55"/>
      <c r="Y76" s="2"/>
      <c r="Z76" s="2"/>
      <c r="AA76" s="2"/>
      <c r="AB76" s="2"/>
      <c r="AC76" s="2"/>
      <c r="AD76" s="2"/>
      <c r="AE76" s="2"/>
      <c r="AF76" s="2"/>
      <c r="AG76" s="2"/>
      <c r="AH76" s="2">
        <f t="shared" si="148"/>
        <v>2706.0562798559986</v>
      </c>
    </row>
    <row r="77" spans="2:34" ht="14.25" customHeight="1" x14ac:dyDescent="0.3">
      <c r="B77" s="1">
        <v>21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19">
        <v>0</v>
      </c>
      <c r="J77" s="19">
        <v>0</v>
      </c>
      <c r="K77" s="19">
        <v>0</v>
      </c>
      <c r="L77" s="19"/>
      <c r="M77" s="53"/>
      <c r="N77" s="2" t="e">
        <f t="shared" ref="N77:Q77" si="189">SUM(N56:N76)</f>
        <v>#DIV/0!</v>
      </c>
      <c r="O77" s="2" t="e">
        <f t="shared" si="189"/>
        <v>#DIV/0!</v>
      </c>
      <c r="P77" s="2" t="e">
        <f t="shared" si="189"/>
        <v>#DIV/0!</v>
      </c>
      <c r="Q77" s="2" t="e">
        <f t="shared" si="189"/>
        <v>#DIV/0!</v>
      </c>
      <c r="R77" s="2"/>
      <c r="S77" s="2" t="e">
        <f t="shared" ref="S77:V77" si="190">SUM(S56:S76)</f>
        <v>#DIV/0!</v>
      </c>
      <c r="T77" s="2" t="e">
        <f t="shared" si="190"/>
        <v>#DIV/0!</v>
      </c>
      <c r="U77" s="2" t="e">
        <f t="shared" si="190"/>
        <v>#DIV/0!</v>
      </c>
      <c r="V77" s="2" t="e">
        <f t="shared" si="190"/>
        <v>#DIV/0!</v>
      </c>
      <c r="W77" s="55"/>
      <c r="X77" s="55"/>
      <c r="Y77" s="2"/>
      <c r="Z77" s="2"/>
      <c r="AA77" s="2"/>
      <c r="AB77" s="2"/>
      <c r="AC77" s="2"/>
      <c r="AD77" s="2"/>
      <c r="AE77" s="2"/>
      <c r="AF77" s="2"/>
      <c r="AG77" s="2"/>
      <c r="AH77" s="2" t="e">
        <f>SUM(AH56:AH76)</f>
        <v>#DIV/0!</v>
      </c>
    </row>
    <row r="78" spans="2:34" ht="14.25" customHeight="1" x14ac:dyDescent="0.3">
      <c r="B78" s="1">
        <v>22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19">
        <v>0</v>
      </c>
      <c r="J78" s="19">
        <v>0</v>
      </c>
      <c r="K78" s="19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57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2:34" ht="14.25" customHeight="1" x14ac:dyDescent="0.3">
      <c r="B79" s="1">
        <v>23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19">
        <v>0</v>
      </c>
      <c r="J79" s="19">
        <v>0</v>
      </c>
      <c r="K79" s="19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57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2:34" ht="14.25" customHeight="1" x14ac:dyDescent="0.3">
      <c r="B80" s="1">
        <v>24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19">
        <v>0</v>
      </c>
      <c r="J80" s="19">
        <v>0</v>
      </c>
      <c r="K80" s="19">
        <v>0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57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61" ht="14.25" customHeight="1" x14ac:dyDescent="0.3">
      <c r="B81" s="1">
        <v>25</v>
      </c>
      <c r="C81" s="123">
        <v>0</v>
      </c>
      <c r="D81" s="123">
        <v>0</v>
      </c>
      <c r="E81" s="123">
        <v>0</v>
      </c>
      <c r="F81" s="123">
        <v>0</v>
      </c>
      <c r="G81" s="123">
        <v>0</v>
      </c>
      <c r="H81" s="123">
        <v>0</v>
      </c>
      <c r="I81" s="19">
        <v>0</v>
      </c>
      <c r="J81" s="19">
        <v>0</v>
      </c>
      <c r="K81" s="19">
        <v>0</v>
      </c>
      <c r="N81" s="16"/>
      <c r="O81" s="16"/>
      <c r="P81" s="16"/>
      <c r="Q81" s="16"/>
      <c r="R81" s="16"/>
      <c r="S81" s="16"/>
      <c r="T81" s="16"/>
      <c r="U81" s="16"/>
      <c r="V81" s="16"/>
      <c r="W81" s="57"/>
      <c r="X81" s="57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61" ht="14.25" customHeight="1" x14ac:dyDescent="0.3">
      <c r="A82" s="124"/>
      <c r="B82" s="125" t="s">
        <v>99</v>
      </c>
      <c r="C82" s="126">
        <f t="shared" ref="C82:K82" si="191">SUM(C56:C81)</f>
        <v>19.5</v>
      </c>
      <c r="D82" s="126">
        <f t="shared" si="191"/>
        <v>3</v>
      </c>
      <c r="E82" s="126">
        <f t="shared" si="191"/>
        <v>21.5</v>
      </c>
      <c r="F82" s="126">
        <f t="shared" si="191"/>
        <v>40</v>
      </c>
      <c r="G82" s="126">
        <f t="shared" si="191"/>
        <v>13</v>
      </c>
      <c r="H82" s="126">
        <f t="shared" si="191"/>
        <v>39.03</v>
      </c>
      <c r="I82" s="126">
        <f t="shared" si="191"/>
        <v>19.5</v>
      </c>
      <c r="J82" s="126">
        <f t="shared" si="191"/>
        <v>29</v>
      </c>
      <c r="K82" s="126">
        <f t="shared" si="191"/>
        <v>3</v>
      </c>
      <c r="L82" s="127">
        <f>SUM(C82:K82)</f>
        <v>187.53</v>
      </c>
      <c r="M82" s="124"/>
      <c r="N82" s="128"/>
      <c r="O82" s="128"/>
      <c r="P82" s="128"/>
      <c r="Q82" s="128"/>
      <c r="R82" s="128"/>
      <c r="S82" s="128"/>
      <c r="T82" s="128"/>
      <c r="U82" s="128"/>
      <c r="V82" s="128"/>
      <c r="W82" s="129"/>
      <c r="X82" s="129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</row>
    <row r="83" spans="1:61" ht="14.25" customHeight="1" x14ac:dyDescent="0.3">
      <c r="M83" s="45" t="s">
        <v>59</v>
      </c>
      <c r="N83" s="16"/>
      <c r="O83" s="16"/>
      <c r="P83" s="16"/>
      <c r="Q83" s="16"/>
      <c r="R83" s="16"/>
      <c r="S83" s="16"/>
      <c r="T83" s="16"/>
      <c r="U83" s="16"/>
      <c r="V83" s="16"/>
      <c r="W83" s="57"/>
      <c r="X83" s="57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61" ht="14.25" customHeight="1" x14ac:dyDescent="0.3">
      <c r="C84" s="98" t="s">
        <v>0</v>
      </c>
      <c r="D84" s="98" t="s">
        <v>87</v>
      </c>
      <c r="E84" s="98" t="s">
        <v>88</v>
      </c>
      <c r="F84" s="98" t="s">
        <v>3</v>
      </c>
      <c r="G84" s="98" t="s">
        <v>89</v>
      </c>
      <c r="H84" s="98" t="s">
        <v>90</v>
      </c>
      <c r="I84" s="98" t="s">
        <v>13</v>
      </c>
      <c r="J84" s="98" t="s">
        <v>91</v>
      </c>
      <c r="K84" s="98" t="s">
        <v>8</v>
      </c>
      <c r="N84" s="98" t="s">
        <v>0</v>
      </c>
      <c r="O84" s="98" t="s">
        <v>87</v>
      </c>
      <c r="P84" s="98" t="s">
        <v>88</v>
      </c>
      <c r="Q84" s="121" t="s">
        <v>3</v>
      </c>
      <c r="R84" s="98" t="s">
        <v>89</v>
      </c>
      <c r="S84" s="98" t="s">
        <v>90</v>
      </c>
      <c r="T84" s="98" t="s">
        <v>13</v>
      </c>
      <c r="U84" s="98" t="s">
        <v>91</v>
      </c>
      <c r="V84" s="98" t="s">
        <v>8</v>
      </c>
      <c r="W84" s="30"/>
      <c r="X84" s="30"/>
    </row>
    <row r="85" spans="1:61" ht="14.25" customHeight="1" x14ac:dyDescent="0.3">
      <c r="B85" s="53"/>
      <c r="C85" s="99"/>
      <c r="D85" s="99" t="s">
        <v>9</v>
      </c>
      <c r="E85" s="99" t="s">
        <v>2</v>
      </c>
      <c r="F85" s="99"/>
      <c r="G85" s="99" t="s">
        <v>10</v>
      </c>
      <c r="H85" s="99" t="s">
        <v>11</v>
      </c>
      <c r="I85" s="99" t="s">
        <v>12</v>
      </c>
      <c r="J85" s="99" t="s">
        <v>13</v>
      </c>
      <c r="K85" s="99"/>
      <c r="M85" s="53"/>
      <c r="N85" s="99"/>
      <c r="O85" s="99" t="s">
        <v>9</v>
      </c>
      <c r="P85" s="99" t="s">
        <v>2</v>
      </c>
      <c r="Q85" s="122"/>
      <c r="R85" s="99" t="s">
        <v>10</v>
      </c>
      <c r="S85" s="99" t="s">
        <v>11</v>
      </c>
      <c r="T85" s="99" t="s">
        <v>12</v>
      </c>
      <c r="U85" s="99" t="s">
        <v>13</v>
      </c>
      <c r="V85" s="99"/>
      <c r="W85" s="54"/>
      <c r="X85" s="54"/>
      <c r="Y85" s="53"/>
      <c r="Z85" s="53"/>
      <c r="AA85" s="53"/>
      <c r="AB85" s="53"/>
      <c r="AC85" s="53"/>
      <c r="AD85" s="53"/>
      <c r="AE85" s="53"/>
      <c r="AF85" s="53"/>
      <c r="AG85" s="53"/>
      <c r="AH85" s="53" t="s">
        <v>8</v>
      </c>
    </row>
    <row r="86" spans="1:61" ht="14.25" customHeight="1" x14ac:dyDescent="0.3">
      <c r="B86" s="53">
        <v>0</v>
      </c>
      <c r="C86" s="58">
        <f>+(C56*C17)</f>
        <v>261600</v>
      </c>
      <c r="D86" s="58">
        <f t="shared" ref="D86:J86" si="192">D56*D17</f>
        <v>0</v>
      </c>
      <c r="E86" s="58">
        <f t="shared" si="192"/>
        <v>0</v>
      </c>
      <c r="F86" s="58">
        <f t="shared" si="192"/>
        <v>0</v>
      </c>
      <c r="G86" s="58">
        <f t="shared" si="192"/>
        <v>0</v>
      </c>
      <c r="H86" s="58">
        <f t="shared" si="192"/>
        <v>144300</v>
      </c>
      <c r="I86" s="58">
        <f t="shared" si="192"/>
        <v>0</v>
      </c>
      <c r="J86" s="58">
        <f t="shared" si="192"/>
        <v>0</v>
      </c>
      <c r="K86" s="58">
        <f>K56*'Final FY21 7-22-20'!K17</f>
        <v>0</v>
      </c>
      <c r="M86" s="53">
        <v>0</v>
      </c>
      <c r="N86" s="2">
        <f>C86-'Current w-Formula'!B55</f>
        <v>30990</v>
      </c>
      <c r="O86" s="2">
        <f>D86-'Current w-Formula'!C55</f>
        <v>0</v>
      </c>
      <c r="P86" s="2">
        <f>E86-'Current w-Formula'!D55</f>
        <v>0</v>
      </c>
      <c r="Q86" s="2">
        <f>F86-'Current w-Formula'!E55</f>
        <v>0</v>
      </c>
      <c r="R86" s="2"/>
      <c r="S86" s="2">
        <f>G86-'Current w-Formula'!F55</f>
        <v>0</v>
      </c>
      <c r="T86" s="2">
        <f>H86-'Current w-Formula'!G55</f>
        <v>11379</v>
      </c>
      <c r="U86" s="2">
        <f>I86-'Current w-Formula'!H55</f>
        <v>0</v>
      </c>
      <c r="V86" s="2">
        <f>J86-'Current w-Formula'!I55</f>
        <v>0</v>
      </c>
      <c r="W86" s="55"/>
      <c r="X86" s="55"/>
      <c r="Y86" s="2"/>
      <c r="Z86" s="2"/>
      <c r="AA86" s="2"/>
      <c r="AB86" s="2"/>
      <c r="AC86" s="2"/>
      <c r="AD86" s="2"/>
      <c r="AE86" s="2"/>
      <c r="AF86" s="2"/>
      <c r="AG86" s="2"/>
      <c r="AH86" s="2">
        <f>K86-'Current w-Formula'!J55</f>
        <v>0</v>
      </c>
    </row>
    <row r="87" spans="1:61" ht="14.25" customHeight="1" x14ac:dyDescent="0.3">
      <c r="B87" s="53">
        <v>1</v>
      </c>
      <c r="C87" s="58">
        <f t="shared" ref="C87:C99" si="193">SUM(C57*C18)</f>
        <v>111616</v>
      </c>
      <c r="D87" s="58">
        <f t="shared" ref="D87:K87" si="194">D57*D18</f>
        <v>0</v>
      </c>
      <c r="E87" s="58">
        <f t="shared" si="194"/>
        <v>46489.599999999999</v>
      </c>
      <c r="F87" s="58">
        <f t="shared" si="194"/>
        <v>47411.200000000004</v>
      </c>
      <c r="G87" s="58">
        <f t="shared" si="194"/>
        <v>0</v>
      </c>
      <c r="H87" s="58">
        <f t="shared" si="194"/>
        <v>0</v>
      </c>
      <c r="I87" s="58">
        <f t="shared" si="194"/>
        <v>0</v>
      </c>
      <c r="J87" s="58">
        <f t="shared" si="194"/>
        <v>0</v>
      </c>
      <c r="K87" s="58">
        <f t="shared" si="194"/>
        <v>0</v>
      </c>
      <c r="M87" s="53">
        <v>1</v>
      </c>
      <c r="N87" s="2">
        <f>C87-'Current w-Formula'!B56</f>
        <v>13876</v>
      </c>
      <c r="O87" s="2">
        <f>D87-'Current w-Formula'!C56</f>
        <v>0</v>
      </c>
      <c r="P87" s="2">
        <f>E87-'Current w-Formula'!D56</f>
        <v>4352.5999999999985</v>
      </c>
      <c r="Q87" s="2">
        <f>F87-'Current w-Formula'!E56</f>
        <v>3854.2000000000044</v>
      </c>
      <c r="R87" s="2"/>
      <c r="S87" s="2">
        <f>G87-'Current w-Formula'!F56</f>
        <v>0</v>
      </c>
      <c r="T87" s="2">
        <f>H87-'Current w-Formula'!G56</f>
        <v>0</v>
      </c>
      <c r="U87" s="2">
        <f>I87-'Current w-Formula'!H56</f>
        <v>0</v>
      </c>
      <c r="V87" s="2">
        <f>J87-'Current w-Formula'!I56</f>
        <v>0</v>
      </c>
      <c r="W87" s="55"/>
      <c r="X87" s="55"/>
      <c r="Y87" s="2"/>
      <c r="Z87" s="2"/>
      <c r="AA87" s="2"/>
      <c r="AB87" s="2"/>
      <c r="AC87" s="2"/>
      <c r="AD87" s="2"/>
      <c r="AE87" s="2"/>
      <c r="AF87" s="2"/>
      <c r="AG87" s="2"/>
      <c r="AH87" s="2">
        <f>K87-'Current w-Formula'!J56</f>
        <v>0</v>
      </c>
    </row>
    <row r="88" spans="1:61" ht="14.25" customHeight="1" x14ac:dyDescent="0.3">
      <c r="B88" s="53">
        <v>2</v>
      </c>
      <c r="C88" s="58">
        <f t="shared" si="193"/>
        <v>0</v>
      </c>
      <c r="D88" s="58">
        <f t="shared" ref="D88:K88" si="195">D58*D19</f>
        <v>0</v>
      </c>
      <c r="E88" s="58">
        <f t="shared" si="195"/>
        <v>47605.350400000003</v>
      </c>
      <c r="F88" s="58">
        <f t="shared" si="195"/>
        <v>97098.137600000016</v>
      </c>
      <c r="G88" s="58">
        <f t="shared" si="195"/>
        <v>49492.787200000006</v>
      </c>
      <c r="H88" s="58">
        <f t="shared" si="195"/>
        <v>0</v>
      </c>
      <c r="I88" s="58">
        <f t="shared" si="195"/>
        <v>0</v>
      </c>
      <c r="J88" s="58">
        <f t="shared" si="195"/>
        <v>0</v>
      </c>
      <c r="K88" s="58">
        <f t="shared" si="195"/>
        <v>0</v>
      </c>
      <c r="M88" s="53">
        <v>2</v>
      </c>
      <c r="N88" s="2">
        <f>C88-'Current w-Formula'!B57</f>
        <v>0</v>
      </c>
      <c r="O88" s="2">
        <f>D88-'Current w-Formula'!C57</f>
        <v>0</v>
      </c>
      <c r="P88" s="2">
        <f>E88-'Current w-Formula'!D57</f>
        <v>4219.350400000003</v>
      </c>
      <c r="Q88" s="2">
        <f>F88-'Current w-Formula'!E57</f>
        <v>7744.1376000000164</v>
      </c>
      <c r="R88" s="2"/>
      <c r="S88" s="2">
        <f>G88-'Current w-Formula'!F57</f>
        <v>4024.7872000000061</v>
      </c>
      <c r="T88" s="2">
        <f>H88-'Current w-Formula'!G57</f>
        <v>0</v>
      </c>
      <c r="U88" s="2">
        <f>I88-'Current w-Formula'!H57</f>
        <v>0</v>
      </c>
      <c r="V88" s="2">
        <f>J88-'Current w-Formula'!I57</f>
        <v>0</v>
      </c>
      <c r="W88" s="55"/>
      <c r="X88" s="55"/>
      <c r="Y88" s="2"/>
      <c r="Z88" s="2"/>
      <c r="AA88" s="2"/>
      <c r="AB88" s="2"/>
      <c r="AC88" s="2"/>
      <c r="AD88" s="2"/>
      <c r="AE88" s="2"/>
      <c r="AF88" s="2"/>
      <c r="AG88" s="2"/>
      <c r="AH88" s="2">
        <f>K88-'Current w-Formula'!J57</f>
        <v>0</v>
      </c>
    </row>
    <row r="89" spans="1:61" ht="14.25" customHeight="1" x14ac:dyDescent="0.3">
      <c r="B89" s="53">
        <v>3</v>
      </c>
      <c r="C89" s="58">
        <f t="shared" si="193"/>
        <v>140445.43057920001</v>
      </c>
      <c r="D89" s="58">
        <f t="shared" ref="D89:K89" si="196">D59*D20</f>
        <v>0</v>
      </c>
      <c r="E89" s="58">
        <f t="shared" si="196"/>
        <v>24373.939404800003</v>
      </c>
      <c r="F89" s="58">
        <f t="shared" si="196"/>
        <v>149142.73935360002</v>
      </c>
      <c r="G89" s="58">
        <f t="shared" si="196"/>
        <v>50680.61409280001</v>
      </c>
      <c r="H89" s="58">
        <f t="shared" si="196"/>
        <v>0</v>
      </c>
      <c r="I89" s="58">
        <f t="shared" si="196"/>
        <v>0</v>
      </c>
      <c r="J89" s="58">
        <f t="shared" si="196"/>
        <v>0</v>
      </c>
      <c r="K89" s="58">
        <f t="shared" si="196"/>
        <v>0</v>
      </c>
      <c r="M89" s="53">
        <v>3</v>
      </c>
      <c r="N89" s="2">
        <f>C89-'Current w-Formula'!B58</f>
        <v>15804.430579200009</v>
      </c>
      <c r="O89" s="2">
        <f>D89-'Current w-Formula'!C58</f>
        <v>0</v>
      </c>
      <c r="P89" s="2">
        <f>E89-'Current w-Formula'!D58</f>
        <v>2055.4394048000031</v>
      </c>
      <c r="Q89" s="2">
        <f>F89-'Current w-Formula'!E58</f>
        <v>11655.739353600016</v>
      </c>
      <c r="R89" s="2"/>
      <c r="S89" s="2">
        <f>G89-'Current w-Formula'!F58</f>
        <v>4020.6140928000095</v>
      </c>
      <c r="T89" s="2">
        <f>H89-'Current w-Formula'!G58</f>
        <v>0</v>
      </c>
      <c r="U89" s="2">
        <f>I89-'Current w-Formula'!H58</f>
        <v>0</v>
      </c>
      <c r="V89" s="2">
        <f>J89-'Current w-Formula'!I58</f>
        <v>0</v>
      </c>
      <c r="W89" s="55"/>
      <c r="X89" s="55"/>
      <c r="Y89" s="2"/>
      <c r="Z89" s="2"/>
      <c r="AA89" s="2"/>
      <c r="AB89" s="2"/>
      <c r="AC89" s="2"/>
      <c r="AD89" s="2"/>
      <c r="AE89" s="2"/>
      <c r="AF89" s="2"/>
      <c r="AG89" s="2"/>
      <c r="AH89" s="2">
        <f>K89-'Current w-Formula'!J58</f>
        <v>0</v>
      </c>
    </row>
    <row r="90" spans="1:61" ht="14.25" customHeight="1" x14ac:dyDescent="0.3">
      <c r="B90" s="53">
        <v>4</v>
      </c>
      <c r="C90" s="58">
        <f t="shared" si="193"/>
        <v>0</v>
      </c>
      <c r="D90" s="58">
        <f t="shared" ref="D90:K90" si="197">D60*D21</f>
        <v>0</v>
      </c>
      <c r="E90" s="58">
        <f t="shared" si="197"/>
        <v>49917.82790103041</v>
      </c>
      <c r="F90" s="58">
        <f t="shared" si="197"/>
        <v>330898.02437918726</v>
      </c>
      <c r="G90" s="58">
        <f t="shared" si="197"/>
        <v>51896.948831027214</v>
      </c>
      <c r="H90" s="58">
        <f t="shared" si="197"/>
        <v>52886.509296025608</v>
      </c>
      <c r="I90" s="58">
        <f t="shared" si="197"/>
        <v>0</v>
      </c>
      <c r="J90" s="58">
        <f t="shared" si="197"/>
        <v>0</v>
      </c>
      <c r="K90" s="58">
        <f t="shared" si="197"/>
        <v>0</v>
      </c>
      <c r="M90" s="53">
        <v>4</v>
      </c>
      <c r="N90" s="2">
        <f>C90-'Current w-Formula'!B59</f>
        <v>0</v>
      </c>
      <c r="O90" s="2">
        <f>D90-'Current w-Formula'!C59</f>
        <v>0</v>
      </c>
      <c r="P90" s="2">
        <f>E90-'Current w-Formula'!D59</f>
        <v>4029.8279010304104</v>
      </c>
      <c r="Q90" s="2">
        <f>F90-'Current w-Formula'!E59</f>
        <v>25333.024379187264</v>
      </c>
      <c r="R90" s="2"/>
      <c r="S90" s="2">
        <f>G90-'Current w-Formula'!F59</f>
        <v>4014.9488310272136</v>
      </c>
      <c r="T90" s="2">
        <f>H90-'Current w-Formula'!G59</f>
        <v>4117.5092960256079</v>
      </c>
      <c r="U90" s="2">
        <f>I90-'Current w-Formula'!H59</f>
        <v>0</v>
      </c>
      <c r="V90" s="2">
        <f>J90-'Current w-Formula'!I59</f>
        <v>0</v>
      </c>
      <c r="W90" s="55"/>
      <c r="X90" s="55"/>
      <c r="Y90" s="2"/>
      <c r="Z90" s="2"/>
      <c r="AA90" s="2"/>
      <c r="AB90" s="2"/>
      <c r="AC90" s="2"/>
      <c r="AD90" s="2"/>
      <c r="AE90" s="2"/>
      <c r="AF90" s="2"/>
      <c r="AG90" s="2"/>
      <c r="AH90" s="2">
        <f>K90-'Current w-Formula'!J59</f>
        <v>0</v>
      </c>
    </row>
    <row r="91" spans="1:61" ht="14.25" customHeight="1" x14ac:dyDescent="0.3">
      <c r="B91" s="53">
        <v>5</v>
      </c>
      <c r="C91" s="58">
        <f t="shared" si="193"/>
        <v>0</v>
      </c>
      <c r="D91" s="58">
        <f t="shared" ref="D91:K91" si="198">D61*D22</f>
        <v>0</v>
      </c>
      <c r="E91" s="58">
        <f t="shared" si="198"/>
        <v>0</v>
      </c>
      <c r="F91" s="58">
        <f t="shared" si="198"/>
        <v>156387.49706044051</v>
      </c>
      <c r="G91" s="58">
        <f t="shared" si="198"/>
        <v>53142.47560297187</v>
      </c>
      <c r="H91" s="58">
        <f t="shared" si="198"/>
        <v>108311.57103826044</v>
      </c>
      <c r="I91" s="58">
        <f t="shared" si="198"/>
        <v>56182.405351446941</v>
      </c>
      <c r="J91" s="58">
        <f t="shared" si="198"/>
        <v>0</v>
      </c>
      <c r="K91" s="58">
        <f t="shared" si="198"/>
        <v>60235.645016080387</v>
      </c>
      <c r="M91" s="53">
        <v>5</v>
      </c>
      <c r="N91" s="2">
        <f>C91-'Current w-Formula'!B60</f>
        <v>0</v>
      </c>
      <c r="O91" s="2">
        <f>D91-'Current w-Formula'!C60</f>
        <v>0</v>
      </c>
      <c r="P91" s="2">
        <f>E91-'Current w-Formula'!D60</f>
        <v>0</v>
      </c>
      <c r="Q91" s="2">
        <f>F91-'Current w-Formula'!E60</f>
        <v>11724.49706044051</v>
      </c>
      <c r="R91" s="2"/>
      <c r="S91" s="2">
        <f>G91-'Current w-Formula'!F60</f>
        <v>4006.4756029718701</v>
      </c>
      <c r="T91" s="2">
        <f>H91-'Current w-Formula'!G60</f>
        <v>8173.5710382604448</v>
      </c>
      <c r="U91" s="2">
        <f>I91-'Current w-Formula'!H60</f>
        <v>3564.4053514469415</v>
      </c>
      <c r="V91" s="2">
        <f>J91-'Current w-Formula'!I60</f>
        <v>0</v>
      </c>
      <c r="W91" s="55"/>
      <c r="X91" s="55"/>
      <c r="Y91" s="2"/>
      <c r="Z91" s="2"/>
      <c r="AA91" s="2"/>
      <c r="AB91" s="2"/>
      <c r="AC91" s="2"/>
      <c r="AD91" s="2"/>
      <c r="AE91" s="2"/>
      <c r="AF91" s="2"/>
      <c r="AG91" s="2"/>
      <c r="AH91" s="2">
        <f>K91-'Current w-Formula'!J60</f>
        <v>2689.645016080387</v>
      </c>
    </row>
    <row r="92" spans="1:61" ht="14.25" customHeight="1" x14ac:dyDescent="0.3">
      <c r="B92" s="53">
        <v>6</v>
      </c>
      <c r="C92" s="58">
        <f t="shared" si="193"/>
        <v>50267.377600858541</v>
      </c>
      <c r="D92" s="58">
        <f t="shared" ref="D92:K92" si="199">D62*D23</f>
        <v>51305.00695500469</v>
      </c>
      <c r="E92" s="58">
        <f t="shared" si="199"/>
        <v>0</v>
      </c>
      <c r="F92" s="58">
        <f t="shared" si="199"/>
        <v>400351.99247472774</v>
      </c>
      <c r="G92" s="58">
        <f t="shared" si="199"/>
        <v>163253.68505232959</v>
      </c>
      <c r="H92" s="58">
        <f t="shared" si="199"/>
        <v>110911.0487431787</v>
      </c>
      <c r="I92" s="58">
        <f t="shared" si="199"/>
        <v>0</v>
      </c>
      <c r="J92" s="58">
        <f t="shared" si="199"/>
        <v>0</v>
      </c>
      <c r="K92" s="58">
        <f t="shared" si="199"/>
        <v>0</v>
      </c>
      <c r="M92" s="53">
        <v>6</v>
      </c>
      <c r="N92" s="2">
        <f>C92-'Current w-Formula'!B61</f>
        <v>5046.377600858541</v>
      </c>
      <c r="O92" s="2">
        <f>D92-'Current w-Formula'!C61</f>
        <v>4070.0069550046901</v>
      </c>
      <c r="P92" s="2">
        <f>E92-'Current w-Formula'!D61</f>
        <v>0</v>
      </c>
      <c r="Q92" s="2">
        <f>F92-'Current w-Formula'!E61</f>
        <v>29386.99247472774</v>
      </c>
      <c r="R92" s="2"/>
      <c r="S92" s="2">
        <f>G92-'Current w-Formula'!F61</f>
        <v>11978.685052329587</v>
      </c>
      <c r="T92" s="2">
        <f>H92-'Current w-Formula'!G61</f>
        <v>8105.0487431787042</v>
      </c>
      <c r="U92" s="2">
        <f>I92-'Current w-Formula'!H61</f>
        <v>0</v>
      </c>
      <c r="V92" s="2">
        <f>J92-'Current w-Formula'!I61</f>
        <v>0</v>
      </c>
      <c r="W92" s="55"/>
      <c r="X92" s="55"/>
      <c r="Y92" s="2"/>
      <c r="Z92" s="2"/>
      <c r="AA92" s="2"/>
      <c r="AB92" s="2"/>
      <c r="AC92" s="2"/>
      <c r="AD92" s="2"/>
      <c r="AE92" s="2"/>
      <c r="AF92" s="2"/>
      <c r="AG92" s="2"/>
      <c r="AH92" s="2">
        <f>K92-'Current w-Formula'!J61</f>
        <v>0</v>
      </c>
    </row>
    <row r="93" spans="1:61" ht="14.25" customHeight="1" x14ac:dyDescent="0.3">
      <c r="B93" s="53">
        <v>7</v>
      </c>
      <c r="C93" s="58">
        <f t="shared" si="193"/>
        <v>0</v>
      </c>
      <c r="D93" s="58">
        <f t="shared" ref="D93:K93" si="200">D63*D24</f>
        <v>52536.327121924805</v>
      </c>
      <c r="E93" s="58">
        <f t="shared" si="200"/>
        <v>53598.85958057049</v>
      </c>
      <c r="F93" s="58">
        <f t="shared" si="200"/>
        <v>163984.17611764849</v>
      </c>
      <c r="G93" s="58">
        <f t="shared" si="200"/>
        <v>0</v>
      </c>
      <c r="H93" s="58">
        <f t="shared" si="200"/>
        <v>227145.82782603</v>
      </c>
      <c r="I93" s="58">
        <f t="shared" si="200"/>
        <v>117823.04374759767</v>
      </c>
      <c r="J93" s="58">
        <f t="shared" si="200"/>
        <v>183109.76037327055</v>
      </c>
      <c r="K93" s="58">
        <f t="shared" si="200"/>
        <v>0</v>
      </c>
      <c r="M93" s="53">
        <v>7</v>
      </c>
      <c r="N93" s="2">
        <f>C93-'Current w-Formula'!B62</f>
        <v>0</v>
      </c>
      <c r="O93" s="2">
        <f>D93-'Current w-Formula'!C62</f>
        <v>3977.3271219248054</v>
      </c>
      <c r="P93" s="2">
        <f>E93-'Current w-Formula'!D62</f>
        <v>3959.8595805704899</v>
      </c>
      <c r="Q93" s="2">
        <f>F93-'Current w-Formula'!E62</f>
        <v>11779.176117648487</v>
      </c>
      <c r="R93" s="2"/>
      <c r="S93" s="2">
        <f>G93-'Current w-Formula'!F62</f>
        <v>0</v>
      </c>
      <c r="T93" s="2">
        <f>H93-'Current w-Formula'!G62</f>
        <v>16053.827826029999</v>
      </c>
      <c r="U93" s="2">
        <f>I93-'Current w-Formula'!H62</f>
        <v>6907.0437475976651</v>
      </c>
      <c r="V93" s="2">
        <f>J93-'Current w-Formula'!I62</f>
        <v>8563.7603732705466</v>
      </c>
      <c r="W93" s="55"/>
      <c r="X93" s="55"/>
      <c r="Y93" s="2"/>
      <c r="Z93" s="2"/>
      <c r="AA93" s="2"/>
      <c r="AB93" s="2"/>
      <c r="AC93" s="2"/>
      <c r="AD93" s="2"/>
      <c r="AE93" s="2"/>
      <c r="AF93" s="2"/>
      <c r="AG93" s="2"/>
      <c r="AH93" s="2">
        <f>K93-'Current w-Formula'!J62</f>
        <v>0</v>
      </c>
    </row>
    <row r="94" spans="1:61" ht="14.25" customHeight="1" x14ac:dyDescent="0.3">
      <c r="B94" s="53">
        <v>8</v>
      </c>
      <c r="C94" s="58">
        <f t="shared" si="193"/>
        <v>105418.3314703957</v>
      </c>
      <c r="D94" s="58">
        <f t="shared" ref="D94:K94" si="201">D64*D25</f>
        <v>0</v>
      </c>
      <c r="E94" s="58">
        <f t="shared" si="201"/>
        <v>0</v>
      </c>
      <c r="F94" s="58">
        <f t="shared" si="201"/>
        <v>111946.5308963147</v>
      </c>
      <c r="G94" s="58">
        <f t="shared" si="201"/>
        <v>142653.24671452629</v>
      </c>
      <c r="H94" s="58">
        <f t="shared" si="201"/>
        <v>314006.39238670387</v>
      </c>
      <c r="I94" s="58">
        <f t="shared" si="201"/>
        <v>60325.398398770005</v>
      </c>
      <c r="J94" s="58">
        <f t="shared" si="201"/>
        <v>62501.464874076344</v>
      </c>
      <c r="K94" s="58">
        <f t="shared" si="201"/>
        <v>0</v>
      </c>
      <c r="M94" s="53">
        <v>8</v>
      </c>
      <c r="N94" s="2">
        <f>C94-'Current w-Formula'!B63</f>
        <v>10078.3314703957</v>
      </c>
      <c r="O94" s="2">
        <f>D94-'Current w-Formula'!C63</f>
        <v>0</v>
      </c>
      <c r="P94" s="2">
        <f>E94-'Current w-Formula'!D63</f>
        <v>0</v>
      </c>
      <c r="Q94" s="2">
        <f>F94-'Current w-Formula'!E63</f>
        <v>7860.5308963146963</v>
      </c>
      <c r="R94" s="2"/>
      <c r="S94" s="2">
        <f>G94-'Current w-Formula'!F63</f>
        <v>9903.2467145262926</v>
      </c>
      <c r="T94" s="2">
        <f>H94-'Current w-Formula'!G63</f>
        <v>21445.192386703857</v>
      </c>
      <c r="U94" s="2">
        <f>I94-'Current w-Formula'!H63</f>
        <v>3387.3983987700049</v>
      </c>
      <c r="V94" s="2">
        <f>J94-'Current w-Formula'!I63</f>
        <v>2767.4648740763441</v>
      </c>
      <c r="W94" s="55"/>
      <c r="X94" s="55"/>
      <c r="Y94" s="2"/>
      <c r="Z94" s="2"/>
      <c r="AA94" s="2"/>
      <c r="AB94" s="2"/>
      <c r="AC94" s="2"/>
      <c r="AD94" s="2"/>
      <c r="AE94" s="2"/>
      <c r="AF94" s="2"/>
      <c r="AG94" s="2"/>
      <c r="AH94" s="2">
        <f>K94-'Current w-Formula'!J63</f>
        <v>0</v>
      </c>
    </row>
    <row r="95" spans="1:61" ht="14.25" customHeight="1" x14ac:dyDescent="0.3">
      <c r="B95" s="53">
        <v>9</v>
      </c>
      <c r="C95" s="58">
        <f t="shared" si="193"/>
        <v>53974.185712842598</v>
      </c>
      <c r="D95" s="58">
        <f t="shared" ref="D95:K95" si="202">D65*D26</f>
        <v>0</v>
      </c>
      <c r="E95" s="58">
        <f t="shared" si="202"/>
        <v>56202.477783556285</v>
      </c>
      <c r="F95" s="58">
        <f t="shared" si="202"/>
        <v>171949.87145673938</v>
      </c>
      <c r="G95" s="58">
        <f t="shared" si="202"/>
        <v>0</v>
      </c>
      <c r="H95" s="58">
        <f t="shared" si="202"/>
        <v>148862.28972406703</v>
      </c>
      <c r="I95" s="58">
        <f t="shared" si="202"/>
        <v>123546.41592068097</v>
      </c>
      <c r="J95" s="58">
        <f t="shared" si="202"/>
        <v>64001.50003105418</v>
      </c>
      <c r="K95" s="58">
        <f t="shared" si="202"/>
        <v>0</v>
      </c>
      <c r="M95" s="53">
        <v>9</v>
      </c>
      <c r="N95" s="2">
        <f>C95-'Current w-Formula'!B64</f>
        <v>5077.1857128425982</v>
      </c>
      <c r="O95" s="2">
        <f>D95-'Current w-Formula'!C64</f>
        <v>0</v>
      </c>
      <c r="P95" s="2">
        <f>E95-'Current w-Formula'!D64</f>
        <v>4062.4777835562854</v>
      </c>
      <c r="Q95" s="2">
        <f>F95-'Current w-Formula'!E64</f>
        <v>11797.871456739376</v>
      </c>
      <c r="R95" s="2"/>
      <c r="S95" s="2">
        <f>G95-'Current w-Formula'!F64</f>
        <v>0</v>
      </c>
      <c r="T95" s="2">
        <f>H95-'Current w-Formula'!G64</f>
        <v>9802.2897240670281</v>
      </c>
      <c r="U95" s="2">
        <f>I95-'Current w-Formula'!H64</f>
        <v>6634.4159206809709</v>
      </c>
      <c r="V95" s="2">
        <f>J95-'Current w-Formula'!I64</f>
        <v>2672.50003105418</v>
      </c>
      <c r="W95" s="55"/>
      <c r="X95" s="55"/>
      <c r="Y95" s="2"/>
      <c r="Z95" s="2"/>
      <c r="AA95" s="2"/>
      <c r="AB95" s="2"/>
      <c r="AC95" s="2"/>
      <c r="AD95" s="2"/>
      <c r="AE95" s="2"/>
      <c r="AF95" s="2"/>
      <c r="AG95" s="2"/>
      <c r="AH95" s="2">
        <f>K95-'Current w-Formula'!J64</f>
        <v>0</v>
      </c>
    </row>
    <row r="96" spans="1:61" ht="14.25" customHeight="1" x14ac:dyDescent="0.3">
      <c r="B96" s="53">
        <v>10</v>
      </c>
      <c r="C96" s="58">
        <f t="shared" si="193"/>
        <v>55269.56616995082</v>
      </c>
      <c r="D96" s="58">
        <f t="shared" ref="D96:K96" si="203">D66*D27</f>
        <v>0</v>
      </c>
      <c r="E96" s="58">
        <f t="shared" si="203"/>
        <v>115102.67450072328</v>
      </c>
      <c r="F96" s="58">
        <f t="shared" si="203"/>
        <v>0</v>
      </c>
      <c r="G96" s="58">
        <f t="shared" si="203"/>
        <v>29916.554165386227</v>
      </c>
      <c r="H96" s="58">
        <f t="shared" si="203"/>
        <v>121947.98774195572</v>
      </c>
      <c r="I96" s="58">
        <f t="shared" si="203"/>
        <v>0</v>
      </c>
      <c r="J96" s="58">
        <f t="shared" si="203"/>
        <v>131075.07206359896</v>
      </c>
      <c r="K96" s="58">
        <f t="shared" si="203"/>
        <v>0</v>
      </c>
      <c r="M96" s="53">
        <v>10</v>
      </c>
      <c r="N96" s="2">
        <f>C96-'Current w-Formula'!B65</f>
        <v>5146.56616995082</v>
      </c>
      <c r="O96" s="2">
        <f>D96-'Current w-Formula'!C65</f>
        <v>0</v>
      </c>
      <c r="P96" s="2">
        <f>E96-'Current w-Formula'!D65</f>
        <v>8320.6745007232821</v>
      </c>
      <c r="Q96" s="2">
        <f>F96-'Current w-Formula'!E65</f>
        <v>0</v>
      </c>
      <c r="R96" s="2"/>
      <c r="S96" s="2">
        <f>G96-'Current w-Formula'!F65</f>
        <v>1957.0541653862274</v>
      </c>
      <c r="T96" s="2">
        <f>H96-'Current w-Formula'!G65</f>
        <v>7733.987741955716</v>
      </c>
      <c r="U96" s="2">
        <f>I96-'Current w-Formula'!H65</f>
        <v>0</v>
      </c>
      <c r="V96" s="2">
        <f>J96-'Current w-Formula'!I65</f>
        <v>5147.0720635989564</v>
      </c>
      <c r="W96" s="55"/>
      <c r="X96" s="55"/>
      <c r="Y96" s="2"/>
      <c r="Z96" s="2"/>
      <c r="AA96" s="2"/>
      <c r="AB96" s="2"/>
      <c r="AC96" s="2"/>
      <c r="AD96" s="2"/>
      <c r="AE96" s="2"/>
      <c r="AF96" s="2"/>
      <c r="AG96" s="2"/>
      <c r="AH96" s="2">
        <f>K96-'Current w-Formula'!J65</f>
        <v>0</v>
      </c>
    </row>
    <row r="97" spans="2:34" ht="14.25" customHeight="1" x14ac:dyDescent="0.3">
      <c r="B97" s="53">
        <v>11</v>
      </c>
      <c r="C97" s="58">
        <f t="shared" si="193"/>
        <v>56596.03575802964</v>
      </c>
      <c r="D97" s="58">
        <f t="shared" ref="D97:K97" si="204">D67*D28</f>
        <v>0</v>
      </c>
      <c r="E97" s="58">
        <f t="shared" si="204"/>
        <v>58932.56934437032</v>
      </c>
      <c r="F97" s="58">
        <f t="shared" si="204"/>
        <v>180302.50841262197</v>
      </c>
      <c r="G97" s="58">
        <f t="shared" si="204"/>
        <v>61269.102930710993</v>
      </c>
      <c r="H97" s="58">
        <f t="shared" si="204"/>
        <v>187312.10917164397</v>
      </c>
      <c r="I97" s="58">
        <f t="shared" si="204"/>
        <v>0</v>
      </c>
      <c r="J97" s="58">
        <f t="shared" si="204"/>
        <v>0</v>
      </c>
      <c r="K97" s="58">
        <f t="shared" si="204"/>
        <v>0</v>
      </c>
      <c r="M97" s="53">
        <v>11</v>
      </c>
      <c r="N97" s="2">
        <f>C97-'Current w-Formula'!B66</f>
        <v>5247.0357580296404</v>
      </c>
      <c r="O97" s="2">
        <f>D97-'Current w-Formula'!C66</f>
        <v>0</v>
      </c>
      <c r="P97" s="2">
        <f>E97-'Current w-Formula'!D66</f>
        <v>4290.5693443703203</v>
      </c>
      <c r="Q97" s="2">
        <f>F97-'Current w-Formula'!E66</f>
        <v>11804.508412621974</v>
      </c>
      <c r="R97" s="2"/>
      <c r="S97" s="2">
        <f>G97-'Current w-Formula'!F66</f>
        <v>3883.102930710993</v>
      </c>
      <c r="T97" s="2">
        <f>H97-'Current w-Formula'!G66</f>
        <v>11428.10917164397</v>
      </c>
      <c r="U97" s="2">
        <f>I97-'Current w-Formula'!H66</f>
        <v>0</v>
      </c>
      <c r="V97" s="2">
        <f>J97-'Current w-Formula'!I66</f>
        <v>0</v>
      </c>
      <c r="W97" s="55"/>
      <c r="X97" s="55"/>
      <c r="Y97" s="2"/>
      <c r="Z97" s="2"/>
      <c r="AA97" s="2"/>
      <c r="AB97" s="2"/>
      <c r="AC97" s="2"/>
      <c r="AD97" s="2"/>
      <c r="AE97" s="2"/>
      <c r="AF97" s="2"/>
      <c r="AG97" s="2"/>
      <c r="AH97" s="2">
        <f>K97-'Current w-Formula'!J66</f>
        <v>0</v>
      </c>
    </row>
    <row r="98" spans="2:34" ht="14.25" customHeight="1" x14ac:dyDescent="0.3">
      <c r="B98" s="53">
        <v>12</v>
      </c>
      <c r="C98" s="58">
        <f t="shared" si="193"/>
        <v>57954.340616222355</v>
      </c>
      <c r="D98" s="58">
        <f t="shared" ref="D98:K98" si="205">D68*D29</f>
        <v>0</v>
      </c>
      <c r="E98" s="58">
        <f t="shared" si="205"/>
        <v>60346.951008635209</v>
      </c>
      <c r="F98" s="58">
        <f t="shared" si="205"/>
        <v>61543.256204841629</v>
      </c>
      <c r="G98" s="58">
        <f t="shared" si="205"/>
        <v>0</v>
      </c>
      <c r="H98" s="58">
        <f t="shared" si="205"/>
        <v>191807.59979176344</v>
      </c>
      <c r="I98" s="58">
        <f t="shared" si="205"/>
        <v>165821.19247416826</v>
      </c>
      <c r="J98" s="58">
        <f t="shared" si="205"/>
        <v>68721.087382080164</v>
      </c>
      <c r="K98" s="58">
        <f t="shared" si="205"/>
        <v>0</v>
      </c>
      <c r="M98" s="53">
        <v>12</v>
      </c>
      <c r="N98" s="2">
        <f>C98-'Current w-Formula'!B67</f>
        <v>5379.3406162223546</v>
      </c>
      <c r="O98" s="2">
        <f>D98-'Current w-Formula'!C67</f>
        <v>0</v>
      </c>
      <c r="P98" s="2">
        <f>E98-'Current w-Formula'!D67</f>
        <v>4455.9510086352093</v>
      </c>
      <c r="Q98" s="2">
        <f>F98-'Current w-Formula'!E67</f>
        <v>3927.2562048416294</v>
      </c>
      <c r="R98" s="2"/>
      <c r="S98" s="2">
        <f>G98-'Current w-Formula'!F67</f>
        <v>0</v>
      </c>
      <c r="T98" s="2">
        <f>H98-'Current w-Formula'!G67</f>
        <v>11240.599791763438</v>
      </c>
      <c r="U98" s="2">
        <f>I98-'Current w-Formula'!H67</f>
        <v>7683.6924741682597</v>
      </c>
      <c r="V98" s="2">
        <f>J98-'Current w-Formula'!I67</f>
        <v>2354.0873820801644</v>
      </c>
      <c r="W98" s="55"/>
      <c r="X98" s="55"/>
      <c r="Y98" s="2"/>
      <c r="Z98" s="2"/>
      <c r="AA98" s="2"/>
      <c r="AB98" s="2"/>
      <c r="AC98" s="2"/>
      <c r="AD98" s="2"/>
      <c r="AE98" s="2"/>
      <c r="AF98" s="2"/>
      <c r="AG98" s="2"/>
      <c r="AH98" s="2">
        <f>K98-'Current w-Formula'!J67</f>
        <v>0</v>
      </c>
    </row>
    <row r="99" spans="2:34" ht="14.25" customHeight="1" x14ac:dyDescent="0.3">
      <c r="B99" s="53">
        <v>13</v>
      </c>
      <c r="C99" s="58">
        <f t="shared" si="193"/>
        <v>0</v>
      </c>
      <c r="D99" s="58">
        <f t="shared" ref="D99:K99" si="206">D69*D30</f>
        <v>60570.261311927054</v>
      </c>
      <c r="E99" s="58">
        <f t="shared" si="206"/>
        <v>123590.55566568491</v>
      </c>
      <c r="F99" s="58">
        <f t="shared" si="206"/>
        <v>63020.294353757832</v>
      </c>
      <c r="G99" s="58">
        <f t="shared" si="206"/>
        <v>0</v>
      </c>
      <c r="H99" s="58">
        <f t="shared" si="206"/>
        <v>172186.96105039798</v>
      </c>
      <c r="I99" s="58">
        <f t="shared" si="206"/>
        <v>0</v>
      </c>
      <c r="J99" s="58">
        <f t="shared" si="206"/>
        <v>0</v>
      </c>
      <c r="K99" s="58">
        <f t="shared" si="206"/>
        <v>72820.426521080837</v>
      </c>
      <c r="M99" s="53">
        <v>13</v>
      </c>
      <c r="N99" s="2">
        <f>C99-'Current w-Formula'!B68</f>
        <v>0</v>
      </c>
      <c r="O99" s="2">
        <f>D99-'Current w-Formula'!C68</f>
        <v>4065.2613119270536</v>
      </c>
      <c r="P99" s="2">
        <f>E99-'Current w-Formula'!D68</f>
        <v>9306.5556656849076</v>
      </c>
      <c r="Q99" s="2">
        <f>F99-'Current w-Formula'!E68</f>
        <v>3920.2943537578321</v>
      </c>
      <c r="R99" s="2"/>
      <c r="S99" s="2">
        <f>G99-'Current w-Formula'!F68</f>
        <v>0</v>
      </c>
      <c r="T99" s="2">
        <f>H99-'Current w-Formula'!G68</f>
        <v>9668.7410503979772</v>
      </c>
      <c r="U99" s="2">
        <f>I99-'Current w-Formula'!H68</f>
        <v>0</v>
      </c>
      <c r="V99" s="2">
        <f>J99-'Current w-Formula'!I68</f>
        <v>0</v>
      </c>
      <c r="W99" s="55"/>
      <c r="X99" s="55"/>
      <c r="Y99" s="2"/>
      <c r="Z99" s="2"/>
      <c r="AA99" s="2"/>
      <c r="AB99" s="2"/>
      <c r="AC99" s="2"/>
      <c r="AD99" s="2"/>
      <c r="AE99" s="2"/>
      <c r="AF99" s="2"/>
      <c r="AG99" s="2"/>
      <c r="AH99" s="2">
        <f>K99-'Current w-Formula'!J68</f>
        <v>2511.4265210808371</v>
      </c>
    </row>
    <row r="100" spans="2:34" ht="14.25" customHeight="1" x14ac:dyDescent="0.3">
      <c r="B100" s="53">
        <v>14</v>
      </c>
      <c r="C100" s="58">
        <f>SUM(C70*C30)</f>
        <v>0</v>
      </c>
      <c r="D100" s="58">
        <f t="shared" ref="D100:K100" si="207">D70*D31</f>
        <v>0</v>
      </c>
      <c r="E100" s="58">
        <f t="shared" si="207"/>
        <v>0</v>
      </c>
      <c r="F100" s="58">
        <f t="shared" si="207"/>
        <v>0</v>
      </c>
      <c r="G100" s="58">
        <f t="shared" si="207"/>
        <v>0</v>
      </c>
      <c r="H100" s="58">
        <f t="shared" si="207"/>
        <v>0</v>
      </c>
      <c r="I100" s="58">
        <f t="shared" si="207"/>
        <v>69550.449087917383</v>
      </c>
      <c r="J100" s="58">
        <f t="shared" si="207"/>
        <v>72059.2829227521</v>
      </c>
      <c r="K100" s="58">
        <f t="shared" si="207"/>
        <v>0</v>
      </c>
      <c r="M100" s="53">
        <v>14</v>
      </c>
      <c r="N100" s="2">
        <f>C100-'Current w-Formula'!B69</f>
        <v>0</v>
      </c>
      <c r="O100" s="2">
        <f>D100-'Current w-Formula'!C69</f>
        <v>0</v>
      </c>
      <c r="P100" s="2">
        <f>E100-'Current w-Formula'!D69</f>
        <v>0</v>
      </c>
      <c r="Q100" s="2">
        <f>F100-'Current w-Formula'!E69</f>
        <v>0</v>
      </c>
      <c r="R100" s="2"/>
      <c r="S100" s="2">
        <f>G100-'Current w-Formula'!F69</f>
        <v>0</v>
      </c>
      <c r="T100" s="2">
        <f>H100-'Current w-Formula'!G69</f>
        <v>0</v>
      </c>
      <c r="U100" s="2">
        <f>I100-'Current w-Formula'!H69</f>
        <v>2877.4490879173827</v>
      </c>
      <c r="V100" s="2">
        <f>J100-'Current w-Formula'!I69</f>
        <v>2105.2829227520997</v>
      </c>
      <c r="W100" s="55"/>
      <c r="X100" s="55"/>
      <c r="Y100" s="2"/>
      <c r="Z100" s="2"/>
      <c r="AA100" s="2"/>
      <c r="AB100" s="2"/>
      <c r="AC100" s="2"/>
      <c r="AD100" s="2"/>
      <c r="AE100" s="2"/>
      <c r="AF100" s="2"/>
      <c r="AG100" s="2"/>
      <c r="AH100" s="2">
        <f>K100-'Current w-Formula'!J69</f>
        <v>0</v>
      </c>
    </row>
    <row r="101" spans="2:34" ht="14.25" customHeight="1" x14ac:dyDescent="0.3">
      <c r="B101" s="53">
        <v>15</v>
      </c>
      <c r="C101" s="58">
        <f>SUM(C71*C32)</f>
        <v>62227.999401979883</v>
      </c>
      <c r="D101" s="58">
        <f>D71*D31</f>
        <v>0</v>
      </c>
      <c r="E101" s="58">
        <f t="shared" ref="E101:K101" si="208">E71*E32</f>
        <v>194391.13574655185</v>
      </c>
      <c r="F101" s="58">
        <f t="shared" si="208"/>
        <v>0</v>
      </c>
      <c r="G101" s="58">
        <f t="shared" si="208"/>
        <v>134732.18219144267</v>
      </c>
      <c r="H101" s="58">
        <f t="shared" si="208"/>
        <v>34325.307009578348</v>
      </c>
      <c r="I101" s="58">
        <f t="shared" si="208"/>
        <v>71219.659866027403</v>
      </c>
      <c r="J101" s="58">
        <f t="shared" si="208"/>
        <v>221366.11713869445</v>
      </c>
      <c r="K101" s="58">
        <f t="shared" si="208"/>
        <v>0</v>
      </c>
      <c r="M101" s="53">
        <v>15</v>
      </c>
      <c r="N101" s="2"/>
      <c r="O101" s="2">
        <f>D101-'Current w-Formula'!C70</f>
        <v>0</v>
      </c>
      <c r="P101" s="2">
        <f>E101-'Current w-Formula'!D70</f>
        <v>15465.135746551852</v>
      </c>
      <c r="Q101" s="2">
        <f>F101-'Current w-Formula'!E70</f>
        <v>0</v>
      </c>
      <c r="R101" s="2"/>
      <c r="S101" s="2">
        <f>G101-'Current w-Formula'!F70</f>
        <v>7452.1821914426691</v>
      </c>
      <c r="T101" s="2">
        <f>H101-'Current w-Formula'!G70</f>
        <v>1759.8070095783478</v>
      </c>
      <c r="U101" s="2">
        <f>I101-'Current w-Formula'!H70</f>
        <v>2769.659866027403</v>
      </c>
      <c r="V101" s="2">
        <f>J101-'Current w-Formula'!I70</f>
        <v>5909.1171386944479</v>
      </c>
      <c r="W101" s="55"/>
      <c r="X101" s="55"/>
      <c r="Y101" s="2"/>
      <c r="Z101" s="2"/>
      <c r="AA101" s="2"/>
      <c r="AB101" s="2"/>
      <c r="AC101" s="2"/>
      <c r="AD101" s="2"/>
      <c r="AE101" s="2"/>
      <c r="AF101" s="2"/>
      <c r="AG101" s="2"/>
      <c r="AH101" s="2">
        <f>K101-'Current w-Formula'!J70</f>
        <v>0</v>
      </c>
    </row>
    <row r="102" spans="2:34" ht="14.25" customHeight="1" x14ac:dyDescent="0.3">
      <c r="B102" s="53">
        <v>16</v>
      </c>
      <c r="C102" s="58"/>
      <c r="D102" s="58"/>
      <c r="E102" s="58">
        <f t="shared" ref="E102:K102" si="209">E72*E33</f>
        <v>66352.174334823023</v>
      </c>
      <c r="F102" s="58">
        <f t="shared" si="209"/>
        <v>135335.05161684167</v>
      </c>
      <c r="G102" s="58">
        <f t="shared" si="209"/>
        <v>0</v>
      </c>
      <c r="H102" s="58">
        <f t="shared" si="209"/>
        <v>140596.4575112329</v>
      </c>
      <c r="I102" s="58">
        <f t="shared" si="209"/>
        <v>72928.931702812057</v>
      </c>
      <c r="J102" s="58">
        <f t="shared" si="209"/>
        <v>151119.26930001541</v>
      </c>
      <c r="K102" s="58">
        <f t="shared" si="209"/>
        <v>0</v>
      </c>
      <c r="M102" s="53">
        <v>16</v>
      </c>
      <c r="N102" s="53"/>
      <c r="O102" s="53"/>
      <c r="P102" s="2">
        <f>E102-'Current w-Formula'!D71</f>
        <v>5457.1743348230229</v>
      </c>
      <c r="Q102" s="2">
        <f>F102-'Current w-Formula'!E71</f>
        <v>7765.0516168416652</v>
      </c>
      <c r="R102" s="2"/>
      <c r="S102" s="2">
        <f>G102-'Current w-Formula'!F71</f>
        <v>0</v>
      </c>
      <c r="T102" s="2">
        <f>H102-'Current w-Formula'!G71</f>
        <v>6862.4575112329039</v>
      </c>
      <c r="U102" s="2">
        <f>I102-'Current w-Formula'!H71</f>
        <v>2651.9317028120568</v>
      </c>
      <c r="V102" s="2">
        <f>J102-'Current w-Formula'!I71</f>
        <v>3647.2693000154104</v>
      </c>
      <c r="W102" s="55"/>
      <c r="X102" s="55"/>
      <c r="Y102" s="2"/>
      <c r="Z102" s="2"/>
      <c r="AA102" s="2"/>
      <c r="AB102" s="2"/>
      <c r="AC102" s="2"/>
      <c r="AD102" s="2"/>
      <c r="AE102" s="2"/>
      <c r="AF102" s="2"/>
      <c r="AG102" s="2"/>
      <c r="AH102" s="2">
        <f>K102-'Current w-Formula'!J71</f>
        <v>0</v>
      </c>
    </row>
    <row r="103" spans="2:34" ht="14.25" customHeight="1" x14ac:dyDescent="0.3">
      <c r="B103" s="53">
        <v>17</v>
      </c>
      <c r="C103" s="58"/>
      <c r="D103" s="58"/>
      <c r="E103" s="58">
        <f t="shared" ref="E103:K103" si="210">E73*E34</f>
        <v>67944.626518858771</v>
      </c>
      <c r="F103" s="58">
        <f t="shared" si="210"/>
        <v>69291.546427822934</v>
      </c>
      <c r="G103" s="58">
        <f t="shared" si="210"/>
        <v>0</v>
      </c>
      <c r="H103" s="58">
        <f t="shared" si="210"/>
        <v>143970.77249150249</v>
      </c>
      <c r="I103" s="58">
        <f t="shared" si="210"/>
        <v>224037.67819103866</v>
      </c>
      <c r="J103" s="58">
        <f t="shared" si="210"/>
        <v>311492.26352643158</v>
      </c>
      <c r="K103" s="58">
        <f t="shared" si="210"/>
        <v>0</v>
      </c>
      <c r="M103" s="53">
        <v>17</v>
      </c>
      <c r="N103" s="53"/>
      <c r="O103" s="53"/>
      <c r="P103" s="2">
        <f>E103-'Current w-Formula'!D72</f>
        <v>5797.6265188587713</v>
      </c>
      <c r="Q103" s="2">
        <f>F103-'Current w-Formula'!E72</f>
        <v>3864.5464278229338</v>
      </c>
      <c r="R103" s="2"/>
      <c r="S103" s="2">
        <f>G103-'Current w-Formula'!F72</f>
        <v>0</v>
      </c>
      <c r="T103" s="2">
        <f>H103-'Current w-Formula'!G72</f>
        <v>6670.7724915024883</v>
      </c>
      <c r="U103" s="2">
        <f>I103-'Current w-Formula'!H72</f>
        <v>7590.6781910386635</v>
      </c>
      <c r="V103" s="2">
        <f>J103-'Current w-Formula'!I72</f>
        <v>8684.2635264315759</v>
      </c>
      <c r="W103" s="55"/>
      <c r="X103" s="55"/>
      <c r="Y103" s="2"/>
      <c r="Z103" s="2"/>
      <c r="AA103" s="2"/>
      <c r="AB103" s="2"/>
      <c r="AC103" s="2"/>
      <c r="AD103" s="2"/>
      <c r="AE103" s="2"/>
      <c r="AF103" s="2"/>
      <c r="AG103" s="2"/>
      <c r="AH103" s="2">
        <f>K103-'Current w-Formula'!J72</f>
        <v>0</v>
      </c>
    </row>
    <row r="104" spans="2:34" ht="14.25" customHeight="1" x14ac:dyDescent="0.3">
      <c r="B104" s="53">
        <v>18</v>
      </c>
      <c r="C104" s="58"/>
      <c r="D104" s="58"/>
      <c r="E104" s="58">
        <f t="shared" ref="E104:K104" si="211">E74*E35</f>
        <v>139150.59511062276</v>
      </c>
      <c r="F104" s="58">
        <f t="shared" si="211"/>
        <v>70954.543542090687</v>
      </c>
      <c r="G104" s="58">
        <f t="shared" si="211"/>
        <v>0</v>
      </c>
      <c r="H104" s="58">
        <f t="shared" si="211"/>
        <v>0</v>
      </c>
      <c r="I104" s="58">
        <f t="shared" si="211"/>
        <v>0</v>
      </c>
      <c r="J104" s="58">
        <f t="shared" si="211"/>
        <v>159484.03892553298</v>
      </c>
      <c r="K104" s="58">
        <f t="shared" si="211"/>
        <v>0</v>
      </c>
      <c r="M104" s="53">
        <v>18</v>
      </c>
      <c r="N104" s="53"/>
      <c r="O104" s="53"/>
      <c r="P104" s="2">
        <f>E104-'Current w-Formula'!D73</f>
        <v>12354.595110622759</v>
      </c>
      <c r="Q104" s="2">
        <f>F104-'Current w-Formula'!E73</f>
        <v>3842.543542090687</v>
      </c>
      <c r="R104" s="2"/>
      <c r="S104" s="2">
        <f>G104-'Current w-Formula'!F73</f>
        <v>0</v>
      </c>
      <c r="T104" s="2">
        <f>H104-'Current w-Formula'!G73</f>
        <v>0</v>
      </c>
      <c r="U104" s="2">
        <f>I104-'Current w-Formula'!H73</f>
        <v>0</v>
      </c>
      <c r="V104" s="2">
        <f>J104-'Current w-Formula'!I73</f>
        <v>4040.0389255329792</v>
      </c>
      <c r="W104" s="55"/>
      <c r="X104" s="55"/>
      <c r="Y104" s="2"/>
      <c r="Z104" s="2"/>
      <c r="AA104" s="2"/>
      <c r="AB104" s="2"/>
      <c r="AC104" s="2"/>
      <c r="AD104" s="2"/>
      <c r="AE104" s="2"/>
      <c r="AF104" s="2"/>
      <c r="AG104" s="2"/>
      <c r="AH104" s="2">
        <f>K104-'Current w-Formula'!J73</f>
        <v>0</v>
      </c>
    </row>
    <row r="105" spans="2:34" ht="14.25" customHeight="1" x14ac:dyDescent="0.3">
      <c r="B105" s="53">
        <v>19</v>
      </c>
      <c r="C105" s="58"/>
      <c r="D105" s="58"/>
      <c r="E105" s="58">
        <f t="shared" ref="E105:K105" si="212">E75*E36</f>
        <v>0</v>
      </c>
      <c r="F105" s="58">
        <f t="shared" si="212"/>
        <v>0</v>
      </c>
      <c r="G105" s="58">
        <f t="shared" si="212"/>
        <v>0</v>
      </c>
      <c r="H105" s="58">
        <f t="shared" si="212"/>
        <v>0</v>
      </c>
      <c r="I105" s="58">
        <f t="shared" si="212"/>
        <v>156613.68829789769</v>
      </c>
      <c r="J105" s="58">
        <f t="shared" si="212"/>
        <v>0</v>
      </c>
      <c r="K105" s="58">
        <f t="shared" si="212"/>
        <v>0</v>
      </c>
      <c r="M105" s="53">
        <v>19</v>
      </c>
      <c r="N105" s="53"/>
      <c r="O105" s="53"/>
      <c r="P105" s="2">
        <f>E105-'Current w-Formula'!D74</f>
        <v>0</v>
      </c>
      <c r="Q105" s="2">
        <f>F105-'Current w-Formula'!E74</f>
        <v>0</v>
      </c>
      <c r="R105" s="2"/>
      <c r="S105" s="2">
        <f>G105-'Current w-Formula'!F74</f>
        <v>0</v>
      </c>
      <c r="T105" s="2">
        <f>H105-'Current w-Formula'!G74</f>
        <v>0</v>
      </c>
      <c r="U105" s="2">
        <f>I105-'Current w-Formula'!H74</f>
        <v>4517.6882978976937</v>
      </c>
      <c r="V105" s="2">
        <f>J105-'Current w-Formula'!I74</f>
        <v>0</v>
      </c>
      <c r="W105" s="55"/>
      <c r="X105" s="55"/>
      <c r="Y105" s="2"/>
      <c r="Z105" s="2"/>
      <c r="AA105" s="2"/>
      <c r="AB105" s="2"/>
      <c r="AC105" s="2"/>
      <c r="AD105" s="2"/>
      <c r="AE105" s="2"/>
      <c r="AF105" s="2"/>
      <c r="AG105" s="2"/>
      <c r="AH105" s="2">
        <f>K105-'Current w-Formula'!J74</f>
        <v>0</v>
      </c>
    </row>
    <row r="106" spans="2:34" ht="14.25" customHeight="1" x14ac:dyDescent="0.3">
      <c r="B106" s="53">
        <v>20</v>
      </c>
      <c r="C106" s="58"/>
      <c r="D106" s="58"/>
      <c r="E106" s="58">
        <f t="shared" ref="E106:K106" si="213">E76*E37</f>
        <v>218864.96162807452</v>
      </c>
      <c r="F106" s="58">
        <f t="shared" si="213"/>
        <v>0</v>
      </c>
      <c r="G106" s="58">
        <f t="shared" si="213"/>
        <v>0</v>
      </c>
      <c r="H106" s="58">
        <f t="shared" si="213"/>
        <v>309174.87971542985</v>
      </c>
      <c r="I106" s="58">
        <f t="shared" si="213"/>
        <v>240558.62522557087</v>
      </c>
      <c r="J106" s="58">
        <f t="shared" si="213"/>
        <v>752540.11020170851</v>
      </c>
      <c r="K106" s="58">
        <f t="shared" si="213"/>
        <v>86508.056279855999</v>
      </c>
      <c r="M106" s="53">
        <v>20</v>
      </c>
      <c r="N106" s="53"/>
      <c r="O106" s="53"/>
      <c r="P106" s="2">
        <f>E106-'Current w-Formula'!D75</f>
        <v>21098.961628074525</v>
      </c>
      <c r="Q106" s="2">
        <f>F106-'Current w-Formula'!E75</f>
        <v>0</v>
      </c>
      <c r="R106" s="2"/>
      <c r="S106" s="2">
        <f>G106-'Current w-Formula'!F75</f>
        <v>0</v>
      </c>
      <c r="T106" s="2">
        <f>H106-'Current w-Formula'!G75</f>
        <v>11946.879715429852</v>
      </c>
      <c r="U106" s="2">
        <f>I106-'Current w-Formula'!H75</f>
        <v>6261.6252255708678</v>
      </c>
      <c r="V106" s="2">
        <f>J106-'Current w-Formula'!I75</f>
        <v>15026.110201708507</v>
      </c>
      <c r="W106" s="55"/>
      <c r="X106" s="55"/>
      <c r="Y106" s="2"/>
      <c r="Z106" s="2"/>
      <c r="AA106" s="2"/>
      <c r="AB106" s="2"/>
      <c r="AC106" s="2"/>
      <c r="AD106" s="2"/>
      <c r="AE106" s="2"/>
      <c r="AF106" s="2"/>
      <c r="AG106" s="2"/>
      <c r="AH106" s="2">
        <f>K106-'Current w-Formula'!J75</f>
        <v>2706.0562798559986</v>
      </c>
    </row>
    <row r="107" spans="2:34" ht="14.25" customHeight="1" x14ac:dyDescent="0.3">
      <c r="B107" s="53"/>
      <c r="C107" s="58">
        <f t="shared" ref="C107:D107" si="214">SUM(C86:C101)</f>
        <v>955369.26730947953</v>
      </c>
      <c r="D107" s="58">
        <f t="shared" si="214"/>
        <v>164411.59538885654</v>
      </c>
      <c r="E107" s="58">
        <f t="shared" ref="E107:H107" si="215">SUM(E86:E106)</f>
        <v>1322864.2989283018</v>
      </c>
      <c r="F107" s="58">
        <f t="shared" si="215"/>
        <v>2209617.3698966349</v>
      </c>
      <c r="G107" s="58">
        <f t="shared" si="215"/>
        <v>737037.59678119491</v>
      </c>
      <c r="H107" s="58">
        <f t="shared" si="215"/>
        <v>2407745.71349777</v>
      </c>
      <c r="I107" s="58">
        <f t="shared" ref="I107:J107" si="216">SUM(I87:I106)</f>
        <v>1358607.4882639279</v>
      </c>
      <c r="J107" s="58">
        <f t="shared" si="216"/>
        <v>2177469.966739215</v>
      </c>
      <c r="K107" s="58">
        <f>SUM(K86:K106)</f>
        <v>219564.1278170172</v>
      </c>
      <c r="M107" s="53"/>
      <c r="N107" s="2">
        <f t="shared" ref="N107:Q107" si="217">SUM(N86:N106)</f>
        <v>96645.267907499656</v>
      </c>
      <c r="O107" s="2">
        <f t="shared" si="217"/>
        <v>12112.595388856549</v>
      </c>
      <c r="P107" s="2">
        <f t="shared" si="217"/>
        <v>109226.79892830184</v>
      </c>
      <c r="Q107" s="2">
        <f t="shared" si="217"/>
        <v>156260.36989663483</v>
      </c>
      <c r="R107" s="2"/>
      <c r="S107" s="2">
        <f t="shared" ref="S107:V107" si="218">SUM(S86:S106)</f>
        <v>51241.096781194872</v>
      </c>
      <c r="T107" s="2">
        <f t="shared" si="218"/>
        <v>146387.79349777033</v>
      </c>
      <c r="U107" s="2">
        <f t="shared" si="218"/>
        <v>54845.988263927909</v>
      </c>
      <c r="V107" s="2">
        <f t="shared" si="218"/>
        <v>60916.966739215211</v>
      </c>
      <c r="W107" s="55"/>
      <c r="X107" s="55"/>
      <c r="Y107" s="2"/>
      <c r="Z107" s="2"/>
      <c r="AA107" s="2"/>
      <c r="AB107" s="2"/>
      <c r="AC107" s="2"/>
      <c r="AD107" s="2"/>
      <c r="AE107" s="2"/>
      <c r="AF107" s="2"/>
      <c r="AG107" s="2"/>
      <c r="AH107" s="2">
        <f>SUM(AH86:AH106)</f>
        <v>7907.1278170172227</v>
      </c>
    </row>
    <row r="108" spans="2:34" ht="14.25" customHeight="1" x14ac:dyDescent="0.3">
      <c r="W108" s="30"/>
      <c r="X108" s="30"/>
    </row>
    <row r="109" spans="2:34" ht="14.25" customHeight="1" x14ac:dyDescent="0.3">
      <c r="F109" s="47"/>
      <c r="G109" s="30" t="s">
        <v>60</v>
      </c>
      <c r="H109" s="30" t="s">
        <v>61</v>
      </c>
      <c r="N109" t="s">
        <v>62</v>
      </c>
      <c r="S109" s="43">
        <f>SUM(N107:AH107)</f>
        <v>695544.00522041833</v>
      </c>
      <c r="T109" s="43"/>
      <c r="U109" s="35"/>
      <c r="V109" s="43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2:34" ht="14.25" customHeight="1" x14ac:dyDescent="0.3">
      <c r="F110" s="47" t="s">
        <v>63</v>
      </c>
      <c r="G110" s="59">
        <f>SUM(C107:K107)</f>
        <v>11552687.424622398</v>
      </c>
      <c r="H110" s="59">
        <f t="shared" ref="H110:H111" si="219">+G110*1.2111</f>
        <v>13991459.739960186</v>
      </c>
      <c r="V110" s="30"/>
    </row>
    <row r="111" spans="2:34" ht="14.25" customHeight="1" x14ac:dyDescent="0.3">
      <c r="F111" s="47" t="s">
        <v>64</v>
      </c>
      <c r="G111" s="59">
        <v>10851185</v>
      </c>
      <c r="H111" s="59">
        <f t="shared" si="219"/>
        <v>13141870.1535</v>
      </c>
      <c r="V111" s="30"/>
    </row>
    <row r="112" spans="2:34" ht="14.25" customHeight="1" x14ac:dyDescent="0.3">
      <c r="G112" s="30"/>
      <c r="H112" s="59"/>
      <c r="V112" s="30"/>
    </row>
    <row r="113" spans="2:22" ht="14.25" customHeight="1" x14ac:dyDescent="0.3">
      <c r="F113" s="1" t="s">
        <v>65</v>
      </c>
      <c r="G113" s="59">
        <v>10851185</v>
      </c>
      <c r="H113" s="59">
        <f t="shared" ref="H113:H114" si="220">+G113*1.2111</f>
        <v>13141870.1535</v>
      </c>
      <c r="V113" s="30"/>
    </row>
    <row r="114" spans="2:22" ht="14.25" customHeight="1" x14ac:dyDescent="0.3">
      <c r="F114" s="47" t="s">
        <v>66</v>
      </c>
      <c r="G114" s="59">
        <v>10851185</v>
      </c>
      <c r="H114" s="59">
        <f t="shared" si="220"/>
        <v>13141870.1535</v>
      </c>
      <c r="V114" s="30"/>
    </row>
    <row r="115" spans="2:22" ht="14.25" customHeight="1" x14ac:dyDescent="0.3">
      <c r="G115" s="45" t="s">
        <v>67</v>
      </c>
      <c r="H115" s="60">
        <f>+H111-H114</f>
        <v>0</v>
      </c>
      <c r="V115" s="30"/>
    </row>
    <row r="116" spans="2:22" ht="14.25" customHeight="1" x14ac:dyDescent="0.3">
      <c r="V116" s="30"/>
    </row>
    <row r="117" spans="2:22" ht="14.25" customHeight="1" x14ac:dyDescent="0.3">
      <c r="V117" s="30"/>
    </row>
    <row r="118" spans="2:22" ht="14.25" customHeight="1" x14ac:dyDescent="0.3">
      <c r="C118" s="282" t="s">
        <v>68</v>
      </c>
      <c r="D118" s="283"/>
      <c r="E118" s="283"/>
      <c r="F118" s="283"/>
      <c r="G118" s="283"/>
      <c r="H118" s="283"/>
      <c r="I118" s="283"/>
      <c r="J118" s="283"/>
      <c r="K118" s="283"/>
      <c r="V118" s="30"/>
    </row>
    <row r="119" spans="2:22" ht="14.25" customHeight="1" x14ac:dyDescent="0.3">
      <c r="C119" s="98" t="s">
        <v>0</v>
      </c>
      <c r="D119" s="98" t="s">
        <v>87</v>
      </c>
      <c r="E119" s="98" t="s">
        <v>88</v>
      </c>
      <c r="F119" s="98" t="s">
        <v>3</v>
      </c>
      <c r="G119" s="98" t="s">
        <v>89</v>
      </c>
      <c r="H119" s="98" t="s">
        <v>90</v>
      </c>
      <c r="I119" s="98" t="s">
        <v>13</v>
      </c>
      <c r="J119" s="98" t="s">
        <v>91</v>
      </c>
      <c r="K119" s="98" t="s">
        <v>8</v>
      </c>
      <c r="V119" s="30"/>
    </row>
    <row r="120" spans="2:22" ht="14.25" customHeight="1" x14ac:dyDescent="0.3">
      <c r="C120" s="99"/>
      <c r="D120" s="99" t="s">
        <v>9</v>
      </c>
      <c r="E120" s="99" t="s">
        <v>2</v>
      </c>
      <c r="F120" s="99"/>
      <c r="G120" s="99" t="s">
        <v>10</v>
      </c>
      <c r="H120" s="99" t="s">
        <v>11</v>
      </c>
      <c r="I120" s="99" t="s">
        <v>12</v>
      </c>
      <c r="J120" s="99" t="s">
        <v>13</v>
      </c>
      <c r="K120" s="99"/>
      <c r="V120" s="30"/>
    </row>
    <row r="121" spans="2:22" ht="14.25" customHeight="1" x14ac:dyDescent="0.3">
      <c r="B121" s="1">
        <v>0</v>
      </c>
      <c r="C121" s="48">
        <f>+C17-'Current w-Formula'!B2</f>
        <v>5165</v>
      </c>
      <c r="D121" s="48">
        <f>+D17-'Current w-Formula'!C2</f>
        <v>4570</v>
      </c>
      <c r="E121" s="48">
        <f>+E17-'Current w-Formula'!D2</f>
        <v>3976</v>
      </c>
      <c r="F121" s="48">
        <f>+F17-'Current w-Formula'!E2</f>
        <v>3479</v>
      </c>
      <c r="G121" s="48">
        <f>+G17-'Current w-Formula'!F2</f>
        <v>3641</v>
      </c>
      <c r="H121" s="48">
        <f>+H17-'Current w-Formula'!G2</f>
        <v>3793</v>
      </c>
      <c r="I121" s="48">
        <f>+I17-'Current w-Formula'!H2</f>
        <v>3341</v>
      </c>
      <c r="J121" s="48">
        <f>+J17-'Current w-Formula'!I2</f>
        <v>2855</v>
      </c>
      <c r="K121" s="48">
        <f>+K17-'Current w-Formula'!J2</f>
        <v>2317</v>
      </c>
      <c r="V121" s="30"/>
    </row>
    <row r="122" spans="2:22" ht="14.25" customHeight="1" x14ac:dyDescent="0.3">
      <c r="B122" s="1">
        <v>1</v>
      </c>
      <c r="C122" s="48">
        <f>+C18-'Current w-Formula'!B3</f>
        <v>5550.4000000000015</v>
      </c>
      <c r="D122" s="48">
        <f>+D18-'Current w-Formula'!C3</f>
        <v>4951</v>
      </c>
      <c r="E122" s="48">
        <f>+E18-'Current w-Formula'!D3</f>
        <v>4352.5999999999985</v>
      </c>
      <c r="F122" s="48">
        <f>+F18-'Current w-Formula'!E3</f>
        <v>3854.2000000000044</v>
      </c>
      <c r="G122" s="48">
        <f>+G18-'Current w-Formula'!F3</f>
        <v>4024.8000000000029</v>
      </c>
      <c r="H122" s="48">
        <f>+H18-'Current w-Formula'!G3</f>
        <v>4185.4000000000015</v>
      </c>
      <c r="I122" s="48">
        <f>+I18-'Current w-Formula'!H3</f>
        <v>3737.5999999999985</v>
      </c>
      <c r="J122" s="48">
        <f>+J18-'Current w-Formula'!I3</f>
        <v>3255.8000000000029</v>
      </c>
      <c r="K122" s="48">
        <f>+K18-'Current w-Formula'!J3</f>
        <v>2721</v>
      </c>
      <c r="V122" s="30"/>
    </row>
    <row r="123" spans="2:22" ht="14.25" customHeight="1" x14ac:dyDescent="0.3">
      <c r="B123" s="1">
        <v>2</v>
      </c>
      <c r="C123" s="48">
        <f>+C19-'Current w-Formula'!B4</f>
        <v>5396.9135999999999</v>
      </c>
      <c r="D123" s="48">
        <f>+D19-'Current w-Formula'!C4</f>
        <v>4721.6319999999978</v>
      </c>
      <c r="E123" s="48">
        <f>+E19-'Current w-Formula'!D4</f>
        <v>4219.350400000003</v>
      </c>
      <c r="F123" s="48">
        <f>+F19-'Current w-Formula'!E4</f>
        <v>3872.0688000000082</v>
      </c>
      <c r="G123" s="48">
        <f>+G19-'Current w-Formula'!F4</f>
        <v>4024.7872000000061</v>
      </c>
      <c r="H123" s="48">
        <f>+H19-'Current w-Formula'!G4</f>
        <v>4167.5056000000041</v>
      </c>
      <c r="I123" s="48">
        <f>+I19-'Current w-Formula'!H4</f>
        <v>3700.9423999999999</v>
      </c>
      <c r="J123" s="48">
        <f>+J19-'Current w-Formula'!I4</f>
        <v>3202.379200000003</v>
      </c>
      <c r="K123" s="48">
        <f>+K19-'Current w-Formula'!J4</f>
        <v>2715.8159999999989</v>
      </c>
      <c r="V123" s="30"/>
    </row>
    <row r="124" spans="2:22" ht="14.25" customHeight="1" x14ac:dyDescent="0.3">
      <c r="B124" s="1">
        <v>3</v>
      </c>
      <c r="C124" s="48">
        <f>+C20-'Current w-Formula'!B5</f>
        <v>5268.1435264000029</v>
      </c>
      <c r="D124" s="48">
        <f>+D20-'Current w-Formula'!C5</f>
        <v>4517.5111679999973</v>
      </c>
      <c r="E124" s="48">
        <f>+E20-'Current w-Formula'!D5</f>
        <v>4110.8788096000062</v>
      </c>
      <c r="F124" s="48">
        <f>+F20-'Current w-Formula'!E5</f>
        <v>3885.2464512000079</v>
      </c>
      <c r="G124" s="48">
        <f>+G20-'Current w-Formula'!F5</f>
        <v>4020.6140928000095</v>
      </c>
      <c r="H124" s="48">
        <f>+H20-'Current w-Formula'!G5</f>
        <v>4142.9817344000039</v>
      </c>
      <c r="I124" s="48">
        <f>+I20-'Current w-Formula'!H5</f>
        <v>3659.7170176</v>
      </c>
      <c r="J124" s="48">
        <f>+J20-'Current w-Formula'!I5</f>
        <v>3143.4523008000033</v>
      </c>
      <c r="K124" s="48">
        <f>+K20-'Current w-Formula'!J5</f>
        <v>2710.1875839999993</v>
      </c>
      <c r="V124" s="30"/>
    </row>
    <row r="125" spans="2:22" ht="14.25" customHeight="1" x14ac:dyDescent="0.3">
      <c r="B125" s="1">
        <v>4</v>
      </c>
      <c r="C125" s="48">
        <f>+C21-'Current w-Formula'!B6</f>
        <v>5167.7069710336073</v>
      </c>
      <c r="D125" s="48">
        <f>+D21-'Current w-Formula'!C6</f>
        <v>4341.2674360320016</v>
      </c>
      <c r="E125" s="48">
        <f>+E21-'Current w-Formula'!D6</f>
        <v>4029.8279010304104</v>
      </c>
      <c r="F125" s="48">
        <f>+F21-'Current w-Formula'!E6</f>
        <v>3897.388366028812</v>
      </c>
      <c r="G125" s="48">
        <f>+G21-'Current w-Formula'!F6</f>
        <v>4014.9488310272136</v>
      </c>
      <c r="H125" s="48">
        <f>+H21-'Current w-Formula'!G6</f>
        <v>4117.5092960256079</v>
      </c>
      <c r="I125" s="48">
        <f>+I21-'Current w-Formula'!H6</f>
        <v>3616.6302260224038</v>
      </c>
      <c r="J125" s="48">
        <f>+J21-'Current w-Formula'!I6</f>
        <v>3077.751156019207</v>
      </c>
      <c r="K125" s="48">
        <f>+K21-'Current w-Formula'!J6</f>
        <v>2697.8720860160029</v>
      </c>
      <c r="V125" s="30"/>
    </row>
    <row r="126" spans="2:22" ht="14.25" customHeight="1" x14ac:dyDescent="0.3">
      <c r="B126" s="1">
        <v>5</v>
      </c>
      <c r="C126" s="48">
        <f>+C22-'Current w-Formula'!B7</f>
        <v>5092.2359383384173</v>
      </c>
      <c r="D126" s="48">
        <f>+D22-'Current w-Formula'!C7</f>
        <v>4191.5458544967696</v>
      </c>
      <c r="E126" s="48">
        <f>+E22-'Current w-Formula'!D7</f>
        <v>3977.8557706551437</v>
      </c>
      <c r="F126" s="48">
        <f>+F22-'Current w-Formula'!E7</f>
        <v>3908.1656868135033</v>
      </c>
      <c r="G126" s="48">
        <f>+G22-'Current w-Formula'!F7</f>
        <v>4006.4756029718701</v>
      </c>
      <c r="H126" s="48">
        <f>+H22-'Current w-Formula'!G7</f>
        <v>4086.7855191302224</v>
      </c>
      <c r="I126" s="48">
        <f>+I22-'Current w-Formula'!H7</f>
        <v>3564.4053514469415</v>
      </c>
      <c r="J126" s="48">
        <f>+J22-'Current w-Formula'!I7</f>
        <v>3011.0251837636679</v>
      </c>
      <c r="K126" s="48">
        <f>+K22-'Current w-Formula'!J7</f>
        <v>2689.645016080387</v>
      </c>
      <c r="V126" s="30"/>
    </row>
    <row r="127" spans="2:22" ht="14.25" customHeight="1" x14ac:dyDescent="0.3">
      <c r="B127" s="1">
        <v>6</v>
      </c>
      <c r="C127" s="48">
        <f>+C23-'Current w-Formula'!B8</f>
        <v>5046.377600858541</v>
      </c>
      <c r="D127" s="48">
        <f>+D23-'Current w-Formula'!C8</f>
        <v>4070.0069550046901</v>
      </c>
      <c r="E127" s="48">
        <f>+E23-'Current w-Formula'!D8</f>
        <v>3953.6363091508683</v>
      </c>
      <c r="F127" s="48">
        <f>+F23-'Current w-Formula'!E8</f>
        <v>3918.265663297032</v>
      </c>
      <c r="G127" s="48">
        <f>+G23-'Current w-Formula'!F8</f>
        <v>3992.8950174431957</v>
      </c>
      <c r="H127" s="48">
        <f>+H23-'Current w-Formula'!G8</f>
        <v>4052.5243715893521</v>
      </c>
      <c r="I127" s="48">
        <f>+I23-'Current w-Formula'!H8</f>
        <v>3512.7830798816722</v>
      </c>
      <c r="J127" s="48">
        <f>+J23-'Current w-Formula'!I8</f>
        <v>2934.0417881739995</v>
      </c>
      <c r="K127" s="48">
        <f>+K23-'Current w-Formula'!J8</f>
        <v>2675.3004964663196</v>
      </c>
      <c r="V127" s="30"/>
    </row>
    <row r="128" spans="2:22" ht="14.25" customHeight="1" x14ac:dyDescent="0.3">
      <c r="B128" s="1">
        <v>7</v>
      </c>
      <c r="C128" s="48">
        <f>+C24-'Current w-Formula'!B9</f>
        <v>5027.79466327915</v>
      </c>
      <c r="D128" s="48">
        <f>+D24-'Current w-Formula'!C9</f>
        <v>3977.3271219248054</v>
      </c>
      <c r="E128" s="48">
        <f>+E24-'Current w-Formula'!D9</f>
        <v>3959.8595805704899</v>
      </c>
      <c r="F128" s="48">
        <f>+F24-'Current w-Formula'!E9</f>
        <v>3926.3920392161599</v>
      </c>
      <c r="G128" s="48">
        <f>+G24-'Current w-Formula'!F9</f>
        <v>3979.9244978618372</v>
      </c>
      <c r="H128" s="48">
        <f>+H24-'Current w-Formula'!G9</f>
        <v>4013.4569565074999</v>
      </c>
      <c r="I128" s="48">
        <f>+I24-'Current w-Formula'!H9</f>
        <v>3453.5218737988325</v>
      </c>
      <c r="J128" s="48">
        <f>+J24-'Current w-Formula'!I9</f>
        <v>2854.5867910901798</v>
      </c>
      <c r="K128" s="48">
        <f>+K24-'Current w-Formula'!J9</f>
        <v>2659.6517083815124</v>
      </c>
      <c r="V128" s="30"/>
    </row>
    <row r="129" spans="2:22" ht="14.25" customHeight="1" x14ac:dyDescent="0.3">
      <c r="B129" s="1">
        <v>8</v>
      </c>
      <c r="C129" s="48">
        <f>+C25-'Current w-Formula'!B10</f>
        <v>5039.1657351978502</v>
      </c>
      <c r="D129" s="48">
        <f>+D25-'Current w-Formula'!C10</f>
        <v>3914.1989728510016</v>
      </c>
      <c r="E129" s="48">
        <f>+E25-'Current w-Formula'!D10</f>
        <v>3995.2322105041821</v>
      </c>
      <c r="F129" s="48">
        <f>+F25-'Current w-Formula'!E10</f>
        <v>3930.2654481573481</v>
      </c>
      <c r="G129" s="48">
        <f>+G25-'Current w-Formula'!F10</f>
        <v>3961.2986858105214</v>
      </c>
      <c r="H129" s="48">
        <f>+H25-'Current w-Formula'!G10</f>
        <v>3971.3319234636801</v>
      </c>
      <c r="I129" s="48">
        <f>+I25-'Current w-Formula'!H10</f>
        <v>3387.3983987700049</v>
      </c>
      <c r="J129" s="48">
        <f>+J25-'Current w-Formula'!I10</f>
        <v>2767.4648740763441</v>
      </c>
      <c r="K129" s="48">
        <f>+K25-'Current w-Formula'!J10</f>
        <v>2642.5313493826689</v>
      </c>
      <c r="V129" s="30"/>
    </row>
    <row r="130" spans="2:22" ht="14.25" customHeight="1" x14ac:dyDescent="0.3">
      <c r="B130" s="1">
        <v>9</v>
      </c>
      <c r="C130" s="48">
        <f>+C26-'Current w-Formula'!B11</f>
        <v>5077.1857128425982</v>
      </c>
      <c r="D130" s="48">
        <f>+D26-'Current w-Formula'!C11</f>
        <v>3881.3317481994236</v>
      </c>
      <c r="E130" s="48">
        <f>+E26-'Current w-Formula'!D11</f>
        <v>4062.4777835562854</v>
      </c>
      <c r="F130" s="48">
        <f>+F26-'Current w-Formula'!E11</f>
        <v>3932.6238189131254</v>
      </c>
      <c r="G130" s="48">
        <f>+G26-'Current w-Formula'!F11</f>
        <v>3936.7698542699727</v>
      </c>
      <c r="H130" s="48">
        <f>+H26-'Current w-Formula'!G11</f>
        <v>3920.9158896268127</v>
      </c>
      <c r="I130" s="48">
        <f>+I26-'Current w-Formula'!H11</f>
        <v>3317.2079603404854</v>
      </c>
      <c r="J130" s="48">
        <f>+J26-'Current w-Formula'!I11</f>
        <v>2672.50003105418</v>
      </c>
      <c r="K130" s="48">
        <f>+K26-'Current w-Formula'!J11</f>
        <v>2621.79210176786</v>
      </c>
      <c r="V130" s="30"/>
    </row>
    <row r="131" spans="2:22" ht="14.25" customHeight="1" x14ac:dyDescent="0.3">
      <c r="B131" s="1">
        <v>10</v>
      </c>
      <c r="C131" s="48">
        <f>+C27-'Current w-Formula'!B12</f>
        <v>5146.56616995082</v>
      </c>
      <c r="D131" s="48">
        <f>+D27-'Current w-Formula'!C12</f>
        <v>3879.4517101562087</v>
      </c>
      <c r="E131" s="48">
        <f>+E27-'Current w-Formula'!D12</f>
        <v>4160.3372503616411</v>
      </c>
      <c r="F131" s="48">
        <f>+F27-'Current w-Formula'!E12</f>
        <v>3934.2227905670443</v>
      </c>
      <c r="G131" s="48">
        <f>+G27-'Current w-Formula'!F12</f>
        <v>3914.1083307724548</v>
      </c>
      <c r="H131" s="48">
        <f>+H27-'Current w-Formula'!G12</f>
        <v>3866.993870977858</v>
      </c>
      <c r="I131" s="48">
        <f>+I27-'Current w-Formula'!H12</f>
        <v>3241.7649513886572</v>
      </c>
      <c r="J131" s="48">
        <f>+J27-'Current w-Formula'!I12</f>
        <v>2573.5360317994782</v>
      </c>
      <c r="K131" s="48">
        <f>+K27-'Current w-Formula'!J12</f>
        <v>2598.3071122102847</v>
      </c>
      <c r="V131" s="30"/>
    </row>
    <row r="132" spans="2:22" ht="14.25" customHeight="1" x14ac:dyDescent="0.3">
      <c r="B132" s="1">
        <v>11</v>
      </c>
      <c r="C132" s="48">
        <f>+C28-'Current w-Formula'!B13</f>
        <v>5247.0357580296404</v>
      </c>
      <c r="D132" s="48">
        <f>+D28-'Current w-Formula'!C13</f>
        <v>3909.3025511999585</v>
      </c>
      <c r="E132" s="48">
        <f>+E28-'Current w-Formula'!D13</f>
        <v>4290.5693443703203</v>
      </c>
      <c r="F132" s="48">
        <f>+F28-'Current w-Formula'!E13</f>
        <v>3934.836137540653</v>
      </c>
      <c r="G132" s="48">
        <f>+G28-'Current w-Formula'!F13</f>
        <v>3883.102930710993</v>
      </c>
      <c r="H132" s="48">
        <f>+H28-'Current w-Formula'!G13</f>
        <v>3809.3697238813256</v>
      </c>
      <c r="I132" s="48">
        <f>+I28-'Current w-Formula'!H13</f>
        <v>3159.9033102219837</v>
      </c>
      <c r="J132" s="48">
        <f>+J28-'Current w-Formula'!I13</f>
        <v>2466.4368965626636</v>
      </c>
      <c r="K132" s="48">
        <f>+K28-'Current w-Formula'!J13</f>
        <v>2571.970482903329</v>
      </c>
      <c r="V132" s="30"/>
    </row>
    <row r="133" spans="2:22" ht="14.25" customHeight="1" x14ac:dyDescent="0.3">
      <c r="B133" s="1">
        <v>12</v>
      </c>
      <c r="C133" s="48">
        <f>+C29-'Current w-Formula'!B14</f>
        <v>5379.3406162223546</v>
      </c>
      <c r="D133" s="48">
        <f>+D29-'Current w-Formula'!C14</f>
        <v>3971.6458124287601</v>
      </c>
      <c r="E133" s="48">
        <f>+E29-'Current w-Formula'!D14</f>
        <v>4455.9510086352093</v>
      </c>
      <c r="F133" s="48">
        <f>+F29-'Current w-Formula'!E14</f>
        <v>3927.2562048416294</v>
      </c>
      <c r="G133" s="48">
        <f>+G29-'Current w-Formula'!F14</f>
        <v>3850.5614010480567</v>
      </c>
      <c r="H133" s="48">
        <f>+H29-'Current w-Formula'!G14</f>
        <v>3746.8665972544768</v>
      </c>
      <c r="I133" s="48">
        <f>+I29-'Current w-Formula'!H14</f>
        <v>3073.4769896673097</v>
      </c>
      <c r="J133" s="48">
        <f>+J29-'Current w-Formula'!I14</f>
        <v>2354.0873820801644</v>
      </c>
      <c r="K133" s="48">
        <f>+K29-'Current w-Formula'!J14</f>
        <v>2543.6977744930045</v>
      </c>
      <c r="V133" s="30"/>
    </row>
    <row r="134" spans="2:22" ht="14.25" customHeight="1" x14ac:dyDescent="0.3">
      <c r="B134" s="1">
        <v>13</v>
      </c>
      <c r="C134" s="48">
        <f>+C30-'Current w-Formula'!B15</f>
        <v>5544.2447910116898</v>
      </c>
      <c r="D134" s="48">
        <f>+D30-'Current w-Formula'!C15</f>
        <v>4065.2613119270536</v>
      </c>
      <c r="E134" s="48">
        <f>+E30-'Current w-Formula'!D15</f>
        <v>4653.2778328424538</v>
      </c>
      <c r="F134" s="48">
        <f>+F30-'Current w-Formula'!E15</f>
        <v>3920.2943537578321</v>
      </c>
      <c r="G134" s="48">
        <f>+G30-'Current w-Formula'!F15</f>
        <v>3813.3108746732105</v>
      </c>
      <c r="H134" s="48">
        <f>+H30-'Current w-Formula'!G15</f>
        <v>3676.3273955885888</v>
      </c>
      <c r="I134" s="48">
        <f>+I30-'Current w-Formula'!H15</f>
        <v>2978.3604374193237</v>
      </c>
      <c r="J134" s="48">
        <f>+J30-'Current w-Formula'!I15</f>
        <v>2233.393479250095</v>
      </c>
      <c r="K134" s="48">
        <f>+K30-'Current w-Formula'!J15</f>
        <v>2511.4265210808371</v>
      </c>
      <c r="V134" s="30"/>
    </row>
    <row r="135" spans="2:22" ht="14.25" customHeight="1" x14ac:dyDescent="0.3">
      <c r="B135" s="1">
        <v>14</v>
      </c>
      <c r="C135" s="48">
        <f>+C31-'Current w-Formula'!B16</f>
        <v>5743.5306659959751</v>
      </c>
      <c r="D135" s="48">
        <f>+D31-'Current w-Formula'!C16</f>
        <v>4193.9475834133045</v>
      </c>
      <c r="E135" s="48">
        <f>+E31-'Current w-Formula'!D16</f>
        <v>4885.3645008306776</v>
      </c>
      <c r="F135" s="48">
        <f>+F31-'Current w-Formula'!E16</f>
        <v>3910.7814182480215</v>
      </c>
      <c r="G135" s="48">
        <f>+G31-'Current w-Formula'!F16</f>
        <v>3772.1983356653654</v>
      </c>
      <c r="H135" s="48">
        <f>+H31-'Current w-Formula'!G16</f>
        <v>3600.6152530827094</v>
      </c>
      <c r="I135" s="48">
        <f>+I31-'Current w-Formula'!H16</f>
        <v>2877.4490879173827</v>
      </c>
      <c r="J135" s="48">
        <f>+J31-'Current w-Formula'!I16</f>
        <v>2105.2829227520997</v>
      </c>
      <c r="K135" s="48">
        <f>+K31-'Current w-Formula'!J16</f>
        <v>2477.116757586773</v>
      </c>
      <c r="V135" s="30"/>
    </row>
    <row r="136" spans="2:22" ht="14.25" customHeight="1" x14ac:dyDescent="0.3">
      <c r="B136" s="1">
        <v>15</v>
      </c>
      <c r="C136" s="48">
        <f>+C32-'Current w-Formula'!B17</f>
        <v>5957.9994019798833</v>
      </c>
      <c r="D136" s="48">
        <f>+D32-'Current w-Formula'!C17</f>
        <v>4339.5223254152224</v>
      </c>
      <c r="E136" s="48">
        <f>+E32-'Current w-Formula'!D17</f>
        <v>5155.0452488506126</v>
      </c>
      <c r="F136" s="48">
        <f>+F32-'Current w-Formula'!E17</f>
        <v>3899.5681722859736</v>
      </c>
      <c r="G136" s="48">
        <f>+G32-'Current w-Formula'!F17</f>
        <v>3726.0910957213346</v>
      </c>
      <c r="H136" s="48">
        <f>+H32-'Current w-Formula'!G17</f>
        <v>3519.6140191566956</v>
      </c>
      <c r="I136" s="48">
        <f>+I32-'Current w-Formula'!H17</f>
        <v>2769.659866027403</v>
      </c>
      <c r="J136" s="48">
        <f>+J32-'Current w-Formula'!I17</f>
        <v>1969.7057128981542</v>
      </c>
      <c r="K136" s="48">
        <f>+K32-'Current w-Formula'!J17</f>
        <v>2438.7515597688616</v>
      </c>
      <c r="V136" s="30"/>
    </row>
    <row r="137" spans="2:22" ht="14.25" customHeight="1" x14ac:dyDescent="0.3">
      <c r="B137" s="1">
        <v>16</v>
      </c>
      <c r="C137" s="48"/>
      <c r="D137" s="48"/>
      <c r="E137" s="48">
        <f>+E33-'Current w-Formula'!D18</f>
        <v>5457.1743348230229</v>
      </c>
      <c r="F137" s="48">
        <f>+F33-'Current w-Formula'!E18</f>
        <v>3882.5258084208326</v>
      </c>
      <c r="G137" s="48">
        <f>+G33-'Current w-Formula'!F18</f>
        <v>3674.8772820186423</v>
      </c>
      <c r="H137" s="48">
        <f>+H33-'Current w-Formula'!G18</f>
        <v>3431.228755616452</v>
      </c>
      <c r="I137" s="48">
        <f>+I33-'Current w-Formula'!H18</f>
        <v>2651.9317028120568</v>
      </c>
      <c r="J137" s="48">
        <f>+J33-'Current w-Formula'!I18</f>
        <v>1823.6346500077052</v>
      </c>
      <c r="K137" s="48">
        <f>+K33-'Current w-Formula'!J18</f>
        <v>2397.33759720331</v>
      </c>
      <c r="V137" s="30"/>
    </row>
    <row r="138" spans="2:22" ht="14.25" customHeight="1" x14ac:dyDescent="0.3">
      <c r="B138" s="1">
        <v>17</v>
      </c>
      <c r="C138" s="48"/>
      <c r="D138" s="48"/>
      <c r="E138" s="48">
        <f>+E34-'Current w-Formula'!D19</f>
        <v>5797.6265188587713</v>
      </c>
      <c r="F138" s="48">
        <f>+F34-'Current w-Formula'!E19</f>
        <v>3864.5464278229338</v>
      </c>
      <c r="G138" s="48">
        <f>+G34-'Current w-Formula'!F19</f>
        <v>3620.4663367870962</v>
      </c>
      <c r="H138" s="48">
        <f>+H34-'Current w-Formula'!G19</f>
        <v>3335.3862457512441</v>
      </c>
      <c r="I138" s="48">
        <f>+I34-'Current w-Formula'!H19</f>
        <v>2530.2260636795545</v>
      </c>
      <c r="J138" s="48">
        <f>+J34-'Current w-Formula'!I19</f>
        <v>2171.065881607894</v>
      </c>
      <c r="K138" s="48">
        <f>+K34-'Current w-Formula'!J19</f>
        <v>2852.9056995361898</v>
      </c>
      <c r="V138" s="30"/>
    </row>
    <row r="139" spans="2:22" ht="14.25" customHeight="1" x14ac:dyDescent="0.3">
      <c r="B139" s="1">
        <v>18</v>
      </c>
      <c r="C139" s="48"/>
      <c r="D139" s="48"/>
      <c r="E139" s="48">
        <f>+E35-'Current w-Formula'!D20</f>
        <v>6177.2975553113793</v>
      </c>
      <c r="F139" s="48">
        <f>+F35-'Current w-Formula'!E20</f>
        <v>3842.543542090687</v>
      </c>
      <c r="G139" s="48">
        <f>+G35-'Current w-Formula'!F20</f>
        <v>3558.7895288699947</v>
      </c>
      <c r="H139" s="48">
        <f>+H35-'Current w-Formula'!G20</f>
        <v>3234.0355156492733</v>
      </c>
      <c r="I139" s="48">
        <f>+I35-'Current w-Formula'!H20</f>
        <v>2397.5274892078596</v>
      </c>
      <c r="J139" s="48">
        <f>+J35-'Current w-Formula'!I20</f>
        <v>2020.0194627664896</v>
      </c>
      <c r="K139" s="48">
        <f>+K35-'Current w-Formula'!J20</f>
        <v>2816.5114363250614</v>
      </c>
      <c r="V139" s="30"/>
    </row>
    <row r="140" spans="2:22" ht="14.25" customHeight="1" x14ac:dyDescent="0.3">
      <c r="B140" s="1">
        <v>19</v>
      </c>
      <c r="C140" s="48"/>
      <c r="D140" s="48"/>
      <c r="E140" s="48">
        <f>+E36-'Current w-Formula'!D21</f>
        <v>6595.1046966388531</v>
      </c>
      <c r="F140" s="48">
        <f>+F36-'Current w-Formula'!E21</f>
        <v>3816.4525871008664</v>
      </c>
      <c r="G140" s="48">
        <f>+G36-'Current w-Formula'!F21</f>
        <v>3493.8004775628797</v>
      </c>
      <c r="H140" s="48">
        <f>+H36-'Current w-Formula'!G21</f>
        <v>3124.1483680248639</v>
      </c>
      <c r="I140" s="48">
        <f>+I36-'Current w-Formula'!H21</f>
        <v>2258.8441489488469</v>
      </c>
      <c r="J140" s="48">
        <f>+J36-'Current w-Formula'!I21</f>
        <v>1862.8279298728885</v>
      </c>
      <c r="K140" s="48">
        <f>+K36-'Current w-Formula'!J21</f>
        <v>2774.5237107968715</v>
      </c>
      <c r="V140" s="30"/>
    </row>
    <row r="141" spans="2:22" ht="14.25" customHeight="1" x14ac:dyDescent="0.3">
      <c r="B141" s="1">
        <v>20</v>
      </c>
      <c r="C141" s="48"/>
      <c r="D141" s="48"/>
      <c r="E141" s="48">
        <f>+E37-'Current w-Formula'!D22</f>
        <v>7032.9872093581798</v>
      </c>
      <c r="F141" s="48">
        <f>+F37-'Current w-Formula'!E22</f>
        <v>3765.2314491912839</v>
      </c>
      <c r="G141" s="48">
        <f>+G37-'Current w-Formula'!F22</f>
        <v>3400.475689024388</v>
      </c>
      <c r="H141" s="48">
        <f>+H37-'Current w-Formula'!G22</f>
        <v>2986.7199288574629</v>
      </c>
      <c r="I141" s="48">
        <f>+I37-'Current w-Formula'!H22</f>
        <v>2087.2084085236274</v>
      </c>
      <c r="J141" s="48">
        <f>+J37-'Current w-Formula'!I22</f>
        <v>1669.5678001898341</v>
      </c>
      <c r="K141" s="48">
        <f>+K37-'Current w-Formula'!J22</f>
        <v>2706.0562798559986</v>
      </c>
      <c r="V141" s="30"/>
    </row>
    <row r="142" spans="2:22" ht="14.25" customHeight="1" x14ac:dyDescent="0.3">
      <c r="B142" s="1">
        <v>21</v>
      </c>
      <c r="C142" s="48"/>
      <c r="D142" s="48"/>
      <c r="E142" s="48"/>
      <c r="F142" s="48"/>
      <c r="G142" s="48"/>
      <c r="H142" s="48">
        <f>+H38-'Current w-Formula'!G23</f>
        <v>79148.76920715005</v>
      </c>
      <c r="I142" s="48">
        <f>+I38-'Current w-Formula'!H23</f>
        <v>82110.677410328193</v>
      </c>
      <c r="J142" s="48">
        <f>+J38-'Current w-Formula'!I23</f>
        <v>85622.341427394393</v>
      </c>
      <c r="K142" s="48">
        <f>+K38-'Current w-Formula'!J23</f>
        <v>88584.249630572551</v>
      </c>
      <c r="V142" s="30"/>
    </row>
    <row r="143" spans="2:22" ht="14.25" customHeight="1" x14ac:dyDescent="0.3">
      <c r="B143" s="1">
        <v>22</v>
      </c>
      <c r="C143" s="48"/>
      <c r="D143" s="48"/>
      <c r="E143" s="48"/>
      <c r="F143" s="48"/>
      <c r="G143" s="48"/>
      <c r="H143" s="48">
        <f>+H39-'Current w-Formula'!G24</f>
        <v>81048.339668121655</v>
      </c>
      <c r="I143" s="48">
        <f>+I39-'Current w-Formula'!H24</f>
        <v>84081.33366817607</v>
      </c>
      <c r="J143" s="48">
        <f>+J39-'Current w-Formula'!I24</f>
        <v>87677.277621651854</v>
      </c>
      <c r="K143" s="48">
        <f>+K39-'Current w-Formula'!J24</f>
        <v>90710.271621706299</v>
      </c>
      <c r="V143" s="30"/>
    </row>
    <row r="144" spans="2:22" ht="14.25" customHeight="1" x14ac:dyDescent="0.3">
      <c r="B144" s="1">
        <v>23</v>
      </c>
      <c r="C144" s="48"/>
      <c r="D144" s="48"/>
      <c r="E144" s="48"/>
      <c r="F144" s="48"/>
      <c r="G144" s="48"/>
      <c r="H144" s="48">
        <f>+H40-'Current w-Formula'!G25</f>
        <v>82993.499820156576</v>
      </c>
      <c r="I144" s="48">
        <f>+I40-'Current w-Formula'!H25</f>
        <v>86099.285676212297</v>
      </c>
      <c r="J144" s="48">
        <f>+J40-'Current w-Formula'!I25</f>
        <v>89781.532284571498</v>
      </c>
      <c r="K144" s="48">
        <f>+K40-'Current w-Formula'!J25</f>
        <v>92887.318140627249</v>
      </c>
      <c r="V144" s="30"/>
    </row>
    <row r="145" spans="2:22" ht="14.25" customHeight="1" x14ac:dyDescent="0.3">
      <c r="B145" s="1">
        <v>24</v>
      </c>
      <c r="C145" s="48"/>
      <c r="D145" s="48"/>
      <c r="E145" s="48"/>
      <c r="F145" s="48"/>
      <c r="G145" s="48"/>
      <c r="H145" s="48">
        <f>+H41-'Current w-Formula'!G26</f>
        <v>84985.34381584033</v>
      </c>
      <c r="I145" s="48">
        <f>+I41-'Current w-Formula'!H26</f>
        <v>88165.668532441399</v>
      </c>
      <c r="J145" s="48">
        <f>+J41-'Current w-Formula'!I26</f>
        <v>91936.289059401213</v>
      </c>
      <c r="K145" s="48">
        <f>+K41-'Current w-Formula'!J26</f>
        <v>95116.613776002298</v>
      </c>
      <c r="V145" s="30"/>
    </row>
    <row r="146" spans="2:22" ht="14.25" customHeight="1" x14ac:dyDescent="0.3">
      <c r="B146" s="1">
        <v>25</v>
      </c>
      <c r="C146" s="48"/>
      <c r="D146" s="48"/>
      <c r="E146" s="48"/>
      <c r="F146" s="48"/>
      <c r="G146" s="48"/>
      <c r="H146" s="48">
        <f>+H42-'Current w-Formula'!G27</f>
        <v>87024.992067420506</v>
      </c>
      <c r="I146" s="48">
        <f>+I42-'Current w-Formula'!H27</f>
        <v>90281.644577219995</v>
      </c>
      <c r="J146" s="48">
        <f>+J42-'Current w-Formula'!I27</f>
        <v>94142.759996826848</v>
      </c>
      <c r="K146" s="48">
        <f>+K42-'Current w-Formula'!J27</f>
        <v>97399.412506626351</v>
      </c>
      <c r="V146" s="30"/>
    </row>
    <row r="147" spans="2:22" ht="14.25" customHeight="1" x14ac:dyDescent="0.3">
      <c r="V147" s="30"/>
    </row>
    <row r="148" spans="2:22" ht="14.25" customHeight="1" x14ac:dyDescent="0.3">
      <c r="V148" s="30"/>
    </row>
    <row r="149" spans="2:22" ht="14.25" customHeight="1" x14ac:dyDescent="0.3">
      <c r="V149" s="30"/>
    </row>
    <row r="150" spans="2:22" ht="14.25" customHeight="1" x14ac:dyDescent="0.3">
      <c r="V150" s="30"/>
    </row>
    <row r="151" spans="2:22" ht="14.25" customHeight="1" x14ac:dyDescent="0.3">
      <c r="V151" s="30"/>
    </row>
    <row r="152" spans="2:22" ht="14.25" customHeight="1" x14ac:dyDescent="0.3">
      <c r="V152" s="30"/>
    </row>
    <row r="153" spans="2:22" ht="14.25" customHeight="1" x14ac:dyDescent="0.3">
      <c r="V153" s="30"/>
    </row>
    <row r="154" spans="2:22" ht="14.25" customHeight="1" x14ac:dyDescent="0.3">
      <c r="V154" s="30"/>
    </row>
    <row r="155" spans="2:22" ht="14.25" customHeight="1" x14ac:dyDescent="0.3">
      <c r="V155" s="30"/>
    </row>
    <row r="156" spans="2:22" ht="14.25" customHeight="1" x14ac:dyDescent="0.3">
      <c r="V156" s="30"/>
    </row>
    <row r="157" spans="2:22" ht="14.25" customHeight="1" x14ac:dyDescent="0.3">
      <c r="V157" s="30"/>
    </row>
    <row r="158" spans="2:22" ht="14.25" customHeight="1" x14ac:dyDescent="0.3">
      <c r="V158" s="30"/>
    </row>
    <row r="159" spans="2:22" ht="14.25" customHeight="1" x14ac:dyDescent="0.3">
      <c r="V159" s="30"/>
    </row>
    <row r="160" spans="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4">
    <mergeCell ref="N28:Q28"/>
    <mergeCell ref="C118:K118"/>
    <mergeCell ref="E11:G11"/>
    <mergeCell ref="N11:Q11"/>
    <mergeCell ref="N12:Q12"/>
    <mergeCell ref="N13:Q13"/>
    <mergeCell ref="N14:Q14"/>
    <mergeCell ref="N18:Q18"/>
    <mergeCell ref="N19:Q19"/>
    <mergeCell ref="N20:Q20"/>
    <mergeCell ref="N23:Q23"/>
    <mergeCell ref="N24:Q24"/>
    <mergeCell ref="N25:Q25"/>
    <mergeCell ref="N26:Q26"/>
  </mergeCells>
  <pageMargins left="0.7" right="0.7" top="0.75" bottom="0.75" header="0" footer="0"/>
  <pageSetup orientation="landscape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DE07A-5BC6-49A5-9B70-C264C0573951}">
  <sheetPr>
    <tabColor rgb="FF92D050"/>
  </sheetPr>
  <dimension ref="C3:Q28"/>
  <sheetViews>
    <sheetView topLeftCell="A5" workbookViewId="0">
      <selection activeCell="C26" sqref="C26"/>
    </sheetView>
  </sheetViews>
  <sheetFormatPr defaultRowHeight="14.4" x14ac:dyDescent="0.3"/>
  <cols>
    <col min="3" max="3" width="21.109375" bestFit="1" customWidth="1"/>
    <col min="4" max="5" width="10.77734375" bestFit="1" customWidth="1"/>
    <col min="7" max="7" width="9.5546875" bestFit="1" customWidth="1"/>
    <col min="8" max="9" width="10.5546875" bestFit="1" customWidth="1"/>
    <col min="11" max="11" width="28.77734375" customWidth="1"/>
    <col min="12" max="12" width="19.109375" bestFit="1" customWidth="1"/>
    <col min="13" max="13" width="12.21875" customWidth="1"/>
  </cols>
  <sheetData>
    <row r="3" spans="3:17" ht="15" thickBot="1" x14ac:dyDescent="0.35"/>
    <row r="4" spans="3:17" ht="18" x14ac:dyDescent="0.35">
      <c r="C4" s="288" t="s">
        <v>161</v>
      </c>
      <c r="D4" s="289"/>
      <c r="E4" s="289"/>
      <c r="F4" s="289"/>
      <c r="G4" s="289"/>
      <c r="H4" s="289"/>
      <c r="I4" s="290"/>
      <c r="K4" s="288" t="s">
        <v>159</v>
      </c>
      <c r="L4" s="289"/>
      <c r="M4" s="289"/>
      <c r="N4" s="289"/>
      <c r="O4" s="289"/>
      <c r="P4" s="289"/>
      <c r="Q4" s="290"/>
    </row>
    <row r="5" spans="3:17" ht="43.2" x14ac:dyDescent="0.3">
      <c r="C5" s="226"/>
      <c r="D5" s="224" t="s">
        <v>124</v>
      </c>
      <c r="E5" s="225" t="s">
        <v>110</v>
      </c>
      <c r="F5" s="224" t="s">
        <v>111</v>
      </c>
      <c r="G5" s="225" t="s">
        <v>112</v>
      </c>
      <c r="H5" s="224" t="s">
        <v>126</v>
      </c>
      <c r="I5" s="227" t="s">
        <v>112</v>
      </c>
      <c r="K5" s="226"/>
      <c r="L5" s="224" t="s">
        <v>124</v>
      </c>
      <c r="M5" s="225" t="s">
        <v>110</v>
      </c>
      <c r="N5" s="224" t="s">
        <v>111</v>
      </c>
      <c r="O5" s="225" t="s">
        <v>112</v>
      </c>
      <c r="P5" s="224" t="s">
        <v>125</v>
      </c>
      <c r="Q5" s="227" t="s">
        <v>112</v>
      </c>
    </row>
    <row r="6" spans="3:17" x14ac:dyDescent="0.3">
      <c r="C6" s="204"/>
      <c r="D6" s="205"/>
      <c r="E6" s="240">
        <f>(1+0.214+0.0145)</f>
        <v>1.2284999999999999</v>
      </c>
      <c r="F6" s="205"/>
      <c r="G6" s="205"/>
      <c r="H6" s="205"/>
      <c r="I6" s="206"/>
      <c r="K6" s="204"/>
      <c r="L6" s="217"/>
      <c r="M6" s="230">
        <f>(1+0.214+0.0145)</f>
        <v>1.2284999999999999</v>
      </c>
      <c r="N6" s="217"/>
      <c r="O6" s="217"/>
      <c r="P6" s="217"/>
      <c r="Q6" s="218"/>
    </row>
    <row r="7" spans="3:17" x14ac:dyDescent="0.3">
      <c r="C7" s="228" t="s">
        <v>113</v>
      </c>
      <c r="D7" s="237">
        <f>+'Current Year'!G15</f>
        <v>0</v>
      </c>
      <c r="E7" s="237">
        <f>+'Current Year'!H15</f>
        <v>0</v>
      </c>
      <c r="F7" s="238">
        <f>+'Current Year'!I15</f>
        <v>0</v>
      </c>
      <c r="G7" s="237" t="e">
        <f>+'Current Year'!J15</f>
        <v>#DIV/0!</v>
      </c>
      <c r="H7" s="237">
        <f>+'Current Year'!K15</f>
        <v>0</v>
      </c>
      <c r="I7" s="239" t="e">
        <f>+H7+G7</f>
        <v>#DIV/0!</v>
      </c>
      <c r="K7" s="213" t="s">
        <v>113</v>
      </c>
      <c r="L7" s="214">
        <f>+'Cur Yr+STEP+1% base increase'!G14</f>
        <v>0</v>
      </c>
      <c r="M7" s="214">
        <f>+'Cur Yr+STEP+1% base increase'!H14</f>
        <v>0</v>
      </c>
      <c r="N7" s="215">
        <f>+'Cur Yr+STEP+1% base increase'!I14</f>
        <v>0</v>
      </c>
      <c r="O7" s="214" t="e">
        <f>+'Cur Yr+STEP+1% base increase'!J14</f>
        <v>#DIV/0!</v>
      </c>
      <c r="P7" s="214">
        <f>+'Cur Yr+STEP+1% base increase'!K14</f>
        <v>0</v>
      </c>
      <c r="Q7" s="216" t="e">
        <f>+'Cur Yr+STEP+1% base increase'!L14</f>
        <v>#DIV/0!</v>
      </c>
    </row>
    <row r="8" spans="3:17" x14ac:dyDescent="0.3">
      <c r="C8" s="213" t="s">
        <v>122</v>
      </c>
      <c r="D8" s="214">
        <f>+'Current Year + Step'!G16</f>
        <v>0</v>
      </c>
      <c r="E8" s="214">
        <f>+'Current Year + Step'!H16</f>
        <v>0</v>
      </c>
      <c r="F8" s="215">
        <f>+'Current Year + Step'!I16</f>
        <v>0</v>
      </c>
      <c r="G8" s="214" t="e">
        <f>+'Current Year + Step'!J16</f>
        <v>#DIV/0!</v>
      </c>
      <c r="H8" s="241">
        <f>8064*1.05</f>
        <v>8467.2000000000007</v>
      </c>
      <c r="I8" s="216" t="e">
        <f>+G8+H8</f>
        <v>#DIV/0!</v>
      </c>
      <c r="K8" s="228" t="s">
        <v>157</v>
      </c>
      <c r="L8" s="214">
        <f>+'Cur Yr+STEP+1% base increase'!G15</f>
        <v>0</v>
      </c>
      <c r="M8" s="214">
        <f>+'Cur Yr+STEP+1% base increase'!H15</f>
        <v>0</v>
      </c>
      <c r="N8" s="215">
        <f>+'Cur Yr+STEP+1% base increase'!I15</f>
        <v>0</v>
      </c>
      <c r="O8" s="214" t="e">
        <f>+'Cur Yr+STEP+1% base increase'!J15</f>
        <v>#DIV/0!</v>
      </c>
      <c r="P8" s="214">
        <f>+'Cur Yr+STEP+1% base increase'!K15</f>
        <v>0</v>
      </c>
      <c r="Q8" s="216" t="e">
        <f>+'Cur Yr+STEP+1% base increase'!L15</f>
        <v>#DIV/0!</v>
      </c>
    </row>
    <row r="9" spans="3:17" x14ac:dyDescent="0.3">
      <c r="C9" s="213" t="s">
        <v>145</v>
      </c>
      <c r="D9" s="242">
        <f t="shared" ref="D9:I9" si="0">+D8-D7</f>
        <v>0</v>
      </c>
      <c r="E9" s="242">
        <f t="shared" si="0"/>
        <v>0</v>
      </c>
      <c r="F9" s="215">
        <f t="shared" si="0"/>
        <v>0</v>
      </c>
      <c r="G9" s="243" t="e">
        <f t="shared" si="0"/>
        <v>#DIV/0!</v>
      </c>
      <c r="H9" s="243">
        <f t="shared" si="0"/>
        <v>8467.2000000000007</v>
      </c>
      <c r="I9" s="244" t="e">
        <f t="shared" si="0"/>
        <v>#DIV/0!</v>
      </c>
      <c r="K9" s="228" t="s">
        <v>147</v>
      </c>
      <c r="L9" s="214">
        <f t="shared" ref="L9:Q9" si="1">+L8-L7</f>
        <v>0</v>
      </c>
      <c r="M9" s="214">
        <f t="shared" si="1"/>
        <v>0</v>
      </c>
      <c r="N9" s="215">
        <f t="shared" si="1"/>
        <v>0</v>
      </c>
      <c r="O9" s="241" t="e">
        <f t="shared" si="1"/>
        <v>#DIV/0!</v>
      </c>
      <c r="P9" s="241">
        <f t="shared" si="1"/>
        <v>0</v>
      </c>
      <c r="Q9" s="251" t="e">
        <f t="shared" si="1"/>
        <v>#DIV/0!</v>
      </c>
    </row>
    <row r="10" spans="3:17" ht="15" thickBot="1" x14ac:dyDescent="0.35">
      <c r="C10" s="219" t="s">
        <v>144</v>
      </c>
      <c r="D10" s="245" t="e">
        <f t="shared" ref="D10:I10" si="2">+D8/D7-1</f>
        <v>#DIV/0!</v>
      </c>
      <c r="E10" s="245" t="e">
        <f t="shared" si="2"/>
        <v>#DIV/0!</v>
      </c>
      <c r="F10" s="245" t="e">
        <f t="shared" si="2"/>
        <v>#DIV/0!</v>
      </c>
      <c r="G10" s="245" t="e">
        <f t="shared" si="2"/>
        <v>#DIV/0!</v>
      </c>
      <c r="H10" s="245" t="e">
        <f t="shared" si="2"/>
        <v>#DIV/0!</v>
      </c>
      <c r="I10" s="246" t="e">
        <f t="shared" si="2"/>
        <v>#DIV/0!</v>
      </c>
      <c r="K10" s="229" t="s">
        <v>146</v>
      </c>
      <c r="L10" s="220" t="e">
        <f t="shared" ref="L10:Q10" si="3">+L8/L7-1</f>
        <v>#DIV/0!</v>
      </c>
      <c r="M10" s="220" t="e">
        <f t="shared" si="3"/>
        <v>#DIV/0!</v>
      </c>
      <c r="N10" s="220" t="e">
        <f t="shared" si="3"/>
        <v>#DIV/0!</v>
      </c>
      <c r="O10" s="245" t="e">
        <f t="shared" si="3"/>
        <v>#DIV/0!</v>
      </c>
      <c r="P10" s="245" t="e">
        <f t="shared" si="3"/>
        <v>#DIV/0!</v>
      </c>
      <c r="Q10" s="246" t="e">
        <f t="shared" si="3"/>
        <v>#DIV/0!</v>
      </c>
    </row>
    <row r="11" spans="3:17" ht="15" thickBot="1" x14ac:dyDescent="0.35"/>
    <row r="12" spans="3:17" ht="18" x14ac:dyDescent="0.35">
      <c r="C12" s="288" t="s">
        <v>162</v>
      </c>
      <c r="D12" s="289"/>
      <c r="E12" s="289"/>
      <c r="F12" s="289"/>
      <c r="G12" s="289"/>
      <c r="H12" s="289"/>
      <c r="I12" s="290"/>
      <c r="K12" s="288" t="s">
        <v>163</v>
      </c>
      <c r="L12" s="289"/>
      <c r="M12" s="289"/>
      <c r="N12" s="289"/>
      <c r="O12" s="289"/>
      <c r="P12" s="289"/>
      <c r="Q12" s="290"/>
    </row>
    <row r="13" spans="3:17" ht="43.2" x14ac:dyDescent="0.3">
      <c r="C13" s="226"/>
      <c r="D13" s="224" t="s">
        <v>124</v>
      </c>
      <c r="E13" s="225" t="s">
        <v>110</v>
      </c>
      <c r="F13" s="224" t="s">
        <v>111</v>
      </c>
      <c r="G13" s="225" t="s">
        <v>112</v>
      </c>
      <c r="H13" s="224" t="s">
        <v>126</v>
      </c>
      <c r="I13" s="227" t="s">
        <v>112</v>
      </c>
      <c r="K13" s="226"/>
      <c r="L13" s="224" t="s">
        <v>124</v>
      </c>
      <c r="M13" s="225" t="s">
        <v>110</v>
      </c>
      <c r="N13" s="224" t="s">
        <v>111</v>
      </c>
      <c r="O13" s="225" t="s">
        <v>112</v>
      </c>
      <c r="P13" s="224" t="s">
        <v>125</v>
      </c>
      <c r="Q13" s="227" t="s">
        <v>112</v>
      </c>
    </row>
    <row r="14" spans="3:17" x14ac:dyDescent="0.3">
      <c r="C14" s="204"/>
      <c r="D14" s="205"/>
      <c r="E14" s="240">
        <f>(1+0.214+0.0145)</f>
        <v>1.2284999999999999</v>
      </c>
      <c r="F14" s="205"/>
      <c r="G14" s="205"/>
      <c r="H14" s="205"/>
      <c r="I14" s="206"/>
      <c r="K14" s="204"/>
      <c r="L14" s="217"/>
      <c r="M14" s="230">
        <f>(1+0.214+0.0145)</f>
        <v>1.2284999999999999</v>
      </c>
      <c r="N14" s="217"/>
      <c r="O14" s="217"/>
      <c r="P14" s="217"/>
      <c r="Q14" s="218"/>
    </row>
    <row r="15" spans="3:17" x14ac:dyDescent="0.3">
      <c r="C15" s="228" t="s">
        <v>113</v>
      </c>
      <c r="D15" s="237">
        <f>+D7</f>
        <v>0</v>
      </c>
      <c r="E15" s="237">
        <f>+E7</f>
        <v>0</v>
      </c>
      <c r="F15" s="238">
        <f>+F7</f>
        <v>0</v>
      </c>
      <c r="G15" s="237" t="e">
        <f>+G7</f>
        <v>#DIV/0!</v>
      </c>
      <c r="H15" s="237">
        <f>+H7</f>
        <v>0</v>
      </c>
      <c r="I15" s="239" t="e">
        <f>+H15+G15</f>
        <v>#DIV/0!</v>
      </c>
      <c r="K15" s="213" t="s">
        <v>113</v>
      </c>
      <c r="L15" s="214">
        <f>+D15</f>
        <v>0</v>
      </c>
      <c r="M15" s="214">
        <f>+E15</f>
        <v>0</v>
      </c>
      <c r="N15" s="215">
        <f>+F15</f>
        <v>0</v>
      </c>
      <c r="O15" s="214" t="e">
        <f>+G15</f>
        <v>#DIV/0!</v>
      </c>
      <c r="P15" s="214">
        <f>+H15</f>
        <v>0</v>
      </c>
      <c r="Q15" s="216" t="e">
        <f>+P15+O15</f>
        <v>#DIV/0!</v>
      </c>
    </row>
    <row r="16" spans="3:17" x14ac:dyDescent="0.3">
      <c r="C16" s="228" t="s">
        <v>164</v>
      </c>
      <c r="D16" s="214">
        <f>+'Current Year + 1.00% step'!G12</f>
        <v>147276.91957629006</v>
      </c>
      <c r="E16" s="214">
        <f>+'Current Year + 1.00% step'!H12</f>
        <v>180929.69569947233</v>
      </c>
      <c r="F16" s="215">
        <f>+'Current Year + 1.00% step'!I12</f>
        <v>3</v>
      </c>
      <c r="G16" s="214">
        <f>+'Current Year + 1.00% step'!J12</f>
        <v>60309.898566490774</v>
      </c>
      <c r="H16" s="241">
        <f>8064*1.05</f>
        <v>8467.2000000000007</v>
      </c>
      <c r="I16" s="216">
        <f>+G16+H16</f>
        <v>68777.098566490778</v>
      </c>
      <c r="K16" s="228" t="s">
        <v>165</v>
      </c>
      <c r="L16" s="214">
        <f>+'Current Yr+ 1.0% step+ $40K  '!G10</f>
        <v>0</v>
      </c>
      <c r="M16" s="214">
        <f>+'Current Yr+ 1.0% step+ $40K  '!H10</f>
        <v>0</v>
      </c>
      <c r="N16" s="215">
        <f>+'Current Yr+ 1.0% step+ $40K  '!I10</f>
        <v>0</v>
      </c>
      <c r="O16" s="214" t="e">
        <f>M16/N16</f>
        <v>#DIV/0!</v>
      </c>
      <c r="P16" s="214">
        <f>+P15*1.05</f>
        <v>0</v>
      </c>
      <c r="Q16" s="216" t="e">
        <f>+P16+O16</f>
        <v>#DIV/0!</v>
      </c>
    </row>
    <row r="17" spans="3:17" x14ac:dyDescent="0.3">
      <c r="C17" s="213" t="s">
        <v>145</v>
      </c>
      <c r="D17" s="242">
        <f t="shared" ref="D17:I17" si="4">+D16-D15</f>
        <v>147276.91957629006</v>
      </c>
      <c r="E17" s="242">
        <f t="shared" si="4"/>
        <v>180929.69569947233</v>
      </c>
      <c r="F17" s="215">
        <f t="shared" si="4"/>
        <v>3</v>
      </c>
      <c r="G17" s="242" t="e">
        <f t="shared" si="4"/>
        <v>#DIV/0!</v>
      </c>
      <c r="H17" s="242">
        <f t="shared" si="4"/>
        <v>8467.2000000000007</v>
      </c>
      <c r="I17" s="247" t="e">
        <f t="shared" si="4"/>
        <v>#DIV/0!</v>
      </c>
      <c r="K17" s="228" t="s">
        <v>147</v>
      </c>
      <c r="L17" s="214">
        <f t="shared" ref="L17:Q17" si="5">+L16-L15</f>
        <v>0</v>
      </c>
      <c r="M17" s="214">
        <f t="shared" si="5"/>
        <v>0</v>
      </c>
      <c r="N17" s="215">
        <f t="shared" si="5"/>
        <v>0</v>
      </c>
      <c r="O17" s="241" t="e">
        <f t="shared" si="5"/>
        <v>#DIV/0!</v>
      </c>
      <c r="P17" s="241">
        <f t="shared" si="5"/>
        <v>0</v>
      </c>
      <c r="Q17" s="251" t="e">
        <f t="shared" si="5"/>
        <v>#DIV/0!</v>
      </c>
    </row>
    <row r="18" spans="3:17" ht="15" thickBot="1" x14ac:dyDescent="0.35">
      <c r="C18" s="219" t="s">
        <v>144</v>
      </c>
      <c r="D18" s="245" t="e">
        <f t="shared" ref="D18:I18" si="6">+D16/D15-1</f>
        <v>#DIV/0!</v>
      </c>
      <c r="E18" s="245" t="e">
        <f t="shared" si="6"/>
        <v>#DIV/0!</v>
      </c>
      <c r="F18" s="245" t="e">
        <f t="shared" si="6"/>
        <v>#DIV/0!</v>
      </c>
      <c r="G18" s="245" t="e">
        <f t="shared" si="6"/>
        <v>#DIV/0!</v>
      </c>
      <c r="H18" s="245" t="e">
        <f t="shared" si="6"/>
        <v>#DIV/0!</v>
      </c>
      <c r="I18" s="246" t="e">
        <f t="shared" si="6"/>
        <v>#DIV/0!</v>
      </c>
      <c r="K18" s="229" t="s">
        <v>146</v>
      </c>
      <c r="L18" s="220" t="e">
        <f t="shared" ref="L18:Q18" si="7">+L16/L15-1</f>
        <v>#DIV/0!</v>
      </c>
      <c r="M18" s="220" t="e">
        <f t="shared" si="7"/>
        <v>#DIV/0!</v>
      </c>
      <c r="N18" s="220" t="e">
        <f t="shared" si="7"/>
        <v>#DIV/0!</v>
      </c>
      <c r="O18" s="245" t="e">
        <f t="shared" si="7"/>
        <v>#DIV/0!</v>
      </c>
      <c r="P18" s="245" t="e">
        <f t="shared" si="7"/>
        <v>#DIV/0!</v>
      </c>
      <c r="Q18" s="246" t="e">
        <f t="shared" si="7"/>
        <v>#DIV/0!</v>
      </c>
    </row>
    <row r="20" spans="3:17" ht="15" thickBot="1" x14ac:dyDescent="0.35"/>
    <row r="21" spans="3:17" ht="18" x14ac:dyDescent="0.35">
      <c r="C21" s="288" t="s">
        <v>156</v>
      </c>
      <c r="D21" s="289"/>
      <c r="E21" s="289"/>
      <c r="F21" s="289"/>
      <c r="G21" s="289"/>
      <c r="H21" s="289"/>
      <c r="I21" s="290"/>
      <c r="K21" s="288" t="s">
        <v>160</v>
      </c>
      <c r="L21" s="289"/>
      <c r="M21" s="289"/>
      <c r="N21" s="289"/>
      <c r="O21" s="289"/>
      <c r="P21" s="289"/>
      <c r="Q21" s="290"/>
    </row>
    <row r="22" spans="3:17" ht="43.2" x14ac:dyDescent="0.3">
      <c r="C22" s="226"/>
      <c r="D22" s="224" t="s">
        <v>124</v>
      </c>
      <c r="E22" s="225" t="s">
        <v>110</v>
      </c>
      <c r="F22" s="224" t="s">
        <v>111</v>
      </c>
      <c r="G22" s="225" t="s">
        <v>112</v>
      </c>
      <c r="H22" s="224" t="s">
        <v>126</v>
      </c>
      <c r="I22" s="227" t="s">
        <v>112</v>
      </c>
      <c r="K22" s="226"/>
      <c r="L22" s="224" t="s">
        <v>124</v>
      </c>
      <c r="M22" s="225" t="s">
        <v>110</v>
      </c>
      <c r="N22" s="224" t="s">
        <v>111</v>
      </c>
      <c r="O22" s="225" t="s">
        <v>112</v>
      </c>
      <c r="P22" s="224" t="s">
        <v>125</v>
      </c>
      <c r="Q22" s="227" t="s">
        <v>112</v>
      </c>
    </row>
    <row r="23" spans="3:17" x14ac:dyDescent="0.3">
      <c r="C23" s="204"/>
      <c r="D23" s="205"/>
      <c r="E23" s="240">
        <v>1.2284999999999999</v>
      </c>
      <c r="F23" s="205"/>
      <c r="G23" s="205"/>
      <c r="H23" s="205"/>
      <c r="I23" s="206"/>
      <c r="K23" s="204"/>
      <c r="L23" s="217"/>
      <c r="M23" s="230">
        <v>1.2284999999999999</v>
      </c>
      <c r="N23" s="217"/>
      <c r="O23" s="217"/>
      <c r="P23" s="217"/>
      <c r="Q23" s="218"/>
    </row>
    <row r="24" spans="3:17" x14ac:dyDescent="0.3">
      <c r="C24" s="228" t="s">
        <v>113</v>
      </c>
      <c r="D24" s="237">
        <v>1087453.5</v>
      </c>
      <c r="E24" s="237">
        <v>1335936.62475</v>
      </c>
      <c r="F24" s="238">
        <v>23.5</v>
      </c>
      <c r="G24" s="237">
        <v>56848.3670106383</v>
      </c>
      <c r="H24" s="237">
        <v>8064</v>
      </c>
      <c r="I24" s="239">
        <v>64912.3670106383</v>
      </c>
      <c r="K24" s="213" t="s">
        <v>113</v>
      </c>
      <c r="L24" s="214">
        <v>1087453.5</v>
      </c>
      <c r="M24" s="214">
        <v>1335936.62475</v>
      </c>
      <c r="N24" s="215">
        <v>23.5</v>
      </c>
      <c r="O24" s="214">
        <v>56848.3670106383</v>
      </c>
      <c r="P24" s="214">
        <v>8064</v>
      </c>
      <c r="Q24" s="216">
        <v>64912.3670106383</v>
      </c>
    </row>
    <row r="25" spans="3:17" x14ac:dyDescent="0.3">
      <c r="C25" s="228" t="s">
        <v>166</v>
      </c>
      <c r="D25" s="214">
        <v>1124273.7222376887</v>
      </c>
      <c r="E25" s="214">
        <v>1381170.2677690005</v>
      </c>
      <c r="F25" s="215">
        <v>23.5</v>
      </c>
      <c r="G25" s="214">
        <v>58773.202883787257</v>
      </c>
      <c r="H25" s="241">
        <v>8467.2000000000007</v>
      </c>
      <c r="I25" s="216">
        <v>67240.402883787261</v>
      </c>
      <c r="K25" s="228" t="s">
        <v>158</v>
      </c>
      <c r="L25" s="214">
        <v>1183446.0234080937</v>
      </c>
      <c r="M25" s="214">
        <v>1453863.439756843</v>
      </c>
      <c r="N25" s="215">
        <v>23.5</v>
      </c>
      <c r="O25" s="214">
        <v>61866.52935135502</v>
      </c>
      <c r="P25" s="214">
        <v>8467.2000000000007</v>
      </c>
      <c r="Q25" s="216">
        <v>70333.729351355025</v>
      </c>
    </row>
    <row r="26" spans="3:17" x14ac:dyDescent="0.3">
      <c r="C26" s="228" t="s">
        <v>167</v>
      </c>
      <c r="D26" s="242">
        <v>36820.222237688722</v>
      </c>
      <c r="E26" s="242">
        <v>45233.643019000534</v>
      </c>
      <c r="F26" s="215">
        <v>0</v>
      </c>
      <c r="G26" s="242">
        <v>1924.835873148957</v>
      </c>
      <c r="H26" s="242">
        <v>403.20000000000073</v>
      </c>
      <c r="I26" s="247">
        <v>2328.0358731489614</v>
      </c>
      <c r="K26" s="228" t="s">
        <v>147</v>
      </c>
      <c r="L26" s="214">
        <v>95992.523408093723</v>
      </c>
      <c r="M26" s="214">
        <v>117926.81500684307</v>
      </c>
      <c r="N26" s="215">
        <v>0</v>
      </c>
      <c r="O26" s="241">
        <v>5018.1623407167208</v>
      </c>
      <c r="P26" s="241">
        <v>403.20000000000073</v>
      </c>
      <c r="Q26" s="251">
        <v>5421.3623407167252</v>
      </c>
    </row>
    <row r="27" spans="3:17" ht="15" thickBot="1" x14ac:dyDescent="0.35">
      <c r="C27" s="219" t="s">
        <v>144</v>
      </c>
      <c r="D27" s="245">
        <v>3.385912339027719E-2</v>
      </c>
      <c r="E27" s="245">
        <v>3.3859123390276968E-2</v>
      </c>
      <c r="F27" s="245">
        <v>0</v>
      </c>
      <c r="G27" s="245">
        <v>3.3859123390276968E-2</v>
      </c>
      <c r="H27" s="245">
        <v>5.0000000000000044E-2</v>
      </c>
      <c r="I27" s="246">
        <v>3.586428873819103E-2</v>
      </c>
      <c r="K27" s="229" t="s">
        <v>146</v>
      </c>
      <c r="L27" s="220">
        <v>8.8272761463449978E-2</v>
      </c>
      <c r="M27" s="220">
        <v>8.8272761463449756E-2</v>
      </c>
      <c r="N27" s="220">
        <v>0</v>
      </c>
      <c r="O27" s="245">
        <v>8.8272761463449756E-2</v>
      </c>
      <c r="P27" s="245">
        <v>5.0000000000000044E-2</v>
      </c>
      <c r="Q27" s="246">
        <v>8.3518173660625195E-2</v>
      </c>
    </row>
    <row r="28" spans="3:17" ht="18" x14ac:dyDescent="0.35">
      <c r="C28" s="288"/>
      <c r="D28" s="289"/>
      <c r="E28" s="289"/>
      <c r="F28" s="289"/>
      <c r="G28" s="289"/>
      <c r="H28" s="289"/>
      <c r="I28" s="290"/>
      <c r="K28" s="288"/>
      <c r="L28" s="289"/>
      <c r="M28" s="289"/>
      <c r="N28" s="289"/>
      <c r="O28" s="289"/>
      <c r="P28" s="289"/>
      <c r="Q28" s="290"/>
    </row>
  </sheetData>
  <mergeCells count="8">
    <mergeCell ref="C28:I28"/>
    <mergeCell ref="K28:Q28"/>
    <mergeCell ref="C4:I4"/>
    <mergeCell ref="C12:I12"/>
    <mergeCell ref="K4:Q4"/>
    <mergeCell ref="K12:Q12"/>
    <mergeCell ref="C21:I21"/>
    <mergeCell ref="K21:Q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BP1017"/>
  <sheetViews>
    <sheetView tabSelected="1" workbookViewId="0">
      <selection activeCell="C11" sqref="C11"/>
    </sheetView>
  </sheetViews>
  <sheetFormatPr defaultColWidth="14.44140625" defaultRowHeight="15" customHeight="1" x14ac:dyDescent="0.3"/>
  <cols>
    <col min="1" max="1" width="30.21875" customWidth="1"/>
    <col min="2" max="2" width="22.44140625" customWidth="1"/>
    <col min="3" max="3" width="8.6640625" customWidth="1"/>
    <col min="4" max="4" width="12.44140625" customWidth="1"/>
    <col min="5" max="5" width="12.88671875" customWidth="1"/>
    <col min="6" max="6" width="16.44140625" customWidth="1"/>
    <col min="7" max="7" width="18" customWidth="1"/>
    <col min="8" max="8" width="12.88671875" customWidth="1"/>
    <col min="9" max="9" width="10.21875" customWidth="1"/>
    <col min="10" max="10" width="10.88671875" customWidth="1"/>
    <col min="11" max="12" width="10.109375" customWidth="1"/>
    <col min="13" max="13" width="12.109375" customWidth="1"/>
    <col min="14" max="14" width="10.109375" customWidth="1"/>
    <col min="15" max="15" width="13.5546875" customWidth="1"/>
    <col min="16" max="16" width="9.109375" customWidth="1"/>
    <col min="17" max="68" width="8.6640625" customWidth="1"/>
  </cols>
  <sheetData>
    <row r="1" spans="1:68" ht="29.4" customHeight="1" x14ac:dyDescent="0.5">
      <c r="A1" s="260" t="s">
        <v>127</v>
      </c>
      <c r="B1" s="166" t="s">
        <v>189</v>
      </c>
    </row>
    <row r="2" spans="1:68" ht="23.4" customHeight="1" x14ac:dyDescent="0.4">
      <c r="A2" s="261" t="s">
        <v>128</v>
      </c>
      <c r="C2" s="254"/>
    </row>
    <row r="3" spans="1:68" ht="24" customHeight="1" x14ac:dyDescent="0.5">
      <c r="A3" s="262" t="s">
        <v>184</v>
      </c>
      <c r="C3" s="166"/>
      <c r="D3" s="275"/>
      <c r="E3" s="255"/>
      <c r="F3" s="256"/>
      <c r="G3" s="255"/>
    </row>
    <row r="4" spans="1:68" ht="22.8" customHeight="1" thickBot="1" x14ac:dyDescent="0.45">
      <c r="A4" s="263" t="s">
        <v>130</v>
      </c>
      <c r="E4" s="255"/>
    </row>
    <row r="5" spans="1:68" ht="25.2" customHeight="1" x14ac:dyDescent="0.5">
      <c r="A5" s="166" t="s">
        <v>106</v>
      </c>
      <c r="D5" s="29"/>
      <c r="E5" s="255"/>
      <c r="F5" s="28"/>
      <c r="Q5" s="166" t="s">
        <v>105</v>
      </c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</row>
    <row r="6" spans="1:68" ht="25.2" customHeight="1" x14ac:dyDescent="0.5">
      <c r="A6" s="269" t="s">
        <v>185</v>
      </c>
      <c r="B6" s="258"/>
      <c r="C6" s="258"/>
      <c r="D6" s="259"/>
      <c r="E6" s="259"/>
      <c r="F6" s="265" t="s">
        <v>173</v>
      </c>
      <c r="G6" s="265"/>
      <c r="H6" s="265"/>
      <c r="Q6" s="166" t="s">
        <v>133</v>
      </c>
    </row>
    <row r="7" spans="1:68" s="255" customFormat="1" ht="22.2" customHeight="1" x14ac:dyDescent="0.4">
      <c r="A7" s="266" t="s">
        <v>179</v>
      </c>
      <c r="B7" s="266"/>
      <c r="C7" s="266"/>
      <c r="D7" s="272"/>
      <c r="E7" s="272"/>
      <c r="F7" s="273"/>
      <c r="G7" s="256"/>
      <c r="H7" s="256"/>
      <c r="I7" s="256"/>
      <c r="J7" s="256"/>
      <c r="K7" s="256"/>
      <c r="L7" s="256"/>
      <c r="M7" s="256"/>
      <c r="N7" s="256"/>
      <c r="O7" s="256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</row>
    <row r="8" spans="1:68" s="257" customFormat="1" ht="22.8" customHeight="1" x14ac:dyDescent="0.45">
      <c r="A8" s="264" t="s">
        <v>186</v>
      </c>
      <c r="B8" s="175"/>
      <c r="C8" s="265" t="s">
        <v>174</v>
      </c>
      <c r="D8" s="265"/>
      <c r="E8" s="265" t="s">
        <v>174</v>
      </c>
      <c r="F8" s="265"/>
      <c r="G8" s="265"/>
      <c r="H8" s="265"/>
      <c r="I8" s="265"/>
      <c r="J8" s="265"/>
      <c r="K8" s="134"/>
      <c r="L8" s="134"/>
      <c r="M8" s="134"/>
      <c r="N8" s="134"/>
      <c r="O8" s="134"/>
    </row>
    <row r="9" spans="1:68" ht="27.6" customHeight="1" x14ac:dyDescent="0.4">
      <c r="A9" s="265" t="s">
        <v>187</v>
      </c>
      <c r="B9" s="189"/>
      <c r="C9" s="265"/>
      <c r="D9" s="265"/>
      <c r="E9" s="265"/>
      <c r="F9" s="265" t="s">
        <v>173</v>
      </c>
      <c r="G9" s="265"/>
      <c r="H9" s="265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</row>
    <row r="10" spans="1:68" ht="31.2" customHeight="1" x14ac:dyDescent="0.4">
      <c r="A10" s="266" t="s">
        <v>188</v>
      </c>
      <c r="B10" s="135"/>
      <c r="C10" s="135"/>
      <c r="D10" s="132"/>
      <c r="E10" s="132"/>
    </row>
    <row r="11" spans="1:68" ht="22.8" customHeight="1" x14ac:dyDescent="0.4">
      <c r="A11" s="267" t="s">
        <v>175</v>
      </c>
      <c r="B11" s="211"/>
      <c r="C11" s="265" t="s">
        <v>194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</row>
    <row r="12" spans="1:68" ht="20.399999999999999" customHeight="1" thickBot="1" x14ac:dyDescent="0.4">
      <c r="F12" s="291" t="s">
        <v>138</v>
      </c>
      <c r="G12" s="291"/>
      <c r="H12" s="291"/>
      <c r="I12" s="291"/>
      <c r="J12" s="291"/>
      <c r="K12" s="291"/>
      <c r="L12" s="291"/>
    </row>
    <row r="13" spans="1:68" ht="41.4" customHeight="1" x14ac:dyDescent="0.3">
      <c r="D13" s="29"/>
      <c r="E13" s="29"/>
      <c r="F13" s="200"/>
      <c r="G13" s="201" t="s">
        <v>124</v>
      </c>
      <c r="H13" s="202" t="s">
        <v>110</v>
      </c>
      <c r="I13" s="201" t="s">
        <v>111</v>
      </c>
      <c r="J13" s="202" t="s">
        <v>112</v>
      </c>
      <c r="K13" s="201" t="s">
        <v>126</v>
      </c>
      <c r="L13" s="203" t="s">
        <v>112</v>
      </c>
    </row>
    <row r="14" spans="1:68" ht="14.4" x14ac:dyDescent="0.3">
      <c r="F14" s="204"/>
      <c r="G14" s="205"/>
      <c r="H14" s="230">
        <f>(1+0.214+0.0145)</f>
        <v>1.2284999999999999</v>
      </c>
      <c r="I14" s="205"/>
      <c r="J14" s="205"/>
      <c r="K14" s="205"/>
      <c r="L14" s="206"/>
    </row>
    <row r="15" spans="1:68" ht="14.25" customHeight="1" thickBot="1" x14ac:dyDescent="0.35">
      <c r="D15" s="29"/>
      <c r="E15" s="29"/>
      <c r="F15" s="207" t="s">
        <v>113</v>
      </c>
      <c r="G15" s="208">
        <f>+O129</f>
        <v>0</v>
      </c>
      <c r="H15" s="208">
        <f>+G15*H14</f>
        <v>0</v>
      </c>
      <c r="I15" s="209">
        <f>+O92</f>
        <v>0</v>
      </c>
      <c r="J15" s="208" t="e">
        <f>H15/I15</f>
        <v>#DIV/0!</v>
      </c>
      <c r="K15" s="231"/>
      <c r="L15" s="210" t="e">
        <f>+K15+J15</f>
        <v>#DIV/0!</v>
      </c>
    </row>
    <row r="16" spans="1:68" ht="14.4" x14ac:dyDescent="0.3">
      <c r="F16" s="47"/>
      <c r="G16" s="100"/>
      <c r="H16" s="100"/>
      <c r="I16" s="100"/>
      <c r="K16" s="30"/>
    </row>
    <row r="17" spans="1:68" ht="14.25" customHeight="1" x14ac:dyDescent="0.3">
      <c r="B17" s="137"/>
      <c r="C17" s="47"/>
      <c r="D17" s="138"/>
      <c r="E17" s="139"/>
      <c r="F17" s="41"/>
      <c r="K17" s="30"/>
      <c r="Q17" s="134" t="s">
        <v>114</v>
      </c>
      <c r="AD17" s="134" t="s">
        <v>114</v>
      </c>
      <c r="AR17" s="134" t="s">
        <v>114</v>
      </c>
      <c r="BD17" s="134" t="s">
        <v>114</v>
      </c>
    </row>
    <row r="18" spans="1:68" ht="15" customHeight="1" x14ac:dyDescent="0.35">
      <c r="A18" s="140"/>
      <c r="B18" s="141" t="s">
        <v>131</v>
      </c>
      <c r="F18" s="16"/>
      <c r="J18" s="16"/>
      <c r="Q18" s="1" t="s">
        <v>31</v>
      </c>
      <c r="AD18" s="1" t="s">
        <v>30</v>
      </c>
      <c r="AR18" s="1" t="s">
        <v>28</v>
      </c>
      <c r="BD18" s="1" t="s">
        <v>29</v>
      </c>
    </row>
    <row r="19" spans="1:68" ht="15" customHeight="1" x14ac:dyDescent="0.35">
      <c r="A19" s="252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35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35"/>
      <c r="AQ19" s="135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35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</row>
    <row r="20" spans="1:68" ht="15" customHeight="1" x14ac:dyDescent="0.3">
      <c r="A20" s="112"/>
      <c r="B20" s="113"/>
      <c r="C20" s="142" t="s">
        <v>0</v>
      </c>
      <c r="D20" s="142" t="s">
        <v>1</v>
      </c>
      <c r="E20" s="142" t="s">
        <v>2</v>
      </c>
      <c r="F20" s="142" t="s">
        <v>88</v>
      </c>
      <c r="G20" s="142" t="s">
        <v>168</v>
      </c>
      <c r="H20" s="142" t="s">
        <v>3</v>
      </c>
      <c r="I20" s="142" t="s">
        <v>4</v>
      </c>
      <c r="J20" s="142" t="s">
        <v>5</v>
      </c>
      <c r="K20" s="142" t="s">
        <v>169</v>
      </c>
      <c r="L20" s="142" t="s">
        <v>12</v>
      </c>
      <c r="M20" s="142" t="s">
        <v>170</v>
      </c>
      <c r="N20" s="142" t="s">
        <v>7</v>
      </c>
      <c r="P20" s="135"/>
      <c r="Q20" s="143" t="str">
        <f t="shared" ref="Q20:AB20" si="0">C20</f>
        <v>BA</v>
      </c>
      <c r="R20" s="143" t="str">
        <f t="shared" si="0"/>
        <v>BA +10</v>
      </c>
      <c r="S20" s="143" t="str">
        <f t="shared" si="0"/>
        <v>BA+20</v>
      </c>
      <c r="T20" s="143" t="str">
        <f t="shared" si="0"/>
        <v>BA+30</v>
      </c>
      <c r="U20" s="143" t="str">
        <f t="shared" si="0"/>
        <v>BA+40</v>
      </c>
      <c r="V20" s="143" t="str">
        <f t="shared" si="0"/>
        <v>MA</v>
      </c>
      <c r="W20" s="143" t="str">
        <f t="shared" si="0"/>
        <v>MA +10</v>
      </c>
      <c r="X20" s="143" t="str">
        <f t="shared" si="0"/>
        <v>MA +20</v>
      </c>
      <c r="Y20" s="143" t="str">
        <f t="shared" si="0"/>
        <v>MA +30</v>
      </c>
      <c r="Z20" s="143" t="str">
        <f t="shared" si="0"/>
        <v>MA+40</v>
      </c>
      <c r="AA20" s="143" t="str">
        <f t="shared" si="0"/>
        <v>MA +50</v>
      </c>
      <c r="AB20" s="143" t="str">
        <f t="shared" si="0"/>
        <v>MA +60</v>
      </c>
      <c r="AC20" s="135"/>
      <c r="AD20" s="144" t="str">
        <f t="shared" ref="AD20:AO20" si="1">C20</f>
        <v>BA</v>
      </c>
      <c r="AE20" s="144" t="str">
        <f t="shared" si="1"/>
        <v>BA +10</v>
      </c>
      <c r="AF20" s="144" t="str">
        <f t="shared" si="1"/>
        <v>BA+20</v>
      </c>
      <c r="AG20" s="144" t="str">
        <f t="shared" si="1"/>
        <v>BA+30</v>
      </c>
      <c r="AH20" s="144" t="str">
        <f t="shared" si="1"/>
        <v>BA+40</v>
      </c>
      <c r="AI20" s="144" t="str">
        <f t="shared" si="1"/>
        <v>MA</v>
      </c>
      <c r="AJ20" s="144" t="str">
        <f t="shared" si="1"/>
        <v>MA +10</v>
      </c>
      <c r="AK20" s="144" t="str">
        <f t="shared" si="1"/>
        <v>MA +20</v>
      </c>
      <c r="AL20" s="144" t="str">
        <f t="shared" si="1"/>
        <v>MA +30</v>
      </c>
      <c r="AM20" s="144" t="str">
        <f t="shared" si="1"/>
        <v>MA+40</v>
      </c>
      <c r="AN20" s="144" t="str">
        <f t="shared" si="1"/>
        <v>MA +50</v>
      </c>
      <c r="AO20" s="144" t="str">
        <f t="shared" si="1"/>
        <v>MA +60</v>
      </c>
      <c r="AP20" s="135"/>
      <c r="AQ20" s="135"/>
      <c r="AR20" s="144" t="str">
        <f t="shared" ref="AR20:BB20" si="2">D20</f>
        <v>BA +10</v>
      </c>
      <c r="AS20" s="144" t="str">
        <f t="shared" si="2"/>
        <v>BA+20</v>
      </c>
      <c r="AT20" s="144" t="str">
        <f t="shared" si="2"/>
        <v>BA+30</v>
      </c>
      <c r="AU20" s="144" t="str">
        <f t="shared" si="2"/>
        <v>BA+40</v>
      </c>
      <c r="AV20" s="144" t="str">
        <f t="shared" si="2"/>
        <v>MA</v>
      </c>
      <c r="AW20" s="144" t="str">
        <f t="shared" si="2"/>
        <v>MA +10</v>
      </c>
      <c r="AX20" s="144" t="str">
        <f t="shared" si="2"/>
        <v>MA +20</v>
      </c>
      <c r="AY20" s="144" t="str">
        <f t="shared" si="2"/>
        <v>MA +30</v>
      </c>
      <c r="AZ20" s="144" t="str">
        <f t="shared" si="2"/>
        <v>MA+40</v>
      </c>
      <c r="BA20" s="144" t="str">
        <f t="shared" si="2"/>
        <v>MA +50</v>
      </c>
      <c r="BB20" s="144" t="str">
        <f t="shared" si="2"/>
        <v>MA +60</v>
      </c>
      <c r="BC20" s="135"/>
      <c r="BD20" s="144" t="str">
        <f t="shared" ref="BD20:BN20" si="3">D20</f>
        <v>BA +10</v>
      </c>
      <c r="BE20" s="144" t="str">
        <f t="shared" si="3"/>
        <v>BA+20</v>
      </c>
      <c r="BF20" s="144" t="str">
        <f t="shared" si="3"/>
        <v>BA+30</v>
      </c>
      <c r="BG20" s="144" t="str">
        <f t="shared" si="3"/>
        <v>BA+40</v>
      </c>
      <c r="BH20" s="144" t="str">
        <f t="shared" si="3"/>
        <v>MA</v>
      </c>
      <c r="BI20" s="144" t="str">
        <f t="shared" si="3"/>
        <v>MA +10</v>
      </c>
      <c r="BJ20" s="144" t="str">
        <f t="shared" si="3"/>
        <v>MA +20</v>
      </c>
      <c r="BK20" s="144" t="str">
        <f t="shared" si="3"/>
        <v>MA +30</v>
      </c>
      <c r="BL20" s="144" t="str">
        <f t="shared" si="3"/>
        <v>MA+40</v>
      </c>
      <c r="BM20" s="144" t="str">
        <f t="shared" si="3"/>
        <v>MA +50</v>
      </c>
      <c r="BN20" s="144" t="str">
        <f t="shared" si="3"/>
        <v>MA +60</v>
      </c>
    </row>
    <row r="21" spans="1:68" ht="14.25" customHeight="1" x14ac:dyDescent="0.3">
      <c r="B21" s="145">
        <v>1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P21" s="135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35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35"/>
      <c r="AQ21" s="147">
        <f t="shared" ref="AQ21:AQ27" si="4">B21</f>
        <v>1</v>
      </c>
      <c r="AR21" s="148">
        <f t="shared" ref="AR21:BB21" si="5">+D21-C21</f>
        <v>0</v>
      </c>
      <c r="AS21" s="148">
        <f t="shared" si="5"/>
        <v>0</v>
      </c>
      <c r="AT21" s="148">
        <f t="shared" si="5"/>
        <v>0</v>
      </c>
      <c r="AU21" s="148">
        <f t="shared" si="5"/>
        <v>0</v>
      </c>
      <c r="AV21" s="148">
        <f t="shared" si="5"/>
        <v>0</v>
      </c>
      <c r="AW21" s="148">
        <f t="shared" si="5"/>
        <v>0</v>
      </c>
      <c r="AX21" s="148">
        <f t="shared" si="5"/>
        <v>0</v>
      </c>
      <c r="AY21" s="148">
        <f t="shared" si="5"/>
        <v>0</v>
      </c>
      <c r="AZ21" s="148">
        <f t="shared" si="5"/>
        <v>0</v>
      </c>
      <c r="BA21" s="148">
        <f t="shared" si="5"/>
        <v>0</v>
      </c>
      <c r="BB21" s="148">
        <f t="shared" si="5"/>
        <v>0</v>
      </c>
      <c r="BC21" s="135"/>
      <c r="BD21" s="149" t="e">
        <f t="shared" ref="BD21:BN21" si="6">+D21/C21-1</f>
        <v>#DIV/0!</v>
      </c>
      <c r="BE21" s="149" t="e">
        <f t="shared" si="6"/>
        <v>#DIV/0!</v>
      </c>
      <c r="BF21" s="149" t="e">
        <f t="shared" si="6"/>
        <v>#DIV/0!</v>
      </c>
      <c r="BG21" s="149" t="e">
        <f t="shared" si="6"/>
        <v>#DIV/0!</v>
      </c>
      <c r="BH21" s="149" t="e">
        <f t="shared" si="6"/>
        <v>#DIV/0!</v>
      </c>
      <c r="BI21" s="149" t="e">
        <f t="shared" si="6"/>
        <v>#DIV/0!</v>
      </c>
      <c r="BJ21" s="149" t="e">
        <f t="shared" si="6"/>
        <v>#DIV/0!</v>
      </c>
      <c r="BK21" s="149" t="e">
        <f t="shared" si="6"/>
        <v>#DIV/0!</v>
      </c>
      <c r="BL21" s="149" t="e">
        <f t="shared" si="6"/>
        <v>#DIV/0!</v>
      </c>
      <c r="BM21" s="149" t="e">
        <f t="shared" si="6"/>
        <v>#DIV/0!</v>
      </c>
      <c r="BN21" s="149" t="e">
        <f t="shared" si="6"/>
        <v>#DIV/0!</v>
      </c>
      <c r="BO21" s="40"/>
      <c r="BP21" s="40"/>
    </row>
    <row r="22" spans="1:68" ht="14.25" customHeight="1" x14ac:dyDescent="0.3">
      <c r="B22" s="145">
        <f>+B21+1</f>
        <v>2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P22" s="150">
        <f t="shared" ref="P22:P50" si="7">B22</f>
        <v>2</v>
      </c>
      <c r="Q22" s="178" t="e">
        <f>+C22/C21-1</f>
        <v>#DIV/0!</v>
      </c>
      <c r="R22" s="178" t="e">
        <f t="shared" ref="R22:AB27" si="8">+D22/D21-1</f>
        <v>#DIV/0!</v>
      </c>
      <c r="S22" s="178" t="e">
        <f t="shared" si="8"/>
        <v>#DIV/0!</v>
      </c>
      <c r="T22" s="178" t="e">
        <f t="shared" si="8"/>
        <v>#DIV/0!</v>
      </c>
      <c r="U22" s="178" t="e">
        <f t="shared" si="8"/>
        <v>#DIV/0!</v>
      </c>
      <c r="V22" s="178" t="e">
        <f t="shared" si="8"/>
        <v>#DIV/0!</v>
      </c>
      <c r="W22" s="178" t="e">
        <f t="shared" si="8"/>
        <v>#DIV/0!</v>
      </c>
      <c r="X22" s="178" t="e">
        <f t="shared" si="8"/>
        <v>#DIV/0!</v>
      </c>
      <c r="Y22" s="178" t="e">
        <f t="shared" si="8"/>
        <v>#DIV/0!</v>
      </c>
      <c r="Z22" s="178" t="e">
        <f t="shared" si="8"/>
        <v>#DIV/0!</v>
      </c>
      <c r="AA22" s="178" t="e">
        <f t="shared" si="8"/>
        <v>#DIV/0!</v>
      </c>
      <c r="AB22" s="178" t="e">
        <f t="shared" si="8"/>
        <v>#DIV/0!</v>
      </c>
      <c r="AC22" s="135"/>
      <c r="AD22" s="148">
        <f>+C22-C21</f>
        <v>0</v>
      </c>
      <c r="AE22" s="148">
        <f t="shared" ref="AE22:AO22" si="9">+D22-D21</f>
        <v>0</v>
      </c>
      <c r="AF22" s="148">
        <f t="shared" si="9"/>
        <v>0</v>
      </c>
      <c r="AG22" s="148">
        <f t="shared" si="9"/>
        <v>0</v>
      </c>
      <c r="AH22" s="148">
        <f t="shared" si="9"/>
        <v>0</v>
      </c>
      <c r="AI22" s="148">
        <f t="shared" si="9"/>
        <v>0</v>
      </c>
      <c r="AJ22" s="148">
        <f t="shared" si="9"/>
        <v>0</v>
      </c>
      <c r="AK22" s="148">
        <f t="shared" si="9"/>
        <v>0</v>
      </c>
      <c r="AL22" s="148">
        <f t="shared" si="9"/>
        <v>0</v>
      </c>
      <c r="AM22" s="148">
        <f t="shared" si="9"/>
        <v>0</v>
      </c>
      <c r="AN22" s="148">
        <f t="shared" si="9"/>
        <v>0</v>
      </c>
      <c r="AO22" s="148">
        <f t="shared" si="9"/>
        <v>0</v>
      </c>
      <c r="AP22" s="135"/>
      <c r="AQ22" s="147">
        <f t="shared" si="4"/>
        <v>2</v>
      </c>
      <c r="AR22" s="148">
        <f t="shared" ref="AR22:BB22" si="10">+D22-C22</f>
        <v>0</v>
      </c>
      <c r="AS22" s="148">
        <f t="shared" si="10"/>
        <v>0</v>
      </c>
      <c r="AT22" s="148">
        <f t="shared" si="10"/>
        <v>0</v>
      </c>
      <c r="AU22" s="148">
        <f t="shared" si="10"/>
        <v>0</v>
      </c>
      <c r="AV22" s="148">
        <f t="shared" si="10"/>
        <v>0</v>
      </c>
      <c r="AW22" s="148">
        <f t="shared" si="10"/>
        <v>0</v>
      </c>
      <c r="AX22" s="148">
        <f t="shared" si="10"/>
        <v>0</v>
      </c>
      <c r="AY22" s="148">
        <f t="shared" si="10"/>
        <v>0</v>
      </c>
      <c r="AZ22" s="148">
        <f t="shared" si="10"/>
        <v>0</v>
      </c>
      <c r="BA22" s="148">
        <f t="shared" si="10"/>
        <v>0</v>
      </c>
      <c r="BB22" s="148">
        <f t="shared" si="10"/>
        <v>0</v>
      </c>
      <c r="BC22" s="152"/>
      <c r="BD22" s="149" t="e">
        <f t="shared" ref="BD22:BN22" si="11">+D22/C22-1</f>
        <v>#DIV/0!</v>
      </c>
      <c r="BE22" s="149" t="e">
        <f t="shared" si="11"/>
        <v>#DIV/0!</v>
      </c>
      <c r="BF22" s="149" t="e">
        <f t="shared" si="11"/>
        <v>#DIV/0!</v>
      </c>
      <c r="BG22" s="149" t="e">
        <f t="shared" si="11"/>
        <v>#DIV/0!</v>
      </c>
      <c r="BH22" s="149" t="e">
        <f t="shared" si="11"/>
        <v>#DIV/0!</v>
      </c>
      <c r="BI22" s="149" t="e">
        <f t="shared" si="11"/>
        <v>#DIV/0!</v>
      </c>
      <c r="BJ22" s="149" t="e">
        <f t="shared" si="11"/>
        <v>#DIV/0!</v>
      </c>
      <c r="BK22" s="149" t="e">
        <f t="shared" si="11"/>
        <v>#DIV/0!</v>
      </c>
      <c r="BL22" s="149" t="e">
        <f t="shared" si="11"/>
        <v>#DIV/0!</v>
      </c>
      <c r="BM22" s="149" t="e">
        <f t="shared" si="11"/>
        <v>#DIV/0!</v>
      </c>
      <c r="BN22" s="149" t="e">
        <f t="shared" si="11"/>
        <v>#DIV/0!</v>
      </c>
      <c r="BO22" s="40"/>
      <c r="BP22" s="40"/>
    </row>
    <row r="23" spans="1:68" ht="14.25" customHeight="1" x14ac:dyDescent="0.3">
      <c r="B23" s="145">
        <f t="shared" ref="B23:B50" si="12">+B22+1</f>
        <v>3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P23" s="150">
        <f t="shared" si="7"/>
        <v>3</v>
      </c>
      <c r="Q23" s="178" t="e">
        <f t="shared" ref="Q23:Q27" si="13">+C23/C22-1</f>
        <v>#DIV/0!</v>
      </c>
      <c r="R23" s="178" t="e">
        <f t="shared" si="8"/>
        <v>#DIV/0!</v>
      </c>
      <c r="S23" s="178" t="e">
        <f t="shared" si="8"/>
        <v>#DIV/0!</v>
      </c>
      <c r="T23" s="178" t="e">
        <f t="shared" si="8"/>
        <v>#DIV/0!</v>
      </c>
      <c r="U23" s="178" t="e">
        <f t="shared" si="8"/>
        <v>#DIV/0!</v>
      </c>
      <c r="V23" s="178" t="e">
        <f t="shared" si="8"/>
        <v>#DIV/0!</v>
      </c>
      <c r="W23" s="178" t="e">
        <f t="shared" si="8"/>
        <v>#DIV/0!</v>
      </c>
      <c r="X23" s="178" t="e">
        <f t="shared" si="8"/>
        <v>#DIV/0!</v>
      </c>
      <c r="Y23" s="178" t="e">
        <f t="shared" si="8"/>
        <v>#DIV/0!</v>
      </c>
      <c r="Z23" s="178" t="e">
        <f t="shared" si="8"/>
        <v>#DIV/0!</v>
      </c>
      <c r="AA23" s="178" t="e">
        <f t="shared" si="8"/>
        <v>#DIV/0!</v>
      </c>
      <c r="AB23" s="178" t="e">
        <f t="shared" si="8"/>
        <v>#DIV/0!</v>
      </c>
      <c r="AC23" s="135"/>
      <c r="AD23" s="148">
        <f t="shared" ref="AD23:AD27" si="14">+C23-C22</f>
        <v>0</v>
      </c>
      <c r="AE23" s="148">
        <f t="shared" ref="AE23:AE27" si="15">+D23-D22</f>
        <v>0</v>
      </c>
      <c r="AF23" s="148">
        <f t="shared" ref="AF23:AF27" si="16">+E23-E22</f>
        <v>0</v>
      </c>
      <c r="AG23" s="148">
        <f t="shared" ref="AG23:AG27" si="17">+F23-F22</f>
        <v>0</v>
      </c>
      <c r="AH23" s="148">
        <f t="shared" ref="AH23:AH27" si="18">+G23-G22</f>
        <v>0</v>
      </c>
      <c r="AI23" s="148">
        <f t="shared" ref="AI23:AI27" si="19">+H23-H22</f>
        <v>0</v>
      </c>
      <c r="AJ23" s="148">
        <f t="shared" ref="AJ23:AJ27" si="20">+I23-I22</f>
        <v>0</v>
      </c>
      <c r="AK23" s="148">
        <f t="shared" ref="AK23:AK27" si="21">+J23-J22</f>
        <v>0</v>
      </c>
      <c r="AL23" s="148">
        <f t="shared" ref="AL23:AL27" si="22">+K23-K22</f>
        <v>0</v>
      </c>
      <c r="AM23" s="148">
        <f t="shared" ref="AM23:AM27" si="23">+L23-L22</f>
        <v>0</v>
      </c>
      <c r="AN23" s="148">
        <f t="shared" ref="AN23:AN27" si="24">+M23-M22</f>
        <v>0</v>
      </c>
      <c r="AO23" s="148">
        <f t="shared" ref="AO23:AO27" si="25">+N23-N22</f>
        <v>0</v>
      </c>
      <c r="AP23" s="135"/>
      <c r="AQ23" s="147">
        <f t="shared" si="4"/>
        <v>3</v>
      </c>
      <c r="AR23" s="148">
        <f t="shared" ref="AR23:BB23" si="26">+D23-C23</f>
        <v>0</v>
      </c>
      <c r="AS23" s="148">
        <f t="shared" si="26"/>
        <v>0</v>
      </c>
      <c r="AT23" s="148">
        <f t="shared" si="26"/>
        <v>0</v>
      </c>
      <c r="AU23" s="148">
        <f t="shared" si="26"/>
        <v>0</v>
      </c>
      <c r="AV23" s="148">
        <f t="shared" si="26"/>
        <v>0</v>
      </c>
      <c r="AW23" s="148">
        <f t="shared" si="26"/>
        <v>0</v>
      </c>
      <c r="AX23" s="148">
        <f t="shared" si="26"/>
        <v>0</v>
      </c>
      <c r="AY23" s="148">
        <f t="shared" si="26"/>
        <v>0</v>
      </c>
      <c r="AZ23" s="148">
        <f t="shared" si="26"/>
        <v>0</v>
      </c>
      <c r="BA23" s="148">
        <f t="shared" si="26"/>
        <v>0</v>
      </c>
      <c r="BB23" s="148">
        <f t="shared" si="26"/>
        <v>0</v>
      </c>
      <c r="BC23" s="152"/>
      <c r="BD23" s="149" t="e">
        <f t="shared" ref="BD23:BN23" si="27">+D23/C23-1</f>
        <v>#DIV/0!</v>
      </c>
      <c r="BE23" s="149" t="e">
        <f t="shared" si="27"/>
        <v>#DIV/0!</v>
      </c>
      <c r="BF23" s="149" t="e">
        <f t="shared" si="27"/>
        <v>#DIV/0!</v>
      </c>
      <c r="BG23" s="149" t="e">
        <f t="shared" si="27"/>
        <v>#DIV/0!</v>
      </c>
      <c r="BH23" s="149" t="e">
        <f t="shared" si="27"/>
        <v>#DIV/0!</v>
      </c>
      <c r="BI23" s="149" t="e">
        <f t="shared" si="27"/>
        <v>#DIV/0!</v>
      </c>
      <c r="BJ23" s="149" t="e">
        <f t="shared" si="27"/>
        <v>#DIV/0!</v>
      </c>
      <c r="BK23" s="149" t="e">
        <f t="shared" si="27"/>
        <v>#DIV/0!</v>
      </c>
      <c r="BL23" s="149" t="e">
        <f t="shared" si="27"/>
        <v>#DIV/0!</v>
      </c>
      <c r="BM23" s="149" t="e">
        <f t="shared" si="27"/>
        <v>#DIV/0!</v>
      </c>
      <c r="BN23" s="149" t="e">
        <f t="shared" si="27"/>
        <v>#DIV/0!</v>
      </c>
      <c r="BO23" s="40"/>
      <c r="BP23" s="40"/>
    </row>
    <row r="24" spans="1:68" ht="14.25" customHeight="1" x14ac:dyDescent="0.3">
      <c r="B24" s="145">
        <f t="shared" si="12"/>
        <v>4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P24" s="150">
        <f t="shared" si="7"/>
        <v>4</v>
      </c>
      <c r="Q24" s="178" t="e">
        <f t="shared" si="13"/>
        <v>#DIV/0!</v>
      </c>
      <c r="R24" s="178" t="e">
        <f t="shared" si="8"/>
        <v>#DIV/0!</v>
      </c>
      <c r="S24" s="178" t="e">
        <f t="shared" si="8"/>
        <v>#DIV/0!</v>
      </c>
      <c r="T24" s="178" t="e">
        <f t="shared" si="8"/>
        <v>#DIV/0!</v>
      </c>
      <c r="U24" s="178" t="e">
        <f t="shared" si="8"/>
        <v>#DIV/0!</v>
      </c>
      <c r="V24" s="178" t="e">
        <f t="shared" si="8"/>
        <v>#DIV/0!</v>
      </c>
      <c r="W24" s="178" t="e">
        <f t="shared" si="8"/>
        <v>#DIV/0!</v>
      </c>
      <c r="X24" s="178" t="e">
        <f t="shared" si="8"/>
        <v>#DIV/0!</v>
      </c>
      <c r="Y24" s="178" t="e">
        <f t="shared" si="8"/>
        <v>#DIV/0!</v>
      </c>
      <c r="Z24" s="178" t="e">
        <f t="shared" si="8"/>
        <v>#DIV/0!</v>
      </c>
      <c r="AA24" s="178" t="e">
        <f t="shared" si="8"/>
        <v>#DIV/0!</v>
      </c>
      <c r="AB24" s="178" t="e">
        <f t="shared" si="8"/>
        <v>#DIV/0!</v>
      </c>
      <c r="AC24" s="135"/>
      <c r="AD24" s="148">
        <f t="shared" si="14"/>
        <v>0</v>
      </c>
      <c r="AE24" s="148">
        <f t="shared" si="15"/>
        <v>0</v>
      </c>
      <c r="AF24" s="148">
        <f t="shared" si="16"/>
        <v>0</v>
      </c>
      <c r="AG24" s="148">
        <f t="shared" si="17"/>
        <v>0</v>
      </c>
      <c r="AH24" s="148">
        <f t="shared" si="18"/>
        <v>0</v>
      </c>
      <c r="AI24" s="148">
        <f t="shared" si="19"/>
        <v>0</v>
      </c>
      <c r="AJ24" s="148">
        <f t="shared" si="20"/>
        <v>0</v>
      </c>
      <c r="AK24" s="148">
        <f t="shared" si="21"/>
        <v>0</v>
      </c>
      <c r="AL24" s="148">
        <f t="shared" si="22"/>
        <v>0</v>
      </c>
      <c r="AM24" s="148">
        <f t="shared" si="23"/>
        <v>0</v>
      </c>
      <c r="AN24" s="148">
        <f t="shared" si="24"/>
        <v>0</v>
      </c>
      <c r="AO24" s="148">
        <f t="shared" si="25"/>
        <v>0</v>
      </c>
      <c r="AP24" s="135"/>
      <c r="AQ24" s="147">
        <f t="shared" si="4"/>
        <v>4</v>
      </c>
      <c r="AR24" s="148">
        <f t="shared" ref="AR24:BB24" si="28">+D24-C24</f>
        <v>0</v>
      </c>
      <c r="AS24" s="148">
        <f t="shared" si="28"/>
        <v>0</v>
      </c>
      <c r="AT24" s="148">
        <f t="shared" si="28"/>
        <v>0</v>
      </c>
      <c r="AU24" s="148">
        <f t="shared" si="28"/>
        <v>0</v>
      </c>
      <c r="AV24" s="148">
        <f t="shared" si="28"/>
        <v>0</v>
      </c>
      <c r="AW24" s="148">
        <f t="shared" si="28"/>
        <v>0</v>
      </c>
      <c r="AX24" s="148">
        <f t="shared" si="28"/>
        <v>0</v>
      </c>
      <c r="AY24" s="148">
        <f t="shared" si="28"/>
        <v>0</v>
      </c>
      <c r="AZ24" s="148">
        <f t="shared" si="28"/>
        <v>0</v>
      </c>
      <c r="BA24" s="148">
        <f t="shared" si="28"/>
        <v>0</v>
      </c>
      <c r="BB24" s="148">
        <f t="shared" si="28"/>
        <v>0</v>
      </c>
      <c r="BC24" s="152"/>
      <c r="BD24" s="149" t="e">
        <f t="shared" ref="BD24:BN24" si="29">+D24/C24-1</f>
        <v>#DIV/0!</v>
      </c>
      <c r="BE24" s="149" t="e">
        <f t="shared" si="29"/>
        <v>#DIV/0!</v>
      </c>
      <c r="BF24" s="149" t="e">
        <f t="shared" si="29"/>
        <v>#DIV/0!</v>
      </c>
      <c r="BG24" s="149" t="e">
        <f t="shared" si="29"/>
        <v>#DIV/0!</v>
      </c>
      <c r="BH24" s="149" t="e">
        <f t="shared" si="29"/>
        <v>#DIV/0!</v>
      </c>
      <c r="BI24" s="149" t="e">
        <f t="shared" si="29"/>
        <v>#DIV/0!</v>
      </c>
      <c r="BJ24" s="149" t="e">
        <f t="shared" si="29"/>
        <v>#DIV/0!</v>
      </c>
      <c r="BK24" s="149" t="e">
        <f t="shared" si="29"/>
        <v>#DIV/0!</v>
      </c>
      <c r="BL24" s="149" t="e">
        <f t="shared" si="29"/>
        <v>#DIV/0!</v>
      </c>
      <c r="BM24" s="149" t="e">
        <f t="shared" si="29"/>
        <v>#DIV/0!</v>
      </c>
      <c r="BN24" s="149" t="e">
        <f t="shared" si="29"/>
        <v>#DIV/0!</v>
      </c>
      <c r="BO24" s="40"/>
      <c r="BP24" s="40"/>
    </row>
    <row r="25" spans="1:68" ht="14.25" customHeight="1" x14ac:dyDescent="0.3">
      <c r="B25" s="145">
        <f t="shared" si="12"/>
        <v>5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P25" s="150">
        <f t="shared" si="7"/>
        <v>5</v>
      </c>
      <c r="Q25" s="178" t="e">
        <f t="shared" si="13"/>
        <v>#DIV/0!</v>
      </c>
      <c r="R25" s="178" t="e">
        <f t="shared" si="8"/>
        <v>#DIV/0!</v>
      </c>
      <c r="S25" s="178" t="e">
        <f t="shared" si="8"/>
        <v>#DIV/0!</v>
      </c>
      <c r="T25" s="178" t="e">
        <f t="shared" si="8"/>
        <v>#DIV/0!</v>
      </c>
      <c r="U25" s="178" t="e">
        <f t="shared" si="8"/>
        <v>#DIV/0!</v>
      </c>
      <c r="V25" s="178" t="e">
        <f t="shared" si="8"/>
        <v>#DIV/0!</v>
      </c>
      <c r="W25" s="178" t="e">
        <f t="shared" si="8"/>
        <v>#DIV/0!</v>
      </c>
      <c r="X25" s="178" t="e">
        <f t="shared" si="8"/>
        <v>#DIV/0!</v>
      </c>
      <c r="Y25" s="178" t="e">
        <f t="shared" si="8"/>
        <v>#DIV/0!</v>
      </c>
      <c r="Z25" s="178" t="e">
        <f t="shared" si="8"/>
        <v>#DIV/0!</v>
      </c>
      <c r="AA25" s="178" t="e">
        <f t="shared" si="8"/>
        <v>#DIV/0!</v>
      </c>
      <c r="AB25" s="178" t="e">
        <f t="shared" si="8"/>
        <v>#DIV/0!</v>
      </c>
      <c r="AC25" s="135"/>
      <c r="AD25" s="148">
        <f t="shared" si="14"/>
        <v>0</v>
      </c>
      <c r="AE25" s="148">
        <f t="shared" si="15"/>
        <v>0</v>
      </c>
      <c r="AF25" s="148">
        <f t="shared" si="16"/>
        <v>0</v>
      </c>
      <c r="AG25" s="148">
        <f t="shared" si="17"/>
        <v>0</v>
      </c>
      <c r="AH25" s="148">
        <f t="shared" si="18"/>
        <v>0</v>
      </c>
      <c r="AI25" s="148">
        <f t="shared" si="19"/>
        <v>0</v>
      </c>
      <c r="AJ25" s="148">
        <f t="shared" si="20"/>
        <v>0</v>
      </c>
      <c r="AK25" s="148">
        <f t="shared" si="21"/>
        <v>0</v>
      </c>
      <c r="AL25" s="148">
        <f t="shared" si="22"/>
        <v>0</v>
      </c>
      <c r="AM25" s="148">
        <f t="shared" si="23"/>
        <v>0</v>
      </c>
      <c r="AN25" s="148">
        <f t="shared" si="24"/>
        <v>0</v>
      </c>
      <c r="AO25" s="148">
        <f t="shared" si="25"/>
        <v>0</v>
      </c>
      <c r="AP25" s="135"/>
      <c r="AQ25" s="147">
        <f t="shared" si="4"/>
        <v>5</v>
      </c>
      <c r="AR25" s="148">
        <f t="shared" ref="AR25:BB25" si="30">+D25-C25</f>
        <v>0</v>
      </c>
      <c r="AS25" s="148">
        <f t="shared" si="30"/>
        <v>0</v>
      </c>
      <c r="AT25" s="148">
        <f t="shared" si="30"/>
        <v>0</v>
      </c>
      <c r="AU25" s="148">
        <f t="shared" si="30"/>
        <v>0</v>
      </c>
      <c r="AV25" s="148">
        <f t="shared" si="30"/>
        <v>0</v>
      </c>
      <c r="AW25" s="148">
        <f t="shared" si="30"/>
        <v>0</v>
      </c>
      <c r="AX25" s="148">
        <f t="shared" si="30"/>
        <v>0</v>
      </c>
      <c r="AY25" s="148">
        <f t="shared" si="30"/>
        <v>0</v>
      </c>
      <c r="AZ25" s="148">
        <f t="shared" si="30"/>
        <v>0</v>
      </c>
      <c r="BA25" s="148">
        <f t="shared" si="30"/>
        <v>0</v>
      </c>
      <c r="BB25" s="148">
        <f t="shared" si="30"/>
        <v>0</v>
      </c>
      <c r="BC25" s="152"/>
      <c r="BD25" s="149" t="e">
        <f t="shared" ref="BD25:BN25" si="31">+D25/C25-1</f>
        <v>#DIV/0!</v>
      </c>
      <c r="BE25" s="149" t="e">
        <f t="shared" si="31"/>
        <v>#DIV/0!</v>
      </c>
      <c r="BF25" s="149" t="e">
        <f t="shared" si="31"/>
        <v>#DIV/0!</v>
      </c>
      <c r="BG25" s="149" t="e">
        <f t="shared" si="31"/>
        <v>#DIV/0!</v>
      </c>
      <c r="BH25" s="149" t="e">
        <f t="shared" si="31"/>
        <v>#DIV/0!</v>
      </c>
      <c r="BI25" s="149" t="e">
        <f t="shared" si="31"/>
        <v>#DIV/0!</v>
      </c>
      <c r="BJ25" s="149" t="e">
        <f t="shared" si="31"/>
        <v>#DIV/0!</v>
      </c>
      <c r="BK25" s="149" t="e">
        <f t="shared" si="31"/>
        <v>#DIV/0!</v>
      </c>
      <c r="BL25" s="149" t="e">
        <f t="shared" si="31"/>
        <v>#DIV/0!</v>
      </c>
      <c r="BM25" s="149" t="e">
        <f t="shared" si="31"/>
        <v>#DIV/0!</v>
      </c>
      <c r="BN25" s="149" t="e">
        <f t="shared" si="31"/>
        <v>#DIV/0!</v>
      </c>
      <c r="BO25" s="40"/>
      <c r="BP25" s="40"/>
    </row>
    <row r="26" spans="1:68" ht="14.25" customHeight="1" x14ac:dyDescent="0.3">
      <c r="B26" s="145">
        <f t="shared" si="12"/>
        <v>6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P26" s="150">
        <f t="shared" si="7"/>
        <v>6</v>
      </c>
      <c r="Q26" s="178" t="e">
        <f t="shared" si="13"/>
        <v>#DIV/0!</v>
      </c>
      <c r="R26" s="178" t="e">
        <f t="shared" si="8"/>
        <v>#DIV/0!</v>
      </c>
      <c r="S26" s="178" t="e">
        <f t="shared" si="8"/>
        <v>#DIV/0!</v>
      </c>
      <c r="T26" s="178" t="e">
        <f t="shared" si="8"/>
        <v>#DIV/0!</v>
      </c>
      <c r="U26" s="178" t="e">
        <f t="shared" si="8"/>
        <v>#DIV/0!</v>
      </c>
      <c r="V26" s="178" t="e">
        <f t="shared" si="8"/>
        <v>#DIV/0!</v>
      </c>
      <c r="W26" s="178" t="e">
        <f t="shared" si="8"/>
        <v>#DIV/0!</v>
      </c>
      <c r="X26" s="178" t="e">
        <f t="shared" si="8"/>
        <v>#DIV/0!</v>
      </c>
      <c r="Y26" s="178" t="e">
        <f t="shared" si="8"/>
        <v>#DIV/0!</v>
      </c>
      <c r="Z26" s="178" t="e">
        <f t="shared" si="8"/>
        <v>#DIV/0!</v>
      </c>
      <c r="AA26" s="178" t="e">
        <f t="shared" si="8"/>
        <v>#DIV/0!</v>
      </c>
      <c r="AB26" s="178" t="e">
        <f t="shared" si="8"/>
        <v>#DIV/0!</v>
      </c>
      <c r="AC26" s="135"/>
      <c r="AD26" s="148">
        <f t="shared" si="14"/>
        <v>0</v>
      </c>
      <c r="AE26" s="148">
        <f t="shared" si="15"/>
        <v>0</v>
      </c>
      <c r="AF26" s="148">
        <f t="shared" si="16"/>
        <v>0</v>
      </c>
      <c r="AG26" s="148">
        <f t="shared" si="17"/>
        <v>0</v>
      </c>
      <c r="AH26" s="148">
        <f t="shared" si="18"/>
        <v>0</v>
      </c>
      <c r="AI26" s="148">
        <f t="shared" si="19"/>
        <v>0</v>
      </c>
      <c r="AJ26" s="148">
        <f t="shared" si="20"/>
        <v>0</v>
      </c>
      <c r="AK26" s="148">
        <f t="shared" si="21"/>
        <v>0</v>
      </c>
      <c r="AL26" s="148">
        <f t="shared" si="22"/>
        <v>0</v>
      </c>
      <c r="AM26" s="148">
        <f t="shared" si="23"/>
        <v>0</v>
      </c>
      <c r="AN26" s="148">
        <f t="shared" si="24"/>
        <v>0</v>
      </c>
      <c r="AO26" s="148">
        <f t="shared" si="25"/>
        <v>0</v>
      </c>
      <c r="AP26" s="135"/>
      <c r="AQ26" s="147">
        <f t="shared" si="4"/>
        <v>6</v>
      </c>
      <c r="AR26" s="148">
        <f t="shared" ref="AR26:BB26" si="32">+D26-C26</f>
        <v>0</v>
      </c>
      <c r="AS26" s="148">
        <f t="shared" si="32"/>
        <v>0</v>
      </c>
      <c r="AT26" s="148">
        <f t="shared" si="32"/>
        <v>0</v>
      </c>
      <c r="AU26" s="148">
        <f t="shared" si="32"/>
        <v>0</v>
      </c>
      <c r="AV26" s="148">
        <f t="shared" si="32"/>
        <v>0</v>
      </c>
      <c r="AW26" s="148">
        <f t="shared" si="32"/>
        <v>0</v>
      </c>
      <c r="AX26" s="148">
        <f t="shared" si="32"/>
        <v>0</v>
      </c>
      <c r="AY26" s="148">
        <f t="shared" si="32"/>
        <v>0</v>
      </c>
      <c r="AZ26" s="148">
        <f t="shared" si="32"/>
        <v>0</v>
      </c>
      <c r="BA26" s="148">
        <f t="shared" si="32"/>
        <v>0</v>
      </c>
      <c r="BB26" s="148">
        <f t="shared" si="32"/>
        <v>0</v>
      </c>
      <c r="BC26" s="152"/>
      <c r="BD26" s="149" t="e">
        <f t="shared" ref="BD26:BN26" si="33">+D26/C26-1</f>
        <v>#DIV/0!</v>
      </c>
      <c r="BE26" s="149" t="e">
        <f t="shared" si="33"/>
        <v>#DIV/0!</v>
      </c>
      <c r="BF26" s="149" t="e">
        <f t="shared" si="33"/>
        <v>#DIV/0!</v>
      </c>
      <c r="BG26" s="149" t="e">
        <f t="shared" si="33"/>
        <v>#DIV/0!</v>
      </c>
      <c r="BH26" s="149" t="e">
        <f t="shared" si="33"/>
        <v>#DIV/0!</v>
      </c>
      <c r="BI26" s="149" t="e">
        <f t="shared" si="33"/>
        <v>#DIV/0!</v>
      </c>
      <c r="BJ26" s="149" t="e">
        <f t="shared" si="33"/>
        <v>#DIV/0!</v>
      </c>
      <c r="BK26" s="149" t="e">
        <f t="shared" si="33"/>
        <v>#DIV/0!</v>
      </c>
      <c r="BL26" s="149" t="e">
        <f t="shared" si="33"/>
        <v>#DIV/0!</v>
      </c>
      <c r="BM26" s="149" t="e">
        <f t="shared" si="33"/>
        <v>#DIV/0!</v>
      </c>
      <c r="BN26" s="149" t="e">
        <f t="shared" si="33"/>
        <v>#DIV/0!</v>
      </c>
      <c r="BO26" s="40"/>
      <c r="BP26" s="40"/>
    </row>
    <row r="27" spans="1:68" ht="14.25" customHeight="1" x14ac:dyDescent="0.3">
      <c r="B27" s="145">
        <f t="shared" si="12"/>
        <v>7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P27" s="150">
        <f t="shared" si="7"/>
        <v>7</v>
      </c>
      <c r="Q27" s="178" t="e">
        <f t="shared" si="13"/>
        <v>#DIV/0!</v>
      </c>
      <c r="R27" s="178" t="e">
        <f t="shared" si="8"/>
        <v>#DIV/0!</v>
      </c>
      <c r="S27" s="178" t="e">
        <f t="shared" si="8"/>
        <v>#DIV/0!</v>
      </c>
      <c r="T27" s="178" t="e">
        <f t="shared" si="8"/>
        <v>#DIV/0!</v>
      </c>
      <c r="U27" s="178" t="e">
        <f t="shared" si="8"/>
        <v>#DIV/0!</v>
      </c>
      <c r="V27" s="178" t="e">
        <f t="shared" si="8"/>
        <v>#DIV/0!</v>
      </c>
      <c r="W27" s="178" t="e">
        <f t="shared" si="8"/>
        <v>#DIV/0!</v>
      </c>
      <c r="X27" s="178" t="e">
        <f t="shared" si="8"/>
        <v>#DIV/0!</v>
      </c>
      <c r="Y27" s="178" t="e">
        <f t="shared" si="8"/>
        <v>#DIV/0!</v>
      </c>
      <c r="Z27" s="178" t="e">
        <f t="shared" si="8"/>
        <v>#DIV/0!</v>
      </c>
      <c r="AA27" s="178" t="e">
        <f t="shared" si="8"/>
        <v>#DIV/0!</v>
      </c>
      <c r="AB27" s="178" t="e">
        <f t="shared" si="8"/>
        <v>#DIV/0!</v>
      </c>
      <c r="AC27" s="135"/>
      <c r="AD27" s="148">
        <f t="shared" si="14"/>
        <v>0</v>
      </c>
      <c r="AE27" s="148">
        <f t="shared" si="15"/>
        <v>0</v>
      </c>
      <c r="AF27" s="148">
        <f t="shared" si="16"/>
        <v>0</v>
      </c>
      <c r="AG27" s="148">
        <f t="shared" si="17"/>
        <v>0</v>
      </c>
      <c r="AH27" s="148">
        <f t="shared" si="18"/>
        <v>0</v>
      </c>
      <c r="AI27" s="148">
        <f t="shared" si="19"/>
        <v>0</v>
      </c>
      <c r="AJ27" s="148">
        <f t="shared" si="20"/>
        <v>0</v>
      </c>
      <c r="AK27" s="148">
        <f t="shared" si="21"/>
        <v>0</v>
      </c>
      <c r="AL27" s="148">
        <f t="shared" si="22"/>
        <v>0</v>
      </c>
      <c r="AM27" s="148">
        <f t="shared" si="23"/>
        <v>0</v>
      </c>
      <c r="AN27" s="148">
        <f t="shared" si="24"/>
        <v>0</v>
      </c>
      <c r="AO27" s="148">
        <f t="shared" si="25"/>
        <v>0</v>
      </c>
      <c r="AP27" s="135"/>
      <c r="AQ27" s="147">
        <f t="shared" si="4"/>
        <v>7</v>
      </c>
      <c r="AR27" s="148">
        <f t="shared" ref="AR27:BB27" si="34">+D27-C27</f>
        <v>0</v>
      </c>
      <c r="AS27" s="148">
        <f t="shared" si="34"/>
        <v>0</v>
      </c>
      <c r="AT27" s="148">
        <f t="shared" si="34"/>
        <v>0</v>
      </c>
      <c r="AU27" s="148">
        <f t="shared" si="34"/>
        <v>0</v>
      </c>
      <c r="AV27" s="148">
        <f t="shared" si="34"/>
        <v>0</v>
      </c>
      <c r="AW27" s="148">
        <f t="shared" si="34"/>
        <v>0</v>
      </c>
      <c r="AX27" s="148">
        <f t="shared" si="34"/>
        <v>0</v>
      </c>
      <c r="AY27" s="148">
        <f t="shared" si="34"/>
        <v>0</v>
      </c>
      <c r="AZ27" s="148">
        <f t="shared" si="34"/>
        <v>0</v>
      </c>
      <c r="BA27" s="148">
        <f t="shared" si="34"/>
        <v>0</v>
      </c>
      <c r="BB27" s="148">
        <f t="shared" si="34"/>
        <v>0</v>
      </c>
      <c r="BC27" s="152"/>
      <c r="BD27" s="149" t="e">
        <f t="shared" ref="BD27:BN27" si="35">+D27/C27-1</f>
        <v>#DIV/0!</v>
      </c>
      <c r="BE27" s="149" t="e">
        <f t="shared" si="35"/>
        <v>#DIV/0!</v>
      </c>
      <c r="BF27" s="149" t="e">
        <f t="shared" si="35"/>
        <v>#DIV/0!</v>
      </c>
      <c r="BG27" s="149" t="e">
        <f t="shared" si="35"/>
        <v>#DIV/0!</v>
      </c>
      <c r="BH27" s="149" t="e">
        <f t="shared" si="35"/>
        <v>#DIV/0!</v>
      </c>
      <c r="BI27" s="149" t="e">
        <f t="shared" si="35"/>
        <v>#DIV/0!</v>
      </c>
      <c r="BJ27" s="149" t="e">
        <f t="shared" si="35"/>
        <v>#DIV/0!</v>
      </c>
      <c r="BK27" s="149" t="e">
        <f t="shared" si="35"/>
        <v>#DIV/0!</v>
      </c>
      <c r="BL27" s="149" t="e">
        <f t="shared" si="35"/>
        <v>#DIV/0!</v>
      </c>
      <c r="BM27" s="149" t="e">
        <f t="shared" si="35"/>
        <v>#DIV/0!</v>
      </c>
      <c r="BN27" s="149" t="e">
        <f t="shared" si="35"/>
        <v>#DIV/0!</v>
      </c>
      <c r="BO27" s="40"/>
      <c r="BP27" s="40"/>
    </row>
    <row r="28" spans="1:68" ht="14.25" customHeight="1" x14ac:dyDescent="0.3">
      <c r="B28" s="145">
        <f t="shared" si="12"/>
        <v>8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P28" s="150">
        <f t="shared" si="7"/>
        <v>8</v>
      </c>
      <c r="Q28" s="178" t="e">
        <f t="shared" ref="Q28:Q50" si="36">+C28/C27-1</f>
        <v>#DIV/0!</v>
      </c>
      <c r="R28" s="178" t="e">
        <f t="shared" ref="R28:R50" si="37">+D28/D27-1</f>
        <v>#DIV/0!</v>
      </c>
      <c r="S28" s="178" t="e">
        <f t="shared" ref="S28:S50" si="38">+E28/E27-1</f>
        <v>#DIV/0!</v>
      </c>
      <c r="T28" s="178" t="e">
        <f t="shared" ref="T28:T50" si="39">+F28/F27-1</f>
        <v>#DIV/0!</v>
      </c>
      <c r="U28" s="178" t="e">
        <f t="shared" ref="U28:U50" si="40">+G28/G27-1</f>
        <v>#DIV/0!</v>
      </c>
      <c r="V28" s="178" t="e">
        <f t="shared" ref="V28:V50" si="41">+H28/H27-1</f>
        <v>#DIV/0!</v>
      </c>
      <c r="W28" s="178" t="e">
        <f t="shared" ref="W28:W50" si="42">+I28/I27-1</f>
        <v>#DIV/0!</v>
      </c>
      <c r="X28" s="178" t="e">
        <f t="shared" ref="X28:X50" si="43">+J28/J27-1</f>
        <v>#DIV/0!</v>
      </c>
      <c r="Y28" s="178" t="e">
        <f t="shared" ref="Y28:Y50" si="44">+K28/K27-1</f>
        <v>#DIV/0!</v>
      </c>
      <c r="Z28" s="178" t="e">
        <f t="shared" ref="Z28:Z50" si="45">+L28/L27-1</f>
        <v>#DIV/0!</v>
      </c>
      <c r="AA28" s="178" t="e">
        <f t="shared" ref="AA28:AA50" si="46">+M28/M27-1</f>
        <v>#DIV/0!</v>
      </c>
      <c r="AB28" s="178" t="e">
        <f t="shared" ref="AB28:AB50" si="47">+N28/N27-1</f>
        <v>#DIV/0!</v>
      </c>
      <c r="AC28" s="135"/>
      <c r="AD28" s="148">
        <f t="shared" ref="AD28:AD50" si="48">+C28-C27</f>
        <v>0</v>
      </c>
      <c r="AE28" s="148">
        <f t="shared" ref="AE28:AE50" si="49">+D28-D27</f>
        <v>0</v>
      </c>
      <c r="AF28" s="148">
        <f t="shared" ref="AF28:AF50" si="50">+E28-E27</f>
        <v>0</v>
      </c>
      <c r="AG28" s="148">
        <f t="shared" ref="AG28:AG50" si="51">+F28-F27</f>
        <v>0</v>
      </c>
      <c r="AH28" s="148">
        <f t="shared" ref="AH28:AH50" si="52">+G28-G27</f>
        <v>0</v>
      </c>
      <c r="AI28" s="148">
        <f t="shared" ref="AI28:AI50" si="53">+H28-H27</f>
        <v>0</v>
      </c>
      <c r="AJ28" s="148">
        <f t="shared" ref="AJ28:AJ50" si="54">+I28-I27</f>
        <v>0</v>
      </c>
      <c r="AK28" s="148">
        <f t="shared" ref="AK28:AK50" si="55">+J28-J27</f>
        <v>0</v>
      </c>
      <c r="AL28" s="148">
        <f t="shared" ref="AL28:AL50" si="56">+K28-K27</f>
        <v>0</v>
      </c>
      <c r="AM28" s="148">
        <f t="shared" ref="AM28:AM50" si="57">+L28-L27</f>
        <v>0</v>
      </c>
      <c r="AN28" s="148">
        <f t="shared" ref="AN28:AN50" si="58">+M28-M27</f>
        <v>0</v>
      </c>
      <c r="AO28" s="148">
        <f t="shared" ref="AO28:AO50" si="59">+N28-N27</f>
        <v>0</v>
      </c>
      <c r="AP28" s="135"/>
      <c r="AQ28" s="147">
        <f t="shared" ref="AQ28:AQ50" si="60">B28</f>
        <v>8</v>
      </c>
      <c r="AR28" s="148">
        <f t="shared" ref="AR28:AR50" si="61">+D28-C28</f>
        <v>0</v>
      </c>
      <c r="AS28" s="148">
        <f t="shared" ref="AS28:AS50" si="62">+E28-D28</f>
        <v>0</v>
      </c>
      <c r="AT28" s="148">
        <f t="shared" ref="AT28:AT50" si="63">+F28-E28</f>
        <v>0</v>
      </c>
      <c r="AU28" s="148">
        <f t="shared" ref="AU28:AU50" si="64">+G28-F28</f>
        <v>0</v>
      </c>
      <c r="AV28" s="148">
        <f t="shared" ref="AV28:AV50" si="65">+H28-G28</f>
        <v>0</v>
      </c>
      <c r="AW28" s="148">
        <f t="shared" ref="AW28:AW50" si="66">+I28-H28</f>
        <v>0</v>
      </c>
      <c r="AX28" s="148">
        <f t="shared" ref="AX28:AX50" si="67">+J28-I28</f>
        <v>0</v>
      </c>
      <c r="AY28" s="148">
        <f t="shared" ref="AY28:AY50" si="68">+K28-J28</f>
        <v>0</v>
      </c>
      <c r="AZ28" s="148">
        <f t="shared" ref="AZ28:AZ50" si="69">+L28-K28</f>
        <v>0</v>
      </c>
      <c r="BA28" s="148">
        <f t="shared" ref="BA28:BA50" si="70">+M28-L28</f>
        <v>0</v>
      </c>
      <c r="BB28" s="148">
        <f t="shared" ref="BB28:BB50" si="71">+N28-M28</f>
        <v>0</v>
      </c>
      <c r="BC28" s="152"/>
      <c r="BD28" s="149" t="e">
        <f t="shared" ref="BD28:BD50" si="72">+D28/C28-1</f>
        <v>#DIV/0!</v>
      </c>
      <c r="BE28" s="149" t="e">
        <f t="shared" ref="BE28:BE50" si="73">+E28/D28-1</f>
        <v>#DIV/0!</v>
      </c>
      <c r="BF28" s="149" t="e">
        <f t="shared" ref="BF28:BF50" si="74">+F28/E28-1</f>
        <v>#DIV/0!</v>
      </c>
      <c r="BG28" s="149" t="e">
        <f t="shared" ref="BG28:BG50" si="75">+G28/F28-1</f>
        <v>#DIV/0!</v>
      </c>
      <c r="BH28" s="149" t="e">
        <f t="shared" ref="BH28:BH50" si="76">+H28/G28-1</f>
        <v>#DIV/0!</v>
      </c>
      <c r="BI28" s="149" t="e">
        <f t="shared" ref="BI28:BI50" si="77">+I28/H28-1</f>
        <v>#DIV/0!</v>
      </c>
      <c r="BJ28" s="149" t="e">
        <f t="shared" ref="BJ28:BJ50" si="78">+J28/I28-1</f>
        <v>#DIV/0!</v>
      </c>
      <c r="BK28" s="149" t="e">
        <f t="shared" ref="BK28:BK50" si="79">+K28/J28-1</f>
        <v>#DIV/0!</v>
      </c>
      <c r="BL28" s="149" t="e">
        <f t="shared" ref="BL28:BL50" si="80">+L28/K28-1</f>
        <v>#DIV/0!</v>
      </c>
      <c r="BM28" s="149" t="e">
        <f t="shared" ref="BM28:BM50" si="81">+M28/L28-1</f>
        <v>#DIV/0!</v>
      </c>
      <c r="BN28" s="149" t="e">
        <f t="shared" ref="BN28:BN50" si="82">+N28/M28-1</f>
        <v>#DIV/0!</v>
      </c>
      <c r="BO28" s="40"/>
      <c r="BP28" s="40"/>
    </row>
    <row r="29" spans="1:68" ht="14.25" customHeight="1" x14ac:dyDescent="0.3">
      <c r="B29" s="145">
        <f t="shared" si="12"/>
        <v>9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P29" s="150">
        <f t="shared" si="7"/>
        <v>9</v>
      </c>
      <c r="Q29" s="178" t="e">
        <f t="shared" si="36"/>
        <v>#DIV/0!</v>
      </c>
      <c r="R29" s="178" t="e">
        <f t="shared" si="37"/>
        <v>#DIV/0!</v>
      </c>
      <c r="S29" s="178" t="e">
        <f t="shared" si="38"/>
        <v>#DIV/0!</v>
      </c>
      <c r="T29" s="178" t="e">
        <f t="shared" si="39"/>
        <v>#DIV/0!</v>
      </c>
      <c r="U29" s="178" t="e">
        <f t="shared" si="40"/>
        <v>#DIV/0!</v>
      </c>
      <c r="V29" s="178" t="e">
        <f t="shared" si="41"/>
        <v>#DIV/0!</v>
      </c>
      <c r="W29" s="178" t="e">
        <f t="shared" si="42"/>
        <v>#DIV/0!</v>
      </c>
      <c r="X29" s="178" t="e">
        <f t="shared" si="43"/>
        <v>#DIV/0!</v>
      </c>
      <c r="Y29" s="178" t="e">
        <f t="shared" si="44"/>
        <v>#DIV/0!</v>
      </c>
      <c r="Z29" s="178" t="e">
        <f t="shared" si="45"/>
        <v>#DIV/0!</v>
      </c>
      <c r="AA29" s="178" t="e">
        <f t="shared" si="46"/>
        <v>#DIV/0!</v>
      </c>
      <c r="AB29" s="178" t="e">
        <f t="shared" si="47"/>
        <v>#DIV/0!</v>
      </c>
      <c r="AC29" s="135"/>
      <c r="AD29" s="148">
        <f t="shared" si="48"/>
        <v>0</v>
      </c>
      <c r="AE29" s="148">
        <f t="shared" si="49"/>
        <v>0</v>
      </c>
      <c r="AF29" s="148">
        <f t="shared" si="50"/>
        <v>0</v>
      </c>
      <c r="AG29" s="148">
        <f t="shared" si="51"/>
        <v>0</v>
      </c>
      <c r="AH29" s="148">
        <f t="shared" si="52"/>
        <v>0</v>
      </c>
      <c r="AI29" s="148">
        <f t="shared" si="53"/>
        <v>0</v>
      </c>
      <c r="AJ29" s="148">
        <f t="shared" si="54"/>
        <v>0</v>
      </c>
      <c r="AK29" s="148">
        <f t="shared" si="55"/>
        <v>0</v>
      </c>
      <c r="AL29" s="148">
        <f t="shared" si="56"/>
        <v>0</v>
      </c>
      <c r="AM29" s="148">
        <f t="shared" si="57"/>
        <v>0</v>
      </c>
      <c r="AN29" s="148">
        <f t="shared" si="58"/>
        <v>0</v>
      </c>
      <c r="AO29" s="148">
        <f t="shared" si="59"/>
        <v>0</v>
      </c>
      <c r="AP29" s="135"/>
      <c r="AQ29" s="147">
        <f t="shared" si="60"/>
        <v>9</v>
      </c>
      <c r="AR29" s="148">
        <f t="shared" si="61"/>
        <v>0</v>
      </c>
      <c r="AS29" s="148">
        <f t="shared" si="62"/>
        <v>0</v>
      </c>
      <c r="AT29" s="148">
        <f t="shared" si="63"/>
        <v>0</v>
      </c>
      <c r="AU29" s="148">
        <f t="shared" si="64"/>
        <v>0</v>
      </c>
      <c r="AV29" s="148">
        <f t="shared" si="65"/>
        <v>0</v>
      </c>
      <c r="AW29" s="148">
        <f t="shared" si="66"/>
        <v>0</v>
      </c>
      <c r="AX29" s="148">
        <f t="shared" si="67"/>
        <v>0</v>
      </c>
      <c r="AY29" s="148">
        <f t="shared" si="68"/>
        <v>0</v>
      </c>
      <c r="AZ29" s="148">
        <f t="shared" si="69"/>
        <v>0</v>
      </c>
      <c r="BA29" s="148">
        <f t="shared" si="70"/>
        <v>0</v>
      </c>
      <c r="BB29" s="148">
        <f t="shared" si="71"/>
        <v>0</v>
      </c>
      <c r="BC29" s="152"/>
      <c r="BD29" s="149" t="e">
        <f t="shared" si="72"/>
        <v>#DIV/0!</v>
      </c>
      <c r="BE29" s="149" t="e">
        <f t="shared" si="73"/>
        <v>#DIV/0!</v>
      </c>
      <c r="BF29" s="149" t="e">
        <f t="shared" si="74"/>
        <v>#DIV/0!</v>
      </c>
      <c r="BG29" s="149" t="e">
        <f t="shared" si="75"/>
        <v>#DIV/0!</v>
      </c>
      <c r="BH29" s="149" t="e">
        <f t="shared" si="76"/>
        <v>#DIV/0!</v>
      </c>
      <c r="BI29" s="149" t="e">
        <f t="shared" si="77"/>
        <v>#DIV/0!</v>
      </c>
      <c r="BJ29" s="149" t="e">
        <f t="shared" si="78"/>
        <v>#DIV/0!</v>
      </c>
      <c r="BK29" s="149" t="e">
        <f t="shared" si="79"/>
        <v>#DIV/0!</v>
      </c>
      <c r="BL29" s="149" t="e">
        <f t="shared" si="80"/>
        <v>#DIV/0!</v>
      </c>
      <c r="BM29" s="149" t="e">
        <f t="shared" si="81"/>
        <v>#DIV/0!</v>
      </c>
      <c r="BN29" s="149" t="e">
        <f t="shared" si="82"/>
        <v>#DIV/0!</v>
      </c>
      <c r="BO29" s="40"/>
      <c r="BP29" s="40"/>
    </row>
    <row r="30" spans="1:68" ht="14.25" customHeight="1" x14ac:dyDescent="0.3">
      <c r="B30" s="145">
        <f t="shared" si="12"/>
        <v>10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P30" s="150">
        <f t="shared" si="7"/>
        <v>10</v>
      </c>
      <c r="Q30" s="178" t="e">
        <f t="shared" si="36"/>
        <v>#DIV/0!</v>
      </c>
      <c r="R30" s="178" t="e">
        <f t="shared" si="37"/>
        <v>#DIV/0!</v>
      </c>
      <c r="S30" s="178" t="e">
        <f t="shared" si="38"/>
        <v>#DIV/0!</v>
      </c>
      <c r="T30" s="178" t="e">
        <f t="shared" si="39"/>
        <v>#DIV/0!</v>
      </c>
      <c r="U30" s="178" t="e">
        <f t="shared" si="40"/>
        <v>#DIV/0!</v>
      </c>
      <c r="V30" s="178" t="e">
        <f t="shared" si="41"/>
        <v>#DIV/0!</v>
      </c>
      <c r="W30" s="178" t="e">
        <f t="shared" si="42"/>
        <v>#DIV/0!</v>
      </c>
      <c r="X30" s="178" t="e">
        <f t="shared" si="43"/>
        <v>#DIV/0!</v>
      </c>
      <c r="Y30" s="178" t="e">
        <f t="shared" si="44"/>
        <v>#DIV/0!</v>
      </c>
      <c r="Z30" s="178" t="e">
        <f t="shared" si="45"/>
        <v>#DIV/0!</v>
      </c>
      <c r="AA30" s="178" t="e">
        <f t="shared" si="46"/>
        <v>#DIV/0!</v>
      </c>
      <c r="AB30" s="178" t="e">
        <f t="shared" si="47"/>
        <v>#DIV/0!</v>
      </c>
      <c r="AC30" s="135"/>
      <c r="AD30" s="148">
        <f t="shared" si="48"/>
        <v>0</v>
      </c>
      <c r="AE30" s="148">
        <f t="shared" si="49"/>
        <v>0</v>
      </c>
      <c r="AF30" s="148">
        <f t="shared" si="50"/>
        <v>0</v>
      </c>
      <c r="AG30" s="148">
        <f t="shared" si="51"/>
        <v>0</v>
      </c>
      <c r="AH30" s="148">
        <f t="shared" si="52"/>
        <v>0</v>
      </c>
      <c r="AI30" s="148">
        <f t="shared" si="53"/>
        <v>0</v>
      </c>
      <c r="AJ30" s="148">
        <f t="shared" si="54"/>
        <v>0</v>
      </c>
      <c r="AK30" s="148">
        <f t="shared" si="55"/>
        <v>0</v>
      </c>
      <c r="AL30" s="148">
        <f t="shared" si="56"/>
        <v>0</v>
      </c>
      <c r="AM30" s="148">
        <f t="shared" si="57"/>
        <v>0</v>
      </c>
      <c r="AN30" s="148">
        <f t="shared" si="58"/>
        <v>0</v>
      </c>
      <c r="AO30" s="148">
        <f t="shared" si="59"/>
        <v>0</v>
      </c>
      <c r="AP30" s="135"/>
      <c r="AQ30" s="147">
        <f t="shared" si="60"/>
        <v>10</v>
      </c>
      <c r="AR30" s="148">
        <f t="shared" si="61"/>
        <v>0</v>
      </c>
      <c r="AS30" s="148">
        <f t="shared" si="62"/>
        <v>0</v>
      </c>
      <c r="AT30" s="148">
        <f t="shared" si="63"/>
        <v>0</v>
      </c>
      <c r="AU30" s="148">
        <f t="shared" si="64"/>
        <v>0</v>
      </c>
      <c r="AV30" s="148">
        <f t="shared" si="65"/>
        <v>0</v>
      </c>
      <c r="AW30" s="148">
        <f t="shared" si="66"/>
        <v>0</v>
      </c>
      <c r="AX30" s="148">
        <f t="shared" si="67"/>
        <v>0</v>
      </c>
      <c r="AY30" s="148">
        <f t="shared" si="68"/>
        <v>0</v>
      </c>
      <c r="AZ30" s="148">
        <f t="shared" si="69"/>
        <v>0</v>
      </c>
      <c r="BA30" s="148">
        <f t="shared" si="70"/>
        <v>0</v>
      </c>
      <c r="BB30" s="148">
        <f t="shared" si="71"/>
        <v>0</v>
      </c>
      <c r="BC30" s="152"/>
      <c r="BD30" s="149" t="e">
        <f t="shared" si="72"/>
        <v>#DIV/0!</v>
      </c>
      <c r="BE30" s="149" t="e">
        <f t="shared" si="73"/>
        <v>#DIV/0!</v>
      </c>
      <c r="BF30" s="149" t="e">
        <f t="shared" si="74"/>
        <v>#DIV/0!</v>
      </c>
      <c r="BG30" s="149" t="e">
        <f t="shared" si="75"/>
        <v>#DIV/0!</v>
      </c>
      <c r="BH30" s="149" t="e">
        <f t="shared" si="76"/>
        <v>#DIV/0!</v>
      </c>
      <c r="BI30" s="149" t="e">
        <f t="shared" si="77"/>
        <v>#DIV/0!</v>
      </c>
      <c r="BJ30" s="149" t="e">
        <f t="shared" si="78"/>
        <v>#DIV/0!</v>
      </c>
      <c r="BK30" s="149" t="e">
        <f t="shared" si="79"/>
        <v>#DIV/0!</v>
      </c>
      <c r="BL30" s="149" t="e">
        <f t="shared" si="80"/>
        <v>#DIV/0!</v>
      </c>
      <c r="BM30" s="149" t="e">
        <f t="shared" si="81"/>
        <v>#DIV/0!</v>
      </c>
      <c r="BN30" s="149" t="e">
        <f t="shared" si="82"/>
        <v>#DIV/0!</v>
      </c>
      <c r="BO30" s="40"/>
      <c r="BP30" s="40"/>
    </row>
    <row r="31" spans="1:68" ht="14.25" customHeight="1" x14ac:dyDescent="0.3">
      <c r="B31" s="145">
        <f t="shared" si="12"/>
        <v>11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P31" s="150">
        <f t="shared" si="7"/>
        <v>11</v>
      </c>
      <c r="Q31" s="178" t="e">
        <f t="shared" si="36"/>
        <v>#DIV/0!</v>
      </c>
      <c r="R31" s="178" t="e">
        <f t="shared" si="37"/>
        <v>#DIV/0!</v>
      </c>
      <c r="S31" s="178" t="e">
        <f t="shared" si="38"/>
        <v>#DIV/0!</v>
      </c>
      <c r="T31" s="178" t="e">
        <f t="shared" si="39"/>
        <v>#DIV/0!</v>
      </c>
      <c r="U31" s="178" t="e">
        <f t="shared" si="40"/>
        <v>#DIV/0!</v>
      </c>
      <c r="V31" s="178" t="e">
        <f t="shared" si="41"/>
        <v>#DIV/0!</v>
      </c>
      <c r="W31" s="178" t="e">
        <f t="shared" si="42"/>
        <v>#DIV/0!</v>
      </c>
      <c r="X31" s="178" t="e">
        <f t="shared" si="43"/>
        <v>#DIV/0!</v>
      </c>
      <c r="Y31" s="178" t="e">
        <f t="shared" si="44"/>
        <v>#DIV/0!</v>
      </c>
      <c r="Z31" s="178" t="e">
        <f t="shared" si="45"/>
        <v>#DIV/0!</v>
      </c>
      <c r="AA31" s="178" t="e">
        <f t="shared" si="46"/>
        <v>#DIV/0!</v>
      </c>
      <c r="AB31" s="178" t="e">
        <f t="shared" si="47"/>
        <v>#DIV/0!</v>
      </c>
      <c r="AC31" s="135"/>
      <c r="AD31" s="148">
        <f t="shared" si="48"/>
        <v>0</v>
      </c>
      <c r="AE31" s="148">
        <f t="shared" si="49"/>
        <v>0</v>
      </c>
      <c r="AF31" s="148">
        <f t="shared" si="50"/>
        <v>0</v>
      </c>
      <c r="AG31" s="148">
        <f t="shared" si="51"/>
        <v>0</v>
      </c>
      <c r="AH31" s="148">
        <f t="shared" si="52"/>
        <v>0</v>
      </c>
      <c r="AI31" s="148">
        <f t="shared" si="53"/>
        <v>0</v>
      </c>
      <c r="AJ31" s="148">
        <f t="shared" si="54"/>
        <v>0</v>
      </c>
      <c r="AK31" s="148">
        <f t="shared" si="55"/>
        <v>0</v>
      </c>
      <c r="AL31" s="148">
        <f t="shared" si="56"/>
        <v>0</v>
      </c>
      <c r="AM31" s="148">
        <f t="shared" si="57"/>
        <v>0</v>
      </c>
      <c r="AN31" s="148">
        <f t="shared" si="58"/>
        <v>0</v>
      </c>
      <c r="AO31" s="148">
        <f t="shared" si="59"/>
        <v>0</v>
      </c>
      <c r="AP31" s="135"/>
      <c r="AQ31" s="147">
        <f t="shared" si="60"/>
        <v>11</v>
      </c>
      <c r="AR31" s="148">
        <f t="shared" si="61"/>
        <v>0</v>
      </c>
      <c r="AS31" s="148">
        <f t="shared" si="62"/>
        <v>0</v>
      </c>
      <c r="AT31" s="148">
        <f t="shared" si="63"/>
        <v>0</v>
      </c>
      <c r="AU31" s="148">
        <f t="shared" si="64"/>
        <v>0</v>
      </c>
      <c r="AV31" s="148">
        <f t="shared" si="65"/>
        <v>0</v>
      </c>
      <c r="AW31" s="148">
        <f t="shared" si="66"/>
        <v>0</v>
      </c>
      <c r="AX31" s="148">
        <f t="shared" si="67"/>
        <v>0</v>
      </c>
      <c r="AY31" s="148">
        <f t="shared" si="68"/>
        <v>0</v>
      </c>
      <c r="AZ31" s="148">
        <f t="shared" si="69"/>
        <v>0</v>
      </c>
      <c r="BA31" s="148">
        <f t="shared" si="70"/>
        <v>0</v>
      </c>
      <c r="BB31" s="148">
        <f t="shared" si="71"/>
        <v>0</v>
      </c>
      <c r="BC31" s="152"/>
      <c r="BD31" s="149" t="e">
        <f t="shared" si="72"/>
        <v>#DIV/0!</v>
      </c>
      <c r="BE31" s="149" t="e">
        <f t="shared" si="73"/>
        <v>#DIV/0!</v>
      </c>
      <c r="BF31" s="149" t="e">
        <f t="shared" si="74"/>
        <v>#DIV/0!</v>
      </c>
      <c r="BG31" s="149" t="e">
        <f t="shared" si="75"/>
        <v>#DIV/0!</v>
      </c>
      <c r="BH31" s="149" t="e">
        <f t="shared" si="76"/>
        <v>#DIV/0!</v>
      </c>
      <c r="BI31" s="149" t="e">
        <f t="shared" si="77"/>
        <v>#DIV/0!</v>
      </c>
      <c r="BJ31" s="149" t="e">
        <f t="shared" si="78"/>
        <v>#DIV/0!</v>
      </c>
      <c r="BK31" s="149" t="e">
        <f t="shared" si="79"/>
        <v>#DIV/0!</v>
      </c>
      <c r="BL31" s="149" t="e">
        <f t="shared" si="80"/>
        <v>#DIV/0!</v>
      </c>
      <c r="BM31" s="149" t="e">
        <f t="shared" si="81"/>
        <v>#DIV/0!</v>
      </c>
      <c r="BN31" s="149" t="e">
        <f t="shared" si="82"/>
        <v>#DIV/0!</v>
      </c>
      <c r="BO31" s="40"/>
      <c r="BP31" s="40"/>
    </row>
    <row r="32" spans="1:68" ht="14.25" customHeight="1" x14ac:dyDescent="0.3">
      <c r="B32" s="145">
        <f t="shared" si="12"/>
        <v>12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P32" s="150">
        <f t="shared" si="7"/>
        <v>12</v>
      </c>
      <c r="Q32" s="178" t="e">
        <f t="shared" si="36"/>
        <v>#DIV/0!</v>
      </c>
      <c r="R32" s="178" t="e">
        <f t="shared" si="37"/>
        <v>#DIV/0!</v>
      </c>
      <c r="S32" s="178" t="e">
        <f t="shared" si="38"/>
        <v>#DIV/0!</v>
      </c>
      <c r="T32" s="178" t="e">
        <f t="shared" si="39"/>
        <v>#DIV/0!</v>
      </c>
      <c r="U32" s="178" t="e">
        <f t="shared" si="40"/>
        <v>#DIV/0!</v>
      </c>
      <c r="V32" s="178" t="e">
        <f t="shared" si="41"/>
        <v>#DIV/0!</v>
      </c>
      <c r="W32" s="178" t="e">
        <f t="shared" si="42"/>
        <v>#DIV/0!</v>
      </c>
      <c r="X32" s="178" t="e">
        <f t="shared" si="43"/>
        <v>#DIV/0!</v>
      </c>
      <c r="Y32" s="178" t="e">
        <f t="shared" si="44"/>
        <v>#DIV/0!</v>
      </c>
      <c r="Z32" s="178" t="e">
        <f t="shared" si="45"/>
        <v>#DIV/0!</v>
      </c>
      <c r="AA32" s="178" t="e">
        <f t="shared" si="46"/>
        <v>#DIV/0!</v>
      </c>
      <c r="AB32" s="178" t="e">
        <f t="shared" si="47"/>
        <v>#DIV/0!</v>
      </c>
      <c r="AC32" s="135"/>
      <c r="AD32" s="148">
        <f t="shared" si="48"/>
        <v>0</v>
      </c>
      <c r="AE32" s="148">
        <f t="shared" si="49"/>
        <v>0</v>
      </c>
      <c r="AF32" s="148">
        <f t="shared" si="50"/>
        <v>0</v>
      </c>
      <c r="AG32" s="148">
        <f t="shared" si="51"/>
        <v>0</v>
      </c>
      <c r="AH32" s="148">
        <f t="shared" si="52"/>
        <v>0</v>
      </c>
      <c r="AI32" s="148">
        <f t="shared" si="53"/>
        <v>0</v>
      </c>
      <c r="AJ32" s="148">
        <f t="shared" si="54"/>
        <v>0</v>
      </c>
      <c r="AK32" s="148">
        <f t="shared" si="55"/>
        <v>0</v>
      </c>
      <c r="AL32" s="148">
        <f t="shared" si="56"/>
        <v>0</v>
      </c>
      <c r="AM32" s="148">
        <f t="shared" si="57"/>
        <v>0</v>
      </c>
      <c r="AN32" s="148">
        <f t="shared" si="58"/>
        <v>0</v>
      </c>
      <c r="AO32" s="148">
        <f t="shared" si="59"/>
        <v>0</v>
      </c>
      <c r="AP32" s="135"/>
      <c r="AQ32" s="147">
        <f t="shared" si="60"/>
        <v>12</v>
      </c>
      <c r="AR32" s="148">
        <f t="shared" si="61"/>
        <v>0</v>
      </c>
      <c r="AS32" s="148">
        <f t="shared" si="62"/>
        <v>0</v>
      </c>
      <c r="AT32" s="148">
        <f t="shared" si="63"/>
        <v>0</v>
      </c>
      <c r="AU32" s="148">
        <f t="shared" si="64"/>
        <v>0</v>
      </c>
      <c r="AV32" s="148">
        <f t="shared" si="65"/>
        <v>0</v>
      </c>
      <c r="AW32" s="148">
        <f t="shared" si="66"/>
        <v>0</v>
      </c>
      <c r="AX32" s="148">
        <f t="shared" si="67"/>
        <v>0</v>
      </c>
      <c r="AY32" s="148">
        <f t="shared" si="68"/>
        <v>0</v>
      </c>
      <c r="AZ32" s="148">
        <f t="shared" si="69"/>
        <v>0</v>
      </c>
      <c r="BA32" s="148">
        <f t="shared" si="70"/>
        <v>0</v>
      </c>
      <c r="BB32" s="148">
        <f t="shared" si="71"/>
        <v>0</v>
      </c>
      <c r="BC32" s="152"/>
      <c r="BD32" s="149" t="e">
        <f t="shared" si="72"/>
        <v>#DIV/0!</v>
      </c>
      <c r="BE32" s="149" t="e">
        <f t="shared" si="73"/>
        <v>#DIV/0!</v>
      </c>
      <c r="BF32" s="149" t="e">
        <f t="shared" si="74"/>
        <v>#DIV/0!</v>
      </c>
      <c r="BG32" s="149" t="e">
        <f t="shared" si="75"/>
        <v>#DIV/0!</v>
      </c>
      <c r="BH32" s="149" t="e">
        <f t="shared" si="76"/>
        <v>#DIV/0!</v>
      </c>
      <c r="BI32" s="149" t="e">
        <f t="shared" si="77"/>
        <v>#DIV/0!</v>
      </c>
      <c r="BJ32" s="149" t="e">
        <f t="shared" si="78"/>
        <v>#DIV/0!</v>
      </c>
      <c r="BK32" s="149" t="e">
        <f t="shared" si="79"/>
        <v>#DIV/0!</v>
      </c>
      <c r="BL32" s="149" t="e">
        <f t="shared" si="80"/>
        <v>#DIV/0!</v>
      </c>
      <c r="BM32" s="149" t="e">
        <f t="shared" si="81"/>
        <v>#DIV/0!</v>
      </c>
      <c r="BN32" s="149" t="e">
        <f t="shared" si="82"/>
        <v>#DIV/0!</v>
      </c>
      <c r="BO32" s="40"/>
      <c r="BP32" s="40"/>
    </row>
    <row r="33" spans="2:68" ht="14.25" customHeight="1" x14ac:dyDescent="0.3">
      <c r="B33" s="145">
        <f t="shared" si="12"/>
        <v>13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P33" s="150">
        <f t="shared" si="7"/>
        <v>13</v>
      </c>
      <c r="Q33" s="178" t="e">
        <f t="shared" si="36"/>
        <v>#DIV/0!</v>
      </c>
      <c r="R33" s="178" t="e">
        <f t="shared" si="37"/>
        <v>#DIV/0!</v>
      </c>
      <c r="S33" s="178" t="e">
        <f t="shared" si="38"/>
        <v>#DIV/0!</v>
      </c>
      <c r="T33" s="178" t="e">
        <f t="shared" si="39"/>
        <v>#DIV/0!</v>
      </c>
      <c r="U33" s="178" t="e">
        <f t="shared" si="40"/>
        <v>#DIV/0!</v>
      </c>
      <c r="V33" s="178" t="e">
        <f t="shared" si="41"/>
        <v>#DIV/0!</v>
      </c>
      <c r="W33" s="178" t="e">
        <f t="shared" si="42"/>
        <v>#DIV/0!</v>
      </c>
      <c r="X33" s="178" t="e">
        <f t="shared" si="43"/>
        <v>#DIV/0!</v>
      </c>
      <c r="Y33" s="178" t="e">
        <f t="shared" si="44"/>
        <v>#DIV/0!</v>
      </c>
      <c r="Z33" s="178" t="e">
        <f t="shared" si="45"/>
        <v>#DIV/0!</v>
      </c>
      <c r="AA33" s="178" t="e">
        <f t="shared" si="46"/>
        <v>#DIV/0!</v>
      </c>
      <c r="AB33" s="178" t="e">
        <f t="shared" si="47"/>
        <v>#DIV/0!</v>
      </c>
      <c r="AC33" s="135"/>
      <c r="AD33" s="148">
        <f t="shared" si="48"/>
        <v>0</v>
      </c>
      <c r="AE33" s="148">
        <f t="shared" si="49"/>
        <v>0</v>
      </c>
      <c r="AF33" s="148">
        <f t="shared" si="50"/>
        <v>0</v>
      </c>
      <c r="AG33" s="148">
        <f t="shared" si="51"/>
        <v>0</v>
      </c>
      <c r="AH33" s="148">
        <f t="shared" si="52"/>
        <v>0</v>
      </c>
      <c r="AI33" s="148">
        <f t="shared" si="53"/>
        <v>0</v>
      </c>
      <c r="AJ33" s="148">
        <f t="shared" si="54"/>
        <v>0</v>
      </c>
      <c r="AK33" s="148">
        <f t="shared" si="55"/>
        <v>0</v>
      </c>
      <c r="AL33" s="148">
        <f t="shared" si="56"/>
        <v>0</v>
      </c>
      <c r="AM33" s="148">
        <f t="shared" si="57"/>
        <v>0</v>
      </c>
      <c r="AN33" s="148">
        <f t="shared" si="58"/>
        <v>0</v>
      </c>
      <c r="AO33" s="148">
        <f t="shared" si="59"/>
        <v>0</v>
      </c>
      <c r="AP33" s="135"/>
      <c r="AQ33" s="147">
        <f t="shared" si="60"/>
        <v>13</v>
      </c>
      <c r="AR33" s="148">
        <f t="shared" si="61"/>
        <v>0</v>
      </c>
      <c r="AS33" s="148">
        <f t="shared" si="62"/>
        <v>0</v>
      </c>
      <c r="AT33" s="148">
        <f t="shared" si="63"/>
        <v>0</v>
      </c>
      <c r="AU33" s="148">
        <f t="shared" si="64"/>
        <v>0</v>
      </c>
      <c r="AV33" s="148">
        <f t="shared" si="65"/>
        <v>0</v>
      </c>
      <c r="AW33" s="148">
        <f t="shared" si="66"/>
        <v>0</v>
      </c>
      <c r="AX33" s="148">
        <f t="shared" si="67"/>
        <v>0</v>
      </c>
      <c r="AY33" s="148">
        <f t="shared" si="68"/>
        <v>0</v>
      </c>
      <c r="AZ33" s="148">
        <f t="shared" si="69"/>
        <v>0</v>
      </c>
      <c r="BA33" s="148">
        <f t="shared" si="70"/>
        <v>0</v>
      </c>
      <c r="BB33" s="148">
        <f t="shared" si="71"/>
        <v>0</v>
      </c>
      <c r="BC33" s="152"/>
      <c r="BD33" s="149" t="e">
        <f t="shared" si="72"/>
        <v>#DIV/0!</v>
      </c>
      <c r="BE33" s="149" t="e">
        <f t="shared" si="73"/>
        <v>#DIV/0!</v>
      </c>
      <c r="BF33" s="149" t="e">
        <f t="shared" si="74"/>
        <v>#DIV/0!</v>
      </c>
      <c r="BG33" s="149" t="e">
        <f t="shared" si="75"/>
        <v>#DIV/0!</v>
      </c>
      <c r="BH33" s="149" t="e">
        <f t="shared" si="76"/>
        <v>#DIV/0!</v>
      </c>
      <c r="BI33" s="149" t="e">
        <f t="shared" si="77"/>
        <v>#DIV/0!</v>
      </c>
      <c r="BJ33" s="149" t="e">
        <f t="shared" si="78"/>
        <v>#DIV/0!</v>
      </c>
      <c r="BK33" s="149" t="e">
        <f t="shared" si="79"/>
        <v>#DIV/0!</v>
      </c>
      <c r="BL33" s="149" t="e">
        <f t="shared" si="80"/>
        <v>#DIV/0!</v>
      </c>
      <c r="BM33" s="149" t="e">
        <f t="shared" si="81"/>
        <v>#DIV/0!</v>
      </c>
      <c r="BN33" s="149" t="e">
        <f t="shared" si="82"/>
        <v>#DIV/0!</v>
      </c>
      <c r="BO33" s="40"/>
      <c r="BP33" s="40"/>
    </row>
    <row r="34" spans="2:68" ht="14.25" customHeight="1" x14ac:dyDescent="0.3">
      <c r="B34" s="145">
        <f t="shared" si="12"/>
        <v>14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P34" s="150">
        <f t="shared" si="7"/>
        <v>14</v>
      </c>
      <c r="Q34" s="178" t="e">
        <f t="shared" si="36"/>
        <v>#DIV/0!</v>
      </c>
      <c r="R34" s="178" t="e">
        <f t="shared" si="37"/>
        <v>#DIV/0!</v>
      </c>
      <c r="S34" s="178" t="e">
        <f t="shared" si="38"/>
        <v>#DIV/0!</v>
      </c>
      <c r="T34" s="178" t="e">
        <f t="shared" si="39"/>
        <v>#DIV/0!</v>
      </c>
      <c r="U34" s="178" t="e">
        <f t="shared" si="40"/>
        <v>#DIV/0!</v>
      </c>
      <c r="V34" s="178" t="e">
        <f t="shared" si="41"/>
        <v>#DIV/0!</v>
      </c>
      <c r="W34" s="178" t="e">
        <f t="shared" si="42"/>
        <v>#DIV/0!</v>
      </c>
      <c r="X34" s="178" t="e">
        <f t="shared" si="43"/>
        <v>#DIV/0!</v>
      </c>
      <c r="Y34" s="178" t="e">
        <f t="shared" si="44"/>
        <v>#DIV/0!</v>
      </c>
      <c r="Z34" s="178" t="e">
        <f t="shared" si="45"/>
        <v>#DIV/0!</v>
      </c>
      <c r="AA34" s="178" t="e">
        <f t="shared" si="46"/>
        <v>#DIV/0!</v>
      </c>
      <c r="AB34" s="178" t="e">
        <f t="shared" si="47"/>
        <v>#DIV/0!</v>
      </c>
      <c r="AC34" s="135"/>
      <c r="AD34" s="148">
        <f t="shared" si="48"/>
        <v>0</v>
      </c>
      <c r="AE34" s="148">
        <f t="shared" si="49"/>
        <v>0</v>
      </c>
      <c r="AF34" s="148">
        <f t="shared" si="50"/>
        <v>0</v>
      </c>
      <c r="AG34" s="148">
        <f t="shared" si="51"/>
        <v>0</v>
      </c>
      <c r="AH34" s="148">
        <f t="shared" si="52"/>
        <v>0</v>
      </c>
      <c r="AI34" s="148">
        <f t="shared" si="53"/>
        <v>0</v>
      </c>
      <c r="AJ34" s="148">
        <f t="shared" si="54"/>
        <v>0</v>
      </c>
      <c r="AK34" s="148">
        <f t="shared" si="55"/>
        <v>0</v>
      </c>
      <c r="AL34" s="148">
        <f t="shared" si="56"/>
        <v>0</v>
      </c>
      <c r="AM34" s="148">
        <f t="shared" si="57"/>
        <v>0</v>
      </c>
      <c r="AN34" s="148">
        <f t="shared" si="58"/>
        <v>0</v>
      </c>
      <c r="AO34" s="148">
        <f t="shared" si="59"/>
        <v>0</v>
      </c>
      <c r="AP34" s="135"/>
      <c r="AQ34" s="147">
        <f t="shared" si="60"/>
        <v>14</v>
      </c>
      <c r="AR34" s="148">
        <f t="shared" si="61"/>
        <v>0</v>
      </c>
      <c r="AS34" s="148">
        <f t="shared" si="62"/>
        <v>0</v>
      </c>
      <c r="AT34" s="148">
        <f t="shared" si="63"/>
        <v>0</v>
      </c>
      <c r="AU34" s="148">
        <f t="shared" si="64"/>
        <v>0</v>
      </c>
      <c r="AV34" s="148">
        <f t="shared" si="65"/>
        <v>0</v>
      </c>
      <c r="AW34" s="148">
        <f t="shared" si="66"/>
        <v>0</v>
      </c>
      <c r="AX34" s="148">
        <f t="shared" si="67"/>
        <v>0</v>
      </c>
      <c r="AY34" s="148">
        <f t="shared" si="68"/>
        <v>0</v>
      </c>
      <c r="AZ34" s="148">
        <f t="shared" si="69"/>
        <v>0</v>
      </c>
      <c r="BA34" s="148">
        <f t="shared" si="70"/>
        <v>0</v>
      </c>
      <c r="BB34" s="148">
        <f t="shared" si="71"/>
        <v>0</v>
      </c>
      <c r="BC34" s="152"/>
      <c r="BD34" s="149" t="e">
        <f t="shared" si="72"/>
        <v>#DIV/0!</v>
      </c>
      <c r="BE34" s="149" t="e">
        <f t="shared" si="73"/>
        <v>#DIV/0!</v>
      </c>
      <c r="BF34" s="149" t="e">
        <f t="shared" si="74"/>
        <v>#DIV/0!</v>
      </c>
      <c r="BG34" s="149" t="e">
        <f t="shared" si="75"/>
        <v>#DIV/0!</v>
      </c>
      <c r="BH34" s="149" t="e">
        <f t="shared" si="76"/>
        <v>#DIV/0!</v>
      </c>
      <c r="BI34" s="149" t="e">
        <f t="shared" si="77"/>
        <v>#DIV/0!</v>
      </c>
      <c r="BJ34" s="149" t="e">
        <f t="shared" si="78"/>
        <v>#DIV/0!</v>
      </c>
      <c r="BK34" s="149" t="e">
        <f t="shared" si="79"/>
        <v>#DIV/0!</v>
      </c>
      <c r="BL34" s="149" t="e">
        <f t="shared" si="80"/>
        <v>#DIV/0!</v>
      </c>
      <c r="BM34" s="149" t="e">
        <f t="shared" si="81"/>
        <v>#DIV/0!</v>
      </c>
      <c r="BN34" s="149" t="e">
        <f t="shared" si="82"/>
        <v>#DIV/0!</v>
      </c>
      <c r="BO34" s="40"/>
      <c r="BP34" s="40"/>
    </row>
    <row r="35" spans="2:68" ht="14.25" customHeight="1" x14ac:dyDescent="0.3">
      <c r="B35" s="145">
        <f t="shared" si="12"/>
        <v>15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P35" s="150">
        <f t="shared" si="7"/>
        <v>15</v>
      </c>
      <c r="Q35" s="178" t="e">
        <f t="shared" si="36"/>
        <v>#DIV/0!</v>
      </c>
      <c r="R35" s="178" t="e">
        <f t="shared" si="37"/>
        <v>#DIV/0!</v>
      </c>
      <c r="S35" s="178" t="e">
        <f t="shared" si="38"/>
        <v>#DIV/0!</v>
      </c>
      <c r="T35" s="178" t="e">
        <f t="shared" si="39"/>
        <v>#DIV/0!</v>
      </c>
      <c r="U35" s="178" t="e">
        <f t="shared" si="40"/>
        <v>#DIV/0!</v>
      </c>
      <c r="V35" s="178" t="e">
        <f t="shared" si="41"/>
        <v>#DIV/0!</v>
      </c>
      <c r="W35" s="178" t="e">
        <f t="shared" si="42"/>
        <v>#DIV/0!</v>
      </c>
      <c r="X35" s="178" t="e">
        <f t="shared" si="43"/>
        <v>#DIV/0!</v>
      </c>
      <c r="Y35" s="178" t="e">
        <f t="shared" si="44"/>
        <v>#DIV/0!</v>
      </c>
      <c r="Z35" s="178" t="e">
        <f t="shared" si="45"/>
        <v>#DIV/0!</v>
      </c>
      <c r="AA35" s="178" t="e">
        <f t="shared" si="46"/>
        <v>#DIV/0!</v>
      </c>
      <c r="AB35" s="178" t="e">
        <f t="shared" si="47"/>
        <v>#DIV/0!</v>
      </c>
      <c r="AC35" s="135"/>
      <c r="AD35" s="148">
        <f t="shared" si="48"/>
        <v>0</v>
      </c>
      <c r="AE35" s="148">
        <f t="shared" si="49"/>
        <v>0</v>
      </c>
      <c r="AF35" s="148">
        <f t="shared" si="50"/>
        <v>0</v>
      </c>
      <c r="AG35" s="148">
        <f t="shared" si="51"/>
        <v>0</v>
      </c>
      <c r="AH35" s="148">
        <f t="shared" si="52"/>
        <v>0</v>
      </c>
      <c r="AI35" s="148">
        <f t="shared" si="53"/>
        <v>0</v>
      </c>
      <c r="AJ35" s="148">
        <f t="shared" si="54"/>
        <v>0</v>
      </c>
      <c r="AK35" s="148">
        <f t="shared" si="55"/>
        <v>0</v>
      </c>
      <c r="AL35" s="148">
        <f t="shared" si="56"/>
        <v>0</v>
      </c>
      <c r="AM35" s="148">
        <f t="shared" si="57"/>
        <v>0</v>
      </c>
      <c r="AN35" s="148">
        <f t="shared" si="58"/>
        <v>0</v>
      </c>
      <c r="AO35" s="148">
        <f t="shared" si="59"/>
        <v>0</v>
      </c>
      <c r="AP35" s="135"/>
      <c r="AQ35" s="147">
        <f t="shared" si="60"/>
        <v>15</v>
      </c>
      <c r="AR35" s="148">
        <f t="shared" si="61"/>
        <v>0</v>
      </c>
      <c r="AS35" s="148">
        <f t="shared" si="62"/>
        <v>0</v>
      </c>
      <c r="AT35" s="148">
        <f t="shared" si="63"/>
        <v>0</v>
      </c>
      <c r="AU35" s="148">
        <f t="shared" si="64"/>
        <v>0</v>
      </c>
      <c r="AV35" s="148">
        <f t="shared" si="65"/>
        <v>0</v>
      </c>
      <c r="AW35" s="148">
        <f t="shared" si="66"/>
        <v>0</v>
      </c>
      <c r="AX35" s="148">
        <f t="shared" si="67"/>
        <v>0</v>
      </c>
      <c r="AY35" s="148">
        <f t="shared" si="68"/>
        <v>0</v>
      </c>
      <c r="AZ35" s="148">
        <f t="shared" si="69"/>
        <v>0</v>
      </c>
      <c r="BA35" s="148">
        <f t="shared" si="70"/>
        <v>0</v>
      </c>
      <c r="BB35" s="148">
        <f t="shared" si="71"/>
        <v>0</v>
      </c>
      <c r="BC35" s="152"/>
      <c r="BD35" s="149" t="e">
        <f t="shared" si="72"/>
        <v>#DIV/0!</v>
      </c>
      <c r="BE35" s="149" t="e">
        <f t="shared" si="73"/>
        <v>#DIV/0!</v>
      </c>
      <c r="BF35" s="149" t="e">
        <f t="shared" si="74"/>
        <v>#DIV/0!</v>
      </c>
      <c r="BG35" s="149" t="e">
        <f t="shared" si="75"/>
        <v>#DIV/0!</v>
      </c>
      <c r="BH35" s="149" t="e">
        <f t="shared" si="76"/>
        <v>#DIV/0!</v>
      </c>
      <c r="BI35" s="149" t="e">
        <f t="shared" si="77"/>
        <v>#DIV/0!</v>
      </c>
      <c r="BJ35" s="149" t="e">
        <f t="shared" si="78"/>
        <v>#DIV/0!</v>
      </c>
      <c r="BK35" s="149" t="e">
        <f t="shared" si="79"/>
        <v>#DIV/0!</v>
      </c>
      <c r="BL35" s="149" t="e">
        <f t="shared" si="80"/>
        <v>#DIV/0!</v>
      </c>
      <c r="BM35" s="149" t="e">
        <f t="shared" si="81"/>
        <v>#DIV/0!</v>
      </c>
      <c r="BN35" s="149" t="e">
        <f t="shared" si="82"/>
        <v>#DIV/0!</v>
      </c>
      <c r="BO35" s="40"/>
      <c r="BP35" s="40"/>
    </row>
    <row r="36" spans="2:68" ht="14.25" customHeight="1" x14ac:dyDescent="0.3">
      <c r="B36" s="145">
        <f t="shared" si="12"/>
        <v>16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P36" s="150">
        <f t="shared" si="7"/>
        <v>16</v>
      </c>
      <c r="Q36" s="178" t="e">
        <f t="shared" si="36"/>
        <v>#DIV/0!</v>
      </c>
      <c r="R36" s="178" t="e">
        <f t="shared" si="37"/>
        <v>#DIV/0!</v>
      </c>
      <c r="S36" s="178" t="e">
        <f t="shared" si="38"/>
        <v>#DIV/0!</v>
      </c>
      <c r="T36" s="178" t="e">
        <f t="shared" si="39"/>
        <v>#DIV/0!</v>
      </c>
      <c r="U36" s="178" t="e">
        <f t="shared" si="40"/>
        <v>#DIV/0!</v>
      </c>
      <c r="V36" s="178" t="e">
        <f t="shared" si="41"/>
        <v>#DIV/0!</v>
      </c>
      <c r="W36" s="178" t="e">
        <f t="shared" si="42"/>
        <v>#DIV/0!</v>
      </c>
      <c r="X36" s="178" t="e">
        <f t="shared" si="43"/>
        <v>#DIV/0!</v>
      </c>
      <c r="Y36" s="178" t="e">
        <f t="shared" si="44"/>
        <v>#DIV/0!</v>
      </c>
      <c r="Z36" s="178" t="e">
        <f t="shared" si="45"/>
        <v>#DIV/0!</v>
      </c>
      <c r="AA36" s="178" t="e">
        <f t="shared" si="46"/>
        <v>#DIV/0!</v>
      </c>
      <c r="AB36" s="178" t="e">
        <f t="shared" si="47"/>
        <v>#DIV/0!</v>
      </c>
      <c r="AC36" s="135"/>
      <c r="AD36" s="148">
        <f t="shared" si="48"/>
        <v>0</v>
      </c>
      <c r="AE36" s="148">
        <f t="shared" si="49"/>
        <v>0</v>
      </c>
      <c r="AF36" s="148">
        <f t="shared" si="50"/>
        <v>0</v>
      </c>
      <c r="AG36" s="148">
        <f t="shared" si="51"/>
        <v>0</v>
      </c>
      <c r="AH36" s="148">
        <f t="shared" si="52"/>
        <v>0</v>
      </c>
      <c r="AI36" s="148">
        <f t="shared" si="53"/>
        <v>0</v>
      </c>
      <c r="AJ36" s="148">
        <f t="shared" si="54"/>
        <v>0</v>
      </c>
      <c r="AK36" s="148">
        <f t="shared" si="55"/>
        <v>0</v>
      </c>
      <c r="AL36" s="148">
        <f t="shared" si="56"/>
        <v>0</v>
      </c>
      <c r="AM36" s="148">
        <f t="shared" si="57"/>
        <v>0</v>
      </c>
      <c r="AN36" s="148">
        <f t="shared" si="58"/>
        <v>0</v>
      </c>
      <c r="AO36" s="148">
        <f t="shared" si="59"/>
        <v>0</v>
      </c>
      <c r="AP36" s="135"/>
      <c r="AQ36" s="147">
        <f t="shared" si="60"/>
        <v>16</v>
      </c>
      <c r="AR36" s="148">
        <f t="shared" si="61"/>
        <v>0</v>
      </c>
      <c r="AS36" s="148">
        <f t="shared" si="62"/>
        <v>0</v>
      </c>
      <c r="AT36" s="148">
        <f t="shared" si="63"/>
        <v>0</v>
      </c>
      <c r="AU36" s="148">
        <f t="shared" si="64"/>
        <v>0</v>
      </c>
      <c r="AV36" s="148">
        <f t="shared" si="65"/>
        <v>0</v>
      </c>
      <c r="AW36" s="148">
        <f t="shared" si="66"/>
        <v>0</v>
      </c>
      <c r="AX36" s="148">
        <f t="shared" si="67"/>
        <v>0</v>
      </c>
      <c r="AY36" s="148">
        <f t="shared" si="68"/>
        <v>0</v>
      </c>
      <c r="AZ36" s="148">
        <f t="shared" si="69"/>
        <v>0</v>
      </c>
      <c r="BA36" s="148">
        <f t="shared" si="70"/>
        <v>0</v>
      </c>
      <c r="BB36" s="148">
        <f t="shared" si="71"/>
        <v>0</v>
      </c>
      <c r="BC36" s="152"/>
      <c r="BD36" s="149" t="e">
        <f t="shared" si="72"/>
        <v>#DIV/0!</v>
      </c>
      <c r="BE36" s="149" t="e">
        <f t="shared" si="73"/>
        <v>#DIV/0!</v>
      </c>
      <c r="BF36" s="149" t="e">
        <f t="shared" si="74"/>
        <v>#DIV/0!</v>
      </c>
      <c r="BG36" s="149" t="e">
        <f t="shared" si="75"/>
        <v>#DIV/0!</v>
      </c>
      <c r="BH36" s="149" t="e">
        <f t="shared" si="76"/>
        <v>#DIV/0!</v>
      </c>
      <c r="BI36" s="149" t="e">
        <f t="shared" si="77"/>
        <v>#DIV/0!</v>
      </c>
      <c r="BJ36" s="149" t="e">
        <f t="shared" si="78"/>
        <v>#DIV/0!</v>
      </c>
      <c r="BK36" s="149" t="e">
        <f t="shared" si="79"/>
        <v>#DIV/0!</v>
      </c>
      <c r="BL36" s="149" t="e">
        <f t="shared" si="80"/>
        <v>#DIV/0!</v>
      </c>
      <c r="BM36" s="149" t="e">
        <f t="shared" si="81"/>
        <v>#DIV/0!</v>
      </c>
      <c r="BN36" s="149" t="e">
        <f t="shared" si="82"/>
        <v>#DIV/0!</v>
      </c>
      <c r="BO36" s="40"/>
      <c r="BP36" s="40"/>
    </row>
    <row r="37" spans="2:68" ht="14.25" customHeight="1" x14ac:dyDescent="0.3">
      <c r="B37" s="145">
        <f t="shared" si="12"/>
        <v>17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P37" s="150">
        <f t="shared" si="7"/>
        <v>17</v>
      </c>
      <c r="Q37" s="178" t="e">
        <f t="shared" si="36"/>
        <v>#DIV/0!</v>
      </c>
      <c r="R37" s="178" t="e">
        <f t="shared" si="37"/>
        <v>#DIV/0!</v>
      </c>
      <c r="S37" s="178" t="e">
        <f t="shared" si="38"/>
        <v>#DIV/0!</v>
      </c>
      <c r="T37" s="178" t="e">
        <f t="shared" si="39"/>
        <v>#DIV/0!</v>
      </c>
      <c r="U37" s="178" t="e">
        <f t="shared" si="40"/>
        <v>#DIV/0!</v>
      </c>
      <c r="V37" s="178" t="e">
        <f t="shared" si="41"/>
        <v>#DIV/0!</v>
      </c>
      <c r="W37" s="178" t="e">
        <f t="shared" si="42"/>
        <v>#DIV/0!</v>
      </c>
      <c r="X37" s="178" t="e">
        <f t="shared" si="43"/>
        <v>#DIV/0!</v>
      </c>
      <c r="Y37" s="178" t="e">
        <f t="shared" si="44"/>
        <v>#DIV/0!</v>
      </c>
      <c r="Z37" s="178" t="e">
        <f t="shared" si="45"/>
        <v>#DIV/0!</v>
      </c>
      <c r="AA37" s="178" t="e">
        <f t="shared" si="46"/>
        <v>#DIV/0!</v>
      </c>
      <c r="AB37" s="178" t="e">
        <f t="shared" si="47"/>
        <v>#DIV/0!</v>
      </c>
      <c r="AC37" s="135"/>
      <c r="AD37" s="148">
        <f t="shared" si="48"/>
        <v>0</v>
      </c>
      <c r="AE37" s="148">
        <f t="shared" si="49"/>
        <v>0</v>
      </c>
      <c r="AF37" s="148">
        <f t="shared" si="50"/>
        <v>0</v>
      </c>
      <c r="AG37" s="148">
        <f t="shared" si="51"/>
        <v>0</v>
      </c>
      <c r="AH37" s="148">
        <f t="shared" si="52"/>
        <v>0</v>
      </c>
      <c r="AI37" s="148">
        <f t="shared" si="53"/>
        <v>0</v>
      </c>
      <c r="AJ37" s="148">
        <f t="shared" si="54"/>
        <v>0</v>
      </c>
      <c r="AK37" s="148">
        <f t="shared" si="55"/>
        <v>0</v>
      </c>
      <c r="AL37" s="148">
        <f t="shared" si="56"/>
        <v>0</v>
      </c>
      <c r="AM37" s="148">
        <f t="shared" si="57"/>
        <v>0</v>
      </c>
      <c r="AN37" s="148">
        <f t="shared" si="58"/>
        <v>0</v>
      </c>
      <c r="AO37" s="148">
        <f t="shared" si="59"/>
        <v>0</v>
      </c>
      <c r="AP37" s="135"/>
      <c r="AQ37" s="147">
        <f t="shared" si="60"/>
        <v>17</v>
      </c>
      <c r="AR37" s="148">
        <f t="shared" si="61"/>
        <v>0</v>
      </c>
      <c r="AS37" s="148">
        <f t="shared" si="62"/>
        <v>0</v>
      </c>
      <c r="AT37" s="148">
        <f t="shared" si="63"/>
        <v>0</v>
      </c>
      <c r="AU37" s="148">
        <f t="shared" si="64"/>
        <v>0</v>
      </c>
      <c r="AV37" s="148">
        <f t="shared" si="65"/>
        <v>0</v>
      </c>
      <c r="AW37" s="148">
        <f t="shared" si="66"/>
        <v>0</v>
      </c>
      <c r="AX37" s="148">
        <f t="shared" si="67"/>
        <v>0</v>
      </c>
      <c r="AY37" s="148">
        <f t="shared" si="68"/>
        <v>0</v>
      </c>
      <c r="AZ37" s="148">
        <f t="shared" si="69"/>
        <v>0</v>
      </c>
      <c r="BA37" s="148">
        <f t="shared" si="70"/>
        <v>0</v>
      </c>
      <c r="BB37" s="148">
        <f t="shared" si="71"/>
        <v>0</v>
      </c>
      <c r="BC37" s="152"/>
      <c r="BD37" s="149" t="e">
        <f t="shared" si="72"/>
        <v>#DIV/0!</v>
      </c>
      <c r="BE37" s="149" t="e">
        <f t="shared" si="73"/>
        <v>#DIV/0!</v>
      </c>
      <c r="BF37" s="149" t="e">
        <f t="shared" si="74"/>
        <v>#DIV/0!</v>
      </c>
      <c r="BG37" s="149" t="e">
        <f t="shared" si="75"/>
        <v>#DIV/0!</v>
      </c>
      <c r="BH37" s="149" t="e">
        <f t="shared" si="76"/>
        <v>#DIV/0!</v>
      </c>
      <c r="BI37" s="149" t="e">
        <f t="shared" si="77"/>
        <v>#DIV/0!</v>
      </c>
      <c r="BJ37" s="149" t="e">
        <f t="shared" si="78"/>
        <v>#DIV/0!</v>
      </c>
      <c r="BK37" s="149" t="e">
        <f t="shared" si="79"/>
        <v>#DIV/0!</v>
      </c>
      <c r="BL37" s="149" t="e">
        <f t="shared" si="80"/>
        <v>#DIV/0!</v>
      </c>
      <c r="BM37" s="149" t="e">
        <f t="shared" si="81"/>
        <v>#DIV/0!</v>
      </c>
      <c r="BN37" s="149" t="e">
        <f t="shared" si="82"/>
        <v>#DIV/0!</v>
      </c>
      <c r="BO37" s="40"/>
      <c r="BP37" s="40"/>
    </row>
    <row r="38" spans="2:68" ht="14.25" customHeight="1" x14ac:dyDescent="0.3">
      <c r="B38" s="145">
        <f t="shared" si="12"/>
        <v>18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P38" s="150">
        <f t="shared" si="7"/>
        <v>18</v>
      </c>
      <c r="Q38" s="178" t="e">
        <f t="shared" si="36"/>
        <v>#DIV/0!</v>
      </c>
      <c r="R38" s="178" t="e">
        <f t="shared" si="37"/>
        <v>#DIV/0!</v>
      </c>
      <c r="S38" s="178" t="e">
        <f t="shared" si="38"/>
        <v>#DIV/0!</v>
      </c>
      <c r="T38" s="178" t="e">
        <f t="shared" si="39"/>
        <v>#DIV/0!</v>
      </c>
      <c r="U38" s="178" t="e">
        <f t="shared" si="40"/>
        <v>#DIV/0!</v>
      </c>
      <c r="V38" s="178" t="e">
        <f t="shared" si="41"/>
        <v>#DIV/0!</v>
      </c>
      <c r="W38" s="178" t="e">
        <f t="shared" si="42"/>
        <v>#DIV/0!</v>
      </c>
      <c r="X38" s="178" t="e">
        <f t="shared" si="43"/>
        <v>#DIV/0!</v>
      </c>
      <c r="Y38" s="178" t="e">
        <f t="shared" si="44"/>
        <v>#DIV/0!</v>
      </c>
      <c r="Z38" s="178" t="e">
        <f t="shared" si="45"/>
        <v>#DIV/0!</v>
      </c>
      <c r="AA38" s="178" t="e">
        <f t="shared" si="46"/>
        <v>#DIV/0!</v>
      </c>
      <c r="AB38" s="178" t="e">
        <f t="shared" si="47"/>
        <v>#DIV/0!</v>
      </c>
      <c r="AC38" s="135"/>
      <c r="AD38" s="148">
        <f t="shared" si="48"/>
        <v>0</v>
      </c>
      <c r="AE38" s="148">
        <f t="shared" si="49"/>
        <v>0</v>
      </c>
      <c r="AF38" s="148">
        <f t="shared" si="50"/>
        <v>0</v>
      </c>
      <c r="AG38" s="148">
        <f t="shared" si="51"/>
        <v>0</v>
      </c>
      <c r="AH38" s="148">
        <f t="shared" si="52"/>
        <v>0</v>
      </c>
      <c r="AI38" s="148">
        <f t="shared" si="53"/>
        <v>0</v>
      </c>
      <c r="AJ38" s="148">
        <f t="shared" si="54"/>
        <v>0</v>
      </c>
      <c r="AK38" s="148">
        <f t="shared" si="55"/>
        <v>0</v>
      </c>
      <c r="AL38" s="148">
        <f t="shared" si="56"/>
        <v>0</v>
      </c>
      <c r="AM38" s="148">
        <f t="shared" si="57"/>
        <v>0</v>
      </c>
      <c r="AN38" s="148">
        <f t="shared" si="58"/>
        <v>0</v>
      </c>
      <c r="AO38" s="148">
        <f t="shared" si="59"/>
        <v>0</v>
      </c>
      <c r="AP38" s="135"/>
      <c r="AQ38" s="147">
        <f t="shared" si="60"/>
        <v>18</v>
      </c>
      <c r="AR38" s="148">
        <f t="shared" si="61"/>
        <v>0</v>
      </c>
      <c r="AS38" s="148">
        <f t="shared" si="62"/>
        <v>0</v>
      </c>
      <c r="AT38" s="148">
        <f t="shared" si="63"/>
        <v>0</v>
      </c>
      <c r="AU38" s="148">
        <f t="shared" si="64"/>
        <v>0</v>
      </c>
      <c r="AV38" s="148">
        <f t="shared" si="65"/>
        <v>0</v>
      </c>
      <c r="AW38" s="148">
        <f t="shared" si="66"/>
        <v>0</v>
      </c>
      <c r="AX38" s="148">
        <f t="shared" si="67"/>
        <v>0</v>
      </c>
      <c r="AY38" s="148">
        <f t="shared" si="68"/>
        <v>0</v>
      </c>
      <c r="AZ38" s="148">
        <f t="shared" si="69"/>
        <v>0</v>
      </c>
      <c r="BA38" s="148">
        <f t="shared" si="70"/>
        <v>0</v>
      </c>
      <c r="BB38" s="148">
        <f t="shared" si="71"/>
        <v>0</v>
      </c>
      <c r="BC38" s="152"/>
      <c r="BD38" s="149" t="e">
        <f t="shared" si="72"/>
        <v>#DIV/0!</v>
      </c>
      <c r="BE38" s="149" t="e">
        <f t="shared" si="73"/>
        <v>#DIV/0!</v>
      </c>
      <c r="BF38" s="149" t="e">
        <f t="shared" si="74"/>
        <v>#DIV/0!</v>
      </c>
      <c r="BG38" s="149" t="e">
        <f t="shared" si="75"/>
        <v>#DIV/0!</v>
      </c>
      <c r="BH38" s="149" t="e">
        <f t="shared" si="76"/>
        <v>#DIV/0!</v>
      </c>
      <c r="BI38" s="149" t="e">
        <f t="shared" si="77"/>
        <v>#DIV/0!</v>
      </c>
      <c r="BJ38" s="149" t="e">
        <f t="shared" si="78"/>
        <v>#DIV/0!</v>
      </c>
      <c r="BK38" s="149" t="e">
        <f t="shared" si="79"/>
        <v>#DIV/0!</v>
      </c>
      <c r="BL38" s="149" t="e">
        <f t="shared" si="80"/>
        <v>#DIV/0!</v>
      </c>
      <c r="BM38" s="149" t="e">
        <f t="shared" si="81"/>
        <v>#DIV/0!</v>
      </c>
      <c r="BN38" s="149" t="e">
        <f t="shared" si="82"/>
        <v>#DIV/0!</v>
      </c>
      <c r="BO38" s="40"/>
      <c r="BP38" s="40"/>
    </row>
    <row r="39" spans="2:68" ht="14.25" customHeight="1" x14ac:dyDescent="0.3">
      <c r="B39" s="145">
        <f t="shared" si="12"/>
        <v>19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P39" s="150">
        <f t="shared" si="7"/>
        <v>19</v>
      </c>
      <c r="Q39" s="178" t="e">
        <f t="shared" si="36"/>
        <v>#DIV/0!</v>
      </c>
      <c r="R39" s="178" t="e">
        <f t="shared" si="37"/>
        <v>#DIV/0!</v>
      </c>
      <c r="S39" s="178" t="e">
        <f t="shared" si="38"/>
        <v>#DIV/0!</v>
      </c>
      <c r="T39" s="178" t="e">
        <f t="shared" si="39"/>
        <v>#DIV/0!</v>
      </c>
      <c r="U39" s="178" t="e">
        <f t="shared" si="40"/>
        <v>#DIV/0!</v>
      </c>
      <c r="V39" s="178" t="e">
        <f t="shared" si="41"/>
        <v>#DIV/0!</v>
      </c>
      <c r="W39" s="178" t="e">
        <f t="shared" si="42"/>
        <v>#DIV/0!</v>
      </c>
      <c r="X39" s="178" t="e">
        <f t="shared" si="43"/>
        <v>#DIV/0!</v>
      </c>
      <c r="Y39" s="178" t="e">
        <f t="shared" si="44"/>
        <v>#DIV/0!</v>
      </c>
      <c r="Z39" s="178" t="e">
        <f t="shared" si="45"/>
        <v>#DIV/0!</v>
      </c>
      <c r="AA39" s="178" t="e">
        <f t="shared" si="46"/>
        <v>#DIV/0!</v>
      </c>
      <c r="AB39" s="178" t="e">
        <f t="shared" si="47"/>
        <v>#DIV/0!</v>
      </c>
      <c r="AC39" s="135"/>
      <c r="AD39" s="148">
        <f t="shared" si="48"/>
        <v>0</v>
      </c>
      <c r="AE39" s="148">
        <f t="shared" si="49"/>
        <v>0</v>
      </c>
      <c r="AF39" s="148">
        <f t="shared" si="50"/>
        <v>0</v>
      </c>
      <c r="AG39" s="148">
        <f t="shared" si="51"/>
        <v>0</v>
      </c>
      <c r="AH39" s="148">
        <f t="shared" si="52"/>
        <v>0</v>
      </c>
      <c r="AI39" s="148">
        <f t="shared" si="53"/>
        <v>0</v>
      </c>
      <c r="AJ39" s="148">
        <f t="shared" si="54"/>
        <v>0</v>
      </c>
      <c r="AK39" s="148">
        <f t="shared" si="55"/>
        <v>0</v>
      </c>
      <c r="AL39" s="148">
        <f t="shared" si="56"/>
        <v>0</v>
      </c>
      <c r="AM39" s="148">
        <f t="shared" si="57"/>
        <v>0</v>
      </c>
      <c r="AN39" s="148">
        <f t="shared" si="58"/>
        <v>0</v>
      </c>
      <c r="AO39" s="148">
        <f t="shared" si="59"/>
        <v>0</v>
      </c>
      <c r="AP39" s="135"/>
      <c r="AQ39" s="147">
        <f t="shared" si="60"/>
        <v>19</v>
      </c>
      <c r="AR39" s="148">
        <f t="shared" si="61"/>
        <v>0</v>
      </c>
      <c r="AS39" s="148">
        <f t="shared" si="62"/>
        <v>0</v>
      </c>
      <c r="AT39" s="148">
        <f t="shared" si="63"/>
        <v>0</v>
      </c>
      <c r="AU39" s="148">
        <f t="shared" si="64"/>
        <v>0</v>
      </c>
      <c r="AV39" s="148">
        <f t="shared" si="65"/>
        <v>0</v>
      </c>
      <c r="AW39" s="148">
        <f t="shared" si="66"/>
        <v>0</v>
      </c>
      <c r="AX39" s="148">
        <f t="shared" si="67"/>
        <v>0</v>
      </c>
      <c r="AY39" s="148">
        <f t="shared" si="68"/>
        <v>0</v>
      </c>
      <c r="AZ39" s="148">
        <f t="shared" si="69"/>
        <v>0</v>
      </c>
      <c r="BA39" s="148">
        <f t="shared" si="70"/>
        <v>0</v>
      </c>
      <c r="BB39" s="148">
        <f t="shared" si="71"/>
        <v>0</v>
      </c>
      <c r="BC39" s="152"/>
      <c r="BD39" s="149" t="e">
        <f t="shared" si="72"/>
        <v>#DIV/0!</v>
      </c>
      <c r="BE39" s="149" t="e">
        <f t="shared" si="73"/>
        <v>#DIV/0!</v>
      </c>
      <c r="BF39" s="149" t="e">
        <f t="shared" si="74"/>
        <v>#DIV/0!</v>
      </c>
      <c r="BG39" s="149" t="e">
        <f t="shared" si="75"/>
        <v>#DIV/0!</v>
      </c>
      <c r="BH39" s="149" t="e">
        <f t="shared" si="76"/>
        <v>#DIV/0!</v>
      </c>
      <c r="BI39" s="149" t="e">
        <f t="shared" si="77"/>
        <v>#DIV/0!</v>
      </c>
      <c r="BJ39" s="149" t="e">
        <f t="shared" si="78"/>
        <v>#DIV/0!</v>
      </c>
      <c r="BK39" s="149" t="e">
        <f t="shared" si="79"/>
        <v>#DIV/0!</v>
      </c>
      <c r="BL39" s="149" t="e">
        <f t="shared" si="80"/>
        <v>#DIV/0!</v>
      </c>
      <c r="BM39" s="149" t="e">
        <f t="shared" si="81"/>
        <v>#DIV/0!</v>
      </c>
      <c r="BN39" s="149" t="e">
        <f t="shared" si="82"/>
        <v>#DIV/0!</v>
      </c>
      <c r="BO39" s="40"/>
      <c r="BP39" s="40"/>
    </row>
    <row r="40" spans="2:68" ht="14.25" customHeight="1" x14ac:dyDescent="0.3">
      <c r="B40" s="145">
        <f t="shared" si="12"/>
        <v>20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P40" s="150">
        <f t="shared" si="7"/>
        <v>20</v>
      </c>
      <c r="Q40" s="178" t="e">
        <f t="shared" si="36"/>
        <v>#DIV/0!</v>
      </c>
      <c r="R40" s="178" t="e">
        <f t="shared" si="37"/>
        <v>#DIV/0!</v>
      </c>
      <c r="S40" s="178" t="e">
        <f t="shared" si="38"/>
        <v>#DIV/0!</v>
      </c>
      <c r="T40" s="178" t="e">
        <f t="shared" si="39"/>
        <v>#DIV/0!</v>
      </c>
      <c r="U40" s="178" t="e">
        <f t="shared" si="40"/>
        <v>#DIV/0!</v>
      </c>
      <c r="V40" s="178" t="e">
        <f t="shared" si="41"/>
        <v>#DIV/0!</v>
      </c>
      <c r="W40" s="178" t="e">
        <f t="shared" si="42"/>
        <v>#DIV/0!</v>
      </c>
      <c r="X40" s="178" t="e">
        <f t="shared" si="43"/>
        <v>#DIV/0!</v>
      </c>
      <c r="Y40" s="178" t="e">
        <f t="shared" si="44"/>
        <v>#DIV/0!</v>
      </c>
      <c r="Z40" s="178" t="e">
        <f t="shared" si="45"/>
        <v>#DIV/0!</v>
      </c>
      <c r="AA40" s="178" t="e">
        <f t="shared" si="46"/>
        <v>#DIV/0!</v>
      </c>
      <c r="AB40" s="178" t="e">
        <f t="shared" si="47"/>
        <v>#DIV/0!</v>
      </c>
      <c r="AC40" s="135"/>
      <c r="AD40" s="148">
        <f t="shared" si="48"/>
        <v>0</v>
      </c>
      <c r="AE40" s="148">
        <f t="shared" si="49"/>
        <v>0</v>
      </c>
      <c r="AF40" s="148">
        <f t="shared" si="50"/>
        <v>0</v>
      </c>
      <c r="AG40" s="148">
        <f t="shared" si="51"/>
        <v>0</v>
      </c>
      <c r="AH40" s="148">
        <f t="shared" si="52"/>
        <v>0</v>
      </c>
      <c r="AI40" s="148">
        <f t="shared" si="53"/>
        <v>0</v>
      </c>
      <c r="AJ40" s="148">
        <f t="shared" si="54"/>
        <v>0</v>
      </c>
      <c r="AK40" s="148">
        <f t="shared" si="55"/>
        <v>0</v>
      </c>
      <c r="AL40" s="148">
        <f t="shared" si="56"/>
        <v>0</v>
      </c>
      <c r="AM40" s="148">
        <f t="shared" si="57"/>
        <v>0</v>
      </c>
      <c r="AN40" s="148">
        <f t="shared" si="58"/>
        <v>0</v>
      </c>
      <c r="AO40" s="148">
        <f t="shared" si="59"/>
        <v>0</v>
      </c>
      <c r="AP40" s="135"/>
      <c r="AQ40" s="147">
        <f t="shared" si="60"/>
        <v>20</v>
      </c>
      <c r="AR40" s="148">
        <f t="shared" si="61"/>
        <v>0</v>
      </c>
      <c r="AS40" s="148">
        <f t="shared" si="62"/>
        <v>0</v>
      </c>
      <c r="AT40" s="148">
        <f t="shared" si="63"/>
        <v>0</v>
      </c>
      <c r="AU40" s="148">
        <f t="shared" si="64"/>
        <v>0</v>
      </c>
      <c r="AV40" s="148">
        <f t="shared" si="65"/>
        <v>0</v>
      </c>
      <c r="AW40" s="148">
        <f t="shared" si="66"/>
        <v>0</v>
      </c>
      <c r="AX40" s="148">
        <f t="shared" si="67"/>
        <v>0</v>
      </c>
      <c r="AY40" s="148">
        <f t="shared" si="68"/>
        <v>0</v>
      </c>
      <c r="AZ40" s="148">
        <f t="shared" si="69"/>
        <v>0</v>
      </c>
      <c r="BA40" s="148">
        <f t="shared" si="70"/>
        <v>0</v>
      </c>
      <c r="BB40" s="148">
        <f t="shared" si="71"/>
        <v>0</v>
      </c>
      <c r="BC40" s="152"/>
      <c r="BD40" s="149" t="e">
        <f t="shared" si="72"/>
        <v>#DIV/0!</v>
      </c>
      <c r="BE40" s="149" t="e">
        <f t="shared" si="73"/>
        <v>#DIV/0!</v>
      </c>
      <c r="BF40" s="149" t="e">
        <f t="shared" si="74"/>
        <v>#DIV/0!</v>
      </c>
      <c r="BG40" s="149" t="e">
        <f t="shared" si="75"/>
        <v>#DIV/0!</v>
      </c>
      <c r="BH40" s="149" t="e">
        <f t="shared" si="76"/>
        <v>#DIV/0!</v>
      </c>
      <c r="BI40" s="149" t="e">
        <f t="shared" si="77"/>
        <v>#DIV/0!</v>
      </c>
      <c r="BJ40" s="149" t="e">
        <f t="shared" si="78"/>
        <v>#DIV/0!</v>
      </c>
      <c r="BK40" s="149" t="e">
        <f t="shared" si="79"/>
        <v>#DIV/0!</v>
      </c>
      <c r="BL40" s="149" t="e">
        <f t="shared" si="80"/>
        <v>#DIV/0!</v>
      </c>
      <c r="BM40" s="149" t="e">
        <f t="shared" si="81"/>
        <v>#DIV/0!</v>
      </c>
      <c r="BN40" s="149" t="e">
        <f t="shared" si="82"/>
        <v>#DIV/0!</v>
      </c>
      <c r="BO40" s="40"/>
      <c r="BP40" s="40"/>
    </row>
    <row r="41" spans="2:68" ht="14.25" customHeight="1" x14ac:dyDescent="0.3">
      <c r="B41" s="145">
        <f t="shared" si="12"/>
        <v>21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P41" s="150">
        <f t="shared" si="7"/>
        <v>21</v>
      </c>
      <c r="Q41" s="178" t="e">
        <f t="shared" si="36"/>
        <v>#DIV/0!</v>
      </c>
      <c r="R41" s="178" t="e">
        <f t="shared" si="37"/>
        <v>#DIV/0!</v>
      </c>
      <c r="S41" s="178" t="e">
        <f t="shared" si="38"/>
        <v>#DIV/0!</v>
      </c>
      <c r="T41" s="178" t="e">
        <f t="shared" si="39"/>
        <v>#DIV/0!</v>
      </c>
      <c r="U41" s="178" t="e">
        <f t="shared" si="40"/>
        <v>#DIV/0!</v>
      </c>
      <c r="V41" s="178" t="e">
        <f t="shared" si="41"/>
        <v>#DIV/0!</v>
      </c>
      <c r="W41" s="178" t="e">
        <f t="shared" si="42"/>
        <v>#DIV/0!</v>
      </c>
      <c r="X41" s="178" t="e">
        <f t="shared" si="43"/>
        <v>#DIV/0!</v>
      </c>
      <c r="Y41" s="178" t="e">
        <f t="shared" si="44"/>
        <v>#DIV/0!</v>
      </c>
      <c r="Z41" s="178" t="e">
        <f t="shared" si="45"/>
        <v>#DIV/0!</v>
      </c>
      <c r="AA41" s="178" t="e">
        <f t="shared" si="46"/>
        <v>#DIV/0!</v>
      </c>
      <c r="AB41" s="178" t="e">
        <f t="shared" si="47"/>
        <v>#DIV/0!</v>
      </c>
      <c r="AC41" s="135"/>
      <c r="AD41" s="148">
        <f t="shared" si="48"/>
        <v>0</v>
      </c>
      <c r="AE41" s="148">
        <f t="shared" si="49"/>
        <v>0</v>
      </c>
      <c r="AF41" s="148">
        <f t="shared" si="50"/>
        <v>0</v>
      </c>
      <c r="AG41" s="148">
        <f t="shared" si="51"/>
        <v>0</v>
      </c>
      <c r="AH41" s="148">
        <f t="shared" si="52"/>
        <v>0</v>
      </c>
      <c r="AI41" s="148">
        <f t="shared" si="53"/>
        <v>0</v>
      </c>
      <c r="AJ41" s="148">
        <f t="shared" si="54"/>
        <v>0</v>
      </c>
      <c r="AK41" s="148">
        <f t="shared" si="55"/>
        <v>0</v>
      </c>
      <c r="AL41" s="148">
        <f t="shared" si="56"/>
        <v>0</v>
      </c>
      <c r="AM41" s="148">
        <f t="shared" si="57"/>
        <v>0</v>
      </c>
      <c r="AN41" s="148">
        <f t="shared" si="58"/>
        <v>0</v>
      </c>
      <c r="AO41" s="148">
        <f t="shared" si="59"/>
        <v>0</v>
      </c>
      <c r="AP41" s="135"/>
      <c r="AQ41" s="147">
        <f t="shared" si="60"/>
        <v>21</v>
      </c>
      <c r="AR41" s="148">
        <f t="shared" si="61"/>
        <v>0</v>
      </c>
      <c r="AS41" s="148">
        <f t="shared" si="62"/>
        <v>0</v>
      </c>
      <c r="AT41" s="148">
        <f t="shared" si="63"/>
        <v>0</v>
      </c>
      <c r="AU41" s="148">
        <f t="shared" si="64"/>
        <v>0</v>
      </c>
      <c r="AV41" s="148">
        <f t="shared" si="65"/>
        <v>0</v>
      </c>
      <c r="AW41" s="148">
        <f t="shared" si="66"/>
        <v>0</v>
      </c>
      <c r="AX41" s="148">
        <f t="shared" si="67"/>
        <v>0</v>
      </c>
      <c r="AY41" s="148">
        <f t="shared" si="68"/>
        <v>0</v>
      </c>
      <c r="AZ41" s="148">
        <f t="shared" si="69"/>
        <v>0</v>
      </c>
      <c r="BA41" s="148">
        <f t="shared" si="70"/>
        <v>0</v>
      </c>
      <c r="BB41" s="148">
        <f t="shared" si="71"/>
        <v>0</v>
      </c>
      <c r="BC41" s="152"/>
      <c r="BD41" s="149" t="e">
        <f t="shared" si="72"/>
        <v>#DIV/0!</v>
      </c>
      <c r="BE41" s="149" t="e">
        <f t="shared" si="73"/>
        <v>#DIV/0!</v>
      </c>
      <c r="BF41" s="149" t="e">
        <f t="shared" si="74"/>
        <v>#DIV/0!</v>
      </c>
      <c r="BG41" s="149" t="e">
        <f t="shared" si="75"/>
        <v>#DIV/0!</v>
      </c>
      <c r="BH41" s="149" t="e">
        <f t="shared" si="76"/>
        <v>#DIV/0!</v>
      </c>
      <c r="BI41" s="149" t="e">
        <f t="shared" si="77"/>
        <v>#DIV/0!</v>
      </c>
      <c r="BJ41" s="149" t="e">
        <f t="shared" si="78"/>
        <v>#DIV/0!</v>
      </c>
      <c r="BK41" s="149" t="e">
        <f t="shared" si="79"/>
        <v>#DIV/0!</v>
      </c>
      <c r="BL41" s="149" t="e">
        <f t="shared" si="80"/>
        <v>#DIV/0!</v>
      </c>
      <c r="BM41" s="149" t="e">
        <f t="shared" si="81"/>
        <v>#DIV/0!</v>
      </c>
      <c r="BN41" s="149" t="e">
        <f t="shared" si="82"/>
        <v>#DIV/0!</v>
      </c>
      <c r="BO41" s="40"/>
      <c r="BP41" s="40"/>
    </row>
    <row r="42" spans="2:68" ht="14.25" customHeight="1" x14ac:dyDescent="0.3">
      <c r="B42" s="145">
        <f t="shared" si="12"/>
        <v>22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P42" s="150">
        <f t="shared" si="7"/>
        <v>22</v>
      </c>
      <c r="Q42" s="178" t="e">
        <f t="shared" si="36"/>
        <v>#DIV/0!</v>
      </c>
      <c r="R42" s="178" t="e">
        <f t="shared" si="37"/>
        <v>#DIV/0!</v>
      </c>
      <c r="S42" s="178" t="e">
        <f t="shared" si="38"/>
        <v>#DIV/0!</v>
      </c>
      <c r="T42" s="178" t="e">
        <f t="shared" si="39"/>
        <v>#DIV/0!</v>
      </c>
      <c r="U42" s="178" t="e">
        <f t="shared" si="40"/>
        <v>#DIV/0!</v>
      </c>
      <c r="V42" s="178" t="e">
        <f t="shared" si="41"/>
        <v>#DIV/0!</v>
      </c>
      <c r="W42" s="178" t="e">
        <f t="shared" si="42"/>
        <v>#DIV/0!</v>
      </c>
      <c r="X42" s="178" t="e">
        <f t="shared" si="43"/>
        <v>#DIV/0!</v>
      </c>
      <c r="Y42" s="178" t="e">
        <f t="shared" si="44"/>
        <v>#DIV/0!</v>
      </c>
      <c r="Z42" s="178" t="e">
        <f t="shared" si="45"/>
        <v>#DIV/0!</v>
      </c>
      <c r="AA42" s="178" t="e">
        <f t="shared" si="46"/>
        <v>#DIV/0!</v>
      </c>
      <c r="AB42" s="178" t="e">
        <f t="shared" si="47"/>
        <v>#DIV/0!</v>
      </c>
      <c r="AC42" s="135"/>
      <c r="AD42" s="148">
        <f t="shared" si="48"/>
        <v>0</v>
      </c>
      <c r="AE42" s="148">
        <f t="shared" si="49"/>
        <v>0</v>
      </c>
      <c r="AF42" s="148">
        <f t="shared" si="50"/>
        <v>0</v>
      </c>
      <c r="AG42" s="148">
        <f t="shared" si="51"/>
        <v>0</v>
      </c>
      <c r="AH42" s="148">
        <f t="shared" si="52"/>
        <v>0</v>
      </c>
      <c r="AI42" s="148">
        <f t="shared" si="53"/>
        <v>0</v>
      </c>
      <c r="AJ42" s="148">
        <f t="shared" si="54"/>
        <v>0</v>
      </c>
      <c r="AK42" s="148">
        <f t="shared" si="55"/>
        <v>0</v>
      </c>
      <c r="AL42" s="148">
        <f t="shared" si="56"/>
        <v>0</v>
      </c>
      <c r="AM42" s="148">
        <f t="shared" si="57"/>
        <v>0</v>
      </c>
      <c r="AN42" s="148">
        <f t="shared" si="58"/>
        <v>0</v>
      </c>
      <c r="AO42" s="148">
        <f t="shared" si="59"/>
        <v>0</v>
      </c>
      <c r="AP42" s="135"/>
      <c r="AQ42" s="147">
        <f t="shared" si="60"/>
        <v>22</v>
      </c>
      <c r="AR42" s="148">
        <f t="shared" si="61"/>
        <v>0</v>
      </c>
      <c r="AS42" s="148">
        <f t="shared" si="62"/>
        <v>0</v>
      </c>
      <c r="AT42" s="148">
        <f t="shared" si="63"/>
        <v>0</v>
      </c>
      <c r="AU42" s="148">
        <f t="shared" si="64"/>
        <v>0</v>
      </c>
      <c r="AV42" s="148">
        <f t="shared" si="65"/>
        <v>0</v>
      </c>
      <c r="AW42" s="148">
        <f t="shared" si="66"/>
        <v>0</v>
      </c>
      <c r="AX42" s="148">
        <f t="shared" si="67"/>
        <v>0</v>
      </c>
      <c r="AY42" s="148">
        <f t="shared" si="68"/>
        <v>0</v>
      </c>
      <c r="AZ42" s="148">
        <f t="shared" si="69"/>
        <v>0</v>
      </c>
      <c r="BA42" s="148">
        <f t="shared" si="70"/>
        <v>0</v>
      </c>
      <c r="BB42" s="148">
        <f t="shared" si="71"/>
        <v>0</v>
      </c>
      <c r="BC42" s="152"/>
      <c r="BD42" s="149" t="e">
        <f t="shared" si="72"/>
        <v>#DIV/0!</v>
      </c>
      <c r="BE42" s="149" t="e">
        <f t="shared" si="73"/>
        <v>#DIV/0!</v>
      </c>
      <c r="BF42" s="149" t="e">
        <f t="shared" si="74"/>
        <v>#DIV/0!</v>
      </c>
      <c r="BG42" s="149" t="e">
        <f t="shared" si="75"/>
        <v>#DIV/0!</v>
      </c>
      <c r="BH42" s="149" t="e">
        <f t="shared" si="76"/>
        <v>#DIV/0!</v>
      </c>
      <c r="BI42" s="149" t="e">
        <f t="shared" si="77"/>
        <v>#DIV/0!</v>
      </c>
      <c r="BJ42" s="149" t="e">
        <f t="shared" si="78"/>
        <v>#DIV/0!</v>
      </c>
      <c r="BK42" s="149" t="e">
        <f t="shared" si="79"/>
        <v>#DIV/0!</v>
      </c>
      <c r="BL42" s="149" t="e">
        <f t="shared" si="80"/>
        <v>#DIV/0!</v>
      </c>
      <c r="BM42" s="149" t="e">
        <f t="shared" si="81"/>
        <v>#DIV/0!</v>
      </c>
      <c r="BN42" s="149" t="e">
        <f t="shared" si="82"/>
        <v>#DIV/0!</v>
      </c>
      <c r="BO42" s="40"/>
      <c r="BP42" s="40"/>
    </row>
    <row r="43" spans="2:68" ht="14.25" customHeight="1" x14ac:dyDescent="0.3">
      <c r="B43" s="145">
        <f t="shared" si="12"/>
        <v>23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P43" s="150">
        <f t="shared" si="7"/>
        <v>23</v>
      </c>
      <c r="Q43" s="178" t="e">
        <f t="shared" si="36"/>
        <v>#DIV/0!</v>
      </c>
      <c r="R43" s="178" t="e">
        <f t="shared" si="37"/>
        <v>#DIV/0!</v>
      </c>
      <c r="S43" s="178" t="e">
        <f t="shared" si="38"/>
        <v>#DIV/0!</v>
      </c>
      <c r="T43" s="178" t="e">
        <f t="shared" si="39"/>
        <v>#DIV/0!</v>
      </c>
      <c r="U43" s="178" t="e">
        <f t="shared" si="40"/>
        <v>#DIV/0!</v>
      </c>
      <c r="V43" s="178" t="e">
        <f t="shared" si="41"/>
        <v>#DIV/0!</v>
      </c>
      <c r="W43" s="178" t="e">
        <f t="shared" si="42"/>
        <v>#DIV/0!</v>
      </c>
      <c r="X43" s="178" t="e">
        <f t="shared" si="43"/>
        <v>#DIV/0!</v>
      </c>
      <c r="Y43" s="178" t="e">
        <f t="shared" si="44"/>
        <v>#DIV/0!</v>
      </c>
      <c r="Z43" s="178" t="e">
        <f t="shared" si="45"/>
        <v>#DIV/0!</v>
      </c>
      <c r="AA43" s="178" t="e">
        <f t="shared" si="46"/>
        <v>#DIV/0!</v>
      </c>
      <c r="AB43" s="178" t="e">
        <f t="shared" si="47"/>
        <v>#DIV/0!</v>
      </c>
      <c r="AC43" s="135"/>
      <c r="AD43" s="148">
        <f t="shared" si="48"/>
        <v>0</v>
      </c>
      <c r="AE43" s="148">
        <f t="shared" si="49"/>
        <v>0</v>
      </c>
      <c r="AF43" s="148">
        <f t="shared" si="50"/>
        <v>0</v>
      </c>
      <c r="AG43" s="148">
        <f t="shared" si="51"/>
        <v>0</v>
      </c>
      <c r="AH43" s="148">
        <f t="shared" si="52"/>
        <v>0</v>
      </c>
      <c r="AI43" s="148">
        <f t="shared" si="53"/>
        <v>0</v>
      </c>
      <c r="AJ43" s="148">
        <f t="shared" si="54"/>
        <v>0</v>
      </c>
      <c r="AK43" s="148">
        <f t="shared" si="55"/>
        <v>0</v>
      </c>
      <c r="AL43" s="148">
        <f t="shared" si="56"/>
        <v>0</v>
      </c>
      <c r="AM43" s="148">
        <f t="shared" si="57"/>
        <v>0</v>
      </c>
      <c r="AN43" s="148">
        <f t="shared" si="58"/>
        <v>0</v>
      </c>
      <c r="AO43" s="148">
        <f t="shared" si="59"/>
        <v>0</v>
      </c>
      <c r="AP43" s="135"/>
      <c r="AQ43" s="147">
        <f t="shared" si="60"/>
        <v>23</v>
      </c>
      <c r="AR43" s="148">
        <f t="shared" si="61"/>
        <v>0</v>
      </c>
      <c r="AS43" s="148">
        <f t="shared" si="62"/>
        <v>0</v>
      </c>
      <c r="AT43" s="148">
        <f t="shared" si="63"/>
        <v>0</v>
      </c>
      <c r="AU43" s="148">
        <f t="shared" si="64"/>
        <v>0</v>
      </c>
      <c r="AV43" s="148">
        <f t="shared" si="65"/>
        <v>0</v>
      </c>
      <c r="AW43" s="148">
        <f t="shared" si="66"/>
        <v>0</v>
      </c>
      <c r="AX43" s="148">
        <f t="shared" si="67"/>
        <v>0</v>
      </c>
      <c r="AY43" s="148">
        <f t="shared" si="68"/>
        <v>0</v>
      </c>
      <c r="AZ43" s="148">
        <f t="shared" si="69"/>
        <v>0</v>
      </c>
      <c r="BA43" s="148">
        <f t="shared" si="70"/>
        <v>0</v>
      </c>
      <c r="BB43" s="148">
        <f t="shared" si="71"/>
        <v>0</v>
      </c>
      <c r="BC43" s="152"/>
      <c r="BD43" s="149" t="e">
        <f t="shared" si="72"/>
        <v>#DIV/0!</v>
      </c>
      <c r="BE43" s="149" t="e">
        <f t="shared" si="73"/>
        <v>#DIV/0!</v>
      </c>
      <c r="BF43" s="149" t="e">
        <f t="shared" si="74"/>
        <v>#DIV/0!</v>
      </c>
      <c r="BG43" s="149" t="e">
        <f t="shared" si="75"/>
        <v>#DIV/0!</v>
      </c>
      <c r="BH43" s="149" t="e">
        <f t="shared" si="76"/>
        <v>#DIV/0!</v>
      </c>
      <c r="BI43" s="149" t="e">
        <f t="shared" si="77"/>
        <v>#DIV/0!</v>
      </c>
      <c r="BJ43" s="149" t="e">
        <f t="shared" si="78"/>
        <v>#DIV/0!</v>
      </c>
      <c r="BK43" s="149" t="e">
        <f t="shared" si="79"/>
        <v>#DIV/0!</v>
      </c>
      <c r="BL43" s="149" t="e">
        <f t="shared" si="80"/>
        <v>#DIV/0!</v>
      </c>
      <c r="BM43" s="149" t="e">
        <f t="shared" si="81"/>
        <v>#DIV/0!</v>
      </c>
      <c r="BN43" s="149" t="e">
        <f t="shared" si="82"/>
        <v>#DIV/0!</v>
      </c>
      <c r="BO43" s="40"/>
      <c r="BP43" s="40"/>
    </row>
    <row r="44" spans="2:68" ht="14.25" customHeight="1" x14ac:dyDescent="0.3">
      <c r="B44" s="145">
        <f t="shared" si="12"/>
        <v>24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P44" s="150">
        <f t="shared" si="7"/>
        <v>24</v>
      </c>
      <c r="Q44" s="178" t="e">
        <f t="shared" si="36"/>
        <v>#DIV/0!</v>
      </c>
      <c r="R44" s="178" t="e">
        <f t="shared" si="37"/>
        <v>#DIV/0!</v>
      </c>
      <c r="S44" s="178" t="e">
        <f t="shared" si="38"/>
        <v>#DIV/0!</v>
      </c>
      <c r="T44" s="178" t="e">
        <f t="shared" si="39"/>
        <v>#DIV/0!</v>
      </c>
      <c r="U44" s="178" t="e">
        <f t="shared" si="40"/>
        <v>#DIV/0!</v>
      </c>
      <c r="V44" s="178" t="e">
        <f t="shared" si="41"/>
        <v>#DIV/0!</v>
      </c>
      <c r="W44" s="178" t="e">
        <f t="shared" si="42"/>
        <v>#DIV/0!</v>
      </c>
      <c r="X44" s="178" t="e">
        <f t="shared" si="43"/>
        <v>#DIV/0!</v>
      </c>
      <c r="Y44" s="178" t="e">
        <f t="shared" si="44"/>
        <v>#DIV/0!</v>
      </c>
      <c r="Z44" s="178" t="e">
        <f t="shared" si="45"/>
        <v>#DIV/0!</v>
      </c>
      <c r="AA44" s="178" t="e">
        <f t="shared" si="46"/>
        <v>#DIV/0!</v>
      </c>
      <c r="AB44" s="178" t="e">
        <f t="shared" si="47"/>
        <v>#DIV/0!</v>
      </c>
      <c r="AC44" s="135"/>
      <c r="AD44" s="148">
        <f t="shared" si="48"/>
        <v>0</v>
      </c>
      <c r="AE44" s="148">
        <f t="shared" si="49"/>
        <v>0</v>
      </c>
      <c r="AF44" s="148">
        <f t="shared" si="50"/>
        <v>0</v>
      </c>
      <c r="AG44" s="148">
        <f t="shared" si="51"/>
        <v>0</v>
      </c>
      <c r="AH44" s="148">
        <f t="shared" si="52"/>
        <v>0</v>
      </c>
      <c r="AI44" s="148">
        <f t="shared" si="53"/>
        <v>0</v>
      </c>
      <c r="AJ44" s="148">
        <f t="shared" si="54"/>
        <v>0</v>
      </c>
      <c r="AK44" s="148">
        <f t="shared" si="55"/>
        <v>0</v>
      </c>
      <c r="AL44" s="148">
        <f t="shared" si="56"/>
        <v>0</v>
      </c>
      <c r="AM44" s="148">
        <f t="shared" si="57"/>
        <v>0</v>
      </c>
      <c r="AN44" s="148">
        <f t="shared" si="58"/>
        <v>0</v>
      </c>
      <c r="AO44" s="148">
        <f t="shared" si="59"/>
        <v>0</v>
      </c>
      <c r="AP44" s="135"/>
      <c r="AQ44" s="147">
        <f t="shared" si="60"/>
        <v>24</v>
      </c>
      <c r="AR44" s="148">
        <f t="shared" si="61"/>
        <v>0</v>
      </c>
      <c r="AS44" s="148">
        <f t="shared" si="62"/>
        <v>0</v>
      </c>
      <c r="AT44" s="148">
        <f t="shared" si="63"/>
        <v>0</v>
      </c>
      <c r="AU44" s="148">
        <f t="shared" si="64"/>
        <v>0</v>
      </c>
      <c r="AV44" s="148">
        <f t="shared" si="65"/>
        <v>0</v>
      </c>
      <c r="AW44" s="148">
        <f t="shared" si="66"/>
        <v>0</v>
      </c>
      <c r="AX44" s="148">
        <f t="shared" si="67"/>
        <v>0</v>
      </c>
      <c r="AY44" s="148">
        <f t="shared" si="68"/>
        <v>0</v>
      </c>
      <c r="AZ44" s="148">
        <f t="shared" si="69"/>
        <v>0</v>
      </c>
      <c r="BA44" s="148">
        <f t="shared" si="70"/>
        <v>0</v>
      </c>
      <c r="BB44" s="148">
        <f t="shared" si="71"/>
        <v>0</v>
      </c>
      <c r="BC44" s="152"/>
      <c r="BD44" s="149" t="e">
        <f t="shared" si="72"/>
        <v>#DIV/0!</v>
      </c>
      <c r="BE44" s="149" t="e">
        <f t="shared" si="73"/>
        <v>#DIV/0!</v>
      </c>
      <c r="BF44" s="149" t="e">
        <f t="shared" si="74"/>
        <v>#DIV/0!</v>
      </c>
      <c r="BG44" s="149" t="e">
        <f t="shared" si="75"/>
        <v>#DIV/0!</v>
      </c>
      <c r="BH44" s="149" t="e">
        <f t="shared" si="76"/>
        <v>#DIV/0!</v>
      </c>
      <c r="BI44" s="149" t="e">
        <f t="shared" si="77"/>
        <v>#DIV/0!</v>
      </c>
      <c r="BJ44" s="149" t="e">
        <f t="shared" si="78"/>
        <v>#DIV/0!</v>
      </c>
      <c r="BK44" s="149" t="e">
        <f t="shared" si="79"/>
        <v>#DIV/0!</v>
      </c>
      <c r="BL44" s="149" t="e">
        <f t="shared" si="80"/>
        <v>#DIV/0!</v>
      </c>
      <c r="BM44" s="149" t="e">
        <f t="shared" si="81"/>
        <v>#DIV/0!</v>
      </c>
      <c r="BN44" s="149" t="e">
        <f t="shared" si="82"/>
        <v>#DIV/0!</v>
      </c>
      <c r="BO44" s="40"/>
      <c r="BP44" s="40"/>
    </row>
    <row r="45" spans="2:68" ht="14.25" customHeight="1" x14ac:dyDescent="0.3">
      <c r="B45" s="145">
        <f t="shared" si="12"/>
        <v>25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P45" s="150">
        <f t="shared" si="7"/>
        <v>25</v>
      </c>
      <c r="Q45" s="178" t="e">
        <f t="shared" si="36"/>
        <v>#DIV/0!</v>
      </c>
      <c r="R45" s="178" t="e">
        <f t="shared" si="37"/>
        <v>#DIV/0!</v>
      </c>
      <c r="S45" s="178" t="e">
        <f t="shared" si="38"/>
        <v>#DIV/0!</v>
      </c>
      <c r="T45" s="178" t="e">
        <f t="shared" si="39"/>
        <v>#DIV/0!</v>
      </c>
      <c r="U45" s="178" t="e">
        <f t="shared" si="40"/>
        <v>#DIV/0!</v>
      </c>
      <c r="V45" s="178" t="e">
        <f t="shared" si="41"/>
        <v>#DIV/0!</v>
      </c>
      <c r="W45" s="178" t="e">
        <f t="shared" si="42"/>
        <v>#DIV/0!</v>
      </c>
      <c r="X45" s="178" t="e">
        <f t="shared" si="43"/>
        <v>#DIV/0!</v>
      </c>
      <c r="Y45" s="178" t="e">
        <f t="shared" si="44"/>
        <v>#DIV/0!</v>
      </c>
      <c r="Z45" s="178" t="e">
        <f t="shared" si="45"/>
        <v>#DIV/0!</v>
      </c>
      <c r="AA45" s="178" t="e">
        <f t="shared" si="46"/>
        <v>#DIV/0!</v>
      </c>
      <c r="AB45" s="178" t="e">
        <f t="shared" si="47"/>
        <v>#DIV/0!</v>
      </c>
      <c r="AC45" s="135"/>
      <c r="AD45" s="148">
        <f t="shared" si="48"/>
        <v>0</v>
      </c>
      <c r="AE45" s="148">
        <f t="shared" si="49"/>
        <v>0</v>
      </c>
      <c r="AF45" s="148">
        <f t="shared" si="50"/>
        <v>0</v>
      </c>
      <c r="AG45" s="148">
        <f t="shared" si="51"/>
        <v>0</v>
      </c>
      <c r="AH45" s="148">
        <f t="shared" si="52"/>
        <v>0</v>
      </c>
      <c r="AI45" s="148">
        <f t="shared" si="53"/>
        <v>0</v>
      </c>
      <c r="AJ45" s="148">
        <f t="shared" si="54"/>
        <v>0</v>
      </c>
      <c r="AK45" s="148">
        <f t="shared" si="55"/>
        <v>0</v>
      </c>
      <c r="AL45" s="148">
        <f t="shared" si="56"/>
        <v>0</v>
      </c>
      <c r="AM45" s="148">
        <f t="shared" si="57"/>
        <v>0</v>
      </c>
      <c r="AN45" s="148">
        <f t="shared" si="58"/>
        <v>0</v>
      </c>
      <c r="AO45" s="148">
        <f t="shared" si="59"/>
        <v>0</v>
      </c>
      <c r="AP45" s="135"/>
      <c r="AQ45" s="147">
        <f t="shared" si="60"/>
        <v>25</v>
      </c>
      <c r="AR45" s="148">
        <f t="shared" si="61"/>
        <v>0</v>
      </c>
      <c r="AS45" s="148">
        <f t="shared" si="62"/>
        <v>0</v>
      </c>
      <c r="AT45" s="148">
        <f t="shared" si="63"/>
        <v>0</v>
      </c>
      <c r="AU45" s="148">
        <f t="shared" si="64"/>
        <v>0</v>
      </c>
      <c r="AV45" s="148">
        <f t="shared" si="65"/>
        <v>0</v>
      </c>
      <c r="AW45" s="148">
        <f t="shared" si="66"/>
        <v>0</v>
      </c>
      <c r="AX45" s="148">
        <f t="shared" si="67"/>
        <v>0</v>
      </c>
      <c r="AY45" s="148">
        <f t="shared" si="68"/>
        <v>0</v>
      </c>
      <c r="AZ45" s="148">
        <f t="shared" si="69"/>
        <v>0</v>
      </c>
      <c r="BA45" s="148">
        <f t="shared" si="70"/>
        <v>0</v>
      </c>
      <c r="BB45" s="148">
        <f t="shared" si="71"/>
        <v>0</v>
      </c>
      <c r="BC45" s="152"/>
      <c r="BD45" s="149" t="e">
        <f t="shared" si="72"/>
        <v>#DIV/0!</v>
      </c>
      <c r="BE45" s="149" t="e">
        <f t="shared" si="73"/>
        <v>#DIV/0!</v>
      </c>
      <c r="BF45" s="149" t="e">
        <f t="shared" si="74"/>
        <v>#DIV/0!</v>
      </c>
      <c r="BG45" s="149" t="e">
        <f t="shared" si="75"/>
        <v>#DIV/0!</v>
      </c>
      <c r="BH45" s="149" t="e">
        <f t="shared" si="76"/>
        <v>#DIV/0!</v>
      </c>
      <c r="BI45" s="149" t="e">
        <f t="shared" si="77"/>
        <v>#DIV/0!</v>
      </c>
      <c r="BJ45" s="149" t="e">
        <f t="shared" si="78"/>
        <v>#DIV/0!</v>
      </c>
      <c r="BK45" s="149" t="e">
        <f t="shared" si="79"/>
        <v>#DIV/0!</v>
      </c>
      <c r="BL45" s="149" t="e">
        <f t="shared" si="80"/>
        <v>#DIV/0!</v>
      </c>
      <c r="BM45" s="149" t="e">
        <f t="shared" si="81"/>
        <v>#DIV/0!</v>
      </c>
      <c r="BN45" s="149" t="e">
        <f t="shared" si="82"/>
        <v>#DIV/0!</v>
      </c>
      <c r="BO45" s="40"/>
      <c r="BP45" s="40"/>
    </row>
    <row r="46" spans="2:68" ht="14.25" customHeight="1" x14ac:dyDescent="0.3">
      <c r="B46" s="145">
        <f t="shared" si="12"/>
        <v>26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P46" s="150">
        <f t="shared" si="7"/>
        <v>26</v>
      </c>
      <c r="Q46" s="178" t="e">
        <f t="shared" si="36"/>
        <v>#DIV/0!</v>
      </c>
      <c r="R46" s="178" t="e">
        <f t="shared" si="37"/>
        <v>#DIV/0!</v>
      </c>
      <c r="S46" s="178" t="e">
        <f t="shared" si="38"/>
        <v>#DIV/0!</v>
      </c>
      <c r="T46" s="178" t="e">
        <f t="shared" si="39"/>
        <v>#DIV/0!</v>
      </c>
      <c r="U46" s="178" t="e">
        <f t="shared" si="40"/>
        <v>#DIV/0!</v>
      </c>
      <c r="V46" s="178" t="e">
        <f t="shared" si="41"/>
        <v>#DIV/0!</v>
      </c>
      <c r="W46" s="178" t="e">
        <f t="shared" si="42"/>
        <v>#DIV/0!</v>
      </c>
      <c r="X46" s="178" t="e">
        <f t="shared" si="43"/>
        <v>#DIV/0!</v>
      </c>
      <c r="Y46" s="178" t="e">
        <f t="shared" si="44"/>
        <v>#DIV/0!</v>
      </c>
      <c r="Z46" s="178" t="e">
        <f t="shared" si="45"/>
        <v>#DIV/0!</v>
      </c>
      <c r="AA46" s="178" t="e">
        <f t="shared" si="46"/>
        <v>#DIV/0!</v>
      </c>
      <c r="AB46" s="178" t="e">
        <f t="shared" si="47"/>
        <v>#DIV/0!</v>
      </c>
      <c r="AC46" s="135"/>
      <c r="AD46" s="148">
        <f t="shared" si="48"/>
        <v>0</v>
      </c>
      <c r="AE46" s="148">
        <f t="shared" si="49"/>
        <v>0</v>
      </c>
      <c r="AF46" s="148">
        <f t="shared" si="50"/>
        <v>0</v>
      </c>
      <c r="AG46" s="148">
        <f t="shared" si="51"/>
        <v>0</v>
      </c>
      <c r="AH46" s="148">
        <f t="shared" si="52"/>
        <v>0</v>
      </c>
      <c r="AI46" s="148">
        <f t="shared" si="53"/>
        <v>0</v>
      </c>
      <c r="AJ46" s="148">
        <f t="shared" si="54"/>
        <v>0</v>
      </c>
      <c r="AK46" s="148">
        <f t="shared" si="55"/>
        <v>0</v>
      </c>
      <c r="AL46" s="148">
        <f t="shared" si="56"/>
        <v>0</v>
      </c>
      <c r="AM46" s="148">
        <f t="shared" si="57"/>
        <v>0</v>
      </c>
      <c r="AN46" s="148">
        <f t="shared" si="58"/>
        <v>0</v>
      </c>
      <c r="AO46" s="148">
        <f t="shared" si="59"/>
        <v>0</v>
      </c>
      <c r="AP46" s="135"/>
      <c r="AQ46" s="147">
        <f t="shared" si="60"/>
        <v>26</v>
      </c>
      <c r="AR46" s="148">
        <f t="shared" si="61"/>
        <v>0</v>
      </c>
      <c r="AS46" s="148">
        <f t="shared" si="62"/>
        <v>0</v>
      </c>
      <c r="AT46" s="148">
        <f t="shared" si="63"/>
        <v>0</v>
      </c>
      <c r="AU46" s="148">
        <f t="shared" si="64"/>
        <v>0</v>
      </c>
      <c r="AV46" s="148">
        <f t="shared" si="65"/>
        <v>0</v>
      </c>
      <c r="AW46" s="148">
        <f t="shared" si="66"/>
        <v>0</v>
      </c>
      <c r="AX46" s="148">
        <f t="shared" si="67"/>
        <v>0</v>
      </c>
      <c r="AY46" s="148">
        <f t="shared" si="68"/>
        <v>0</v>
      </c>
      <c r="AZ46" s="148">
        <f t="shared" si="69"/>
        <v>0</v>
      </c>
      <c r="BA46" s="148">
        <f t="shared" si="70"/>
        <v>0</v>
      </c>
      <c r="BB46" s="148">
        <f t="shared" si="71"/>
        <v>0</v>
      </c>
      <c r="BC46" s="152"/>
      <c r="BD46" s="149" t="e">
        <f t="shared" si="72"/>
        <v>#DIV/0!</v>
      </c>
      <c r="BE46" s="149" t="e">
        <f t="shared" si="73"/>
        <v>#DIV/0!</v>
      </c>
      <c r="BF46" s="149" t="e">
        <f t="shared" si="74"/>
        <v>#DIV/0!</v>
      </c>
      <c r="BG46" s="149" t="e">
        <f t="shared" si="75"/>
        <v>#DIV/0!</v>
      </c>
      <c r="BH46" s="149" t="e">
        <f t="shared" si="76"/>
        <v>#DIV/0!</v>
      </c>
      <c r="BI46" s="149" t="e">
        <f t="shared" si="77"/>
        <v>#DIV/0!</v>
      </c>
      <c r="BJ46" s="149" t="e">
        <f t="shared" si="78"/>
        <v>#DIV/0!</v>
      </c>
      <c r="BK46" s="149" t="e">
        <f t="shared" si="79"/>
        <v>#DIV/0!</v>
      </c>
      <c r="BL46" s="149" t="e">
        <f t="shared" si="80"/>
        <v>#DIV/0!</v>
      </c>
      <c r="BM46" s="149" t="e">
        <f t="shared" si="81"/>
        <v>#DIV/0!</v>
      </c>
      <c r="BN46" s="149" t="e">
        <f t="shared" si="82"/>
        <v>#DIV/0!</v>
      </c>
      <c r="BO46" s="40"/>
      <c r="BP46" s="40"/>
    </row>
    <row r="47" spans="2:68" ht="14.25" customHeight="1" x14ac:dyDescent="0.3">
      <c r="B47" s="145">
        <f t="shared" si="12"/>
        <v>27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P47" s="150">
        <f t="shared" si="7"/>
        <v>27</v>
      </c>
      <c r="Q47" s="178" t="e">
        <f t="shared" si="36"/>
        <v>#DIV/0!</v>
      </c>
      <c r="R47" s="178" t="e">
        <f t="shared" si="37"/>
        <v>#DIV/0!</v>
      </c>
      <c r="S47" s="178" t="e">
        <f t="shared" si="38"/>
        <v>#DIV/0!</v>
      </c>
      <c r="T47" s="178" t="e">
        <f t="shared" si="39"/>
        <v>#DIV/0!</v>
      </c>
      <c r="U47" s="178" t="e">
        <f t="shared" si="40"/>
        <v>#DIV/0!</v>
      </c>
      <c r="V47" s="178" t="e">
        <f t="shared" si="41"/>
        <v>#DIV/0!</v>
      </c>
      <c r="W47" s="178" t="e">
        <f t="shared" si="42"/>
        <v>#DIV/0!</v>
      </c>
      <c r="X47" s="178" t="e">
        <f t="shared" si="43"/>
        <v>#DIV/0!</v>
      </c>
      <c r="Y47" s="178" t="e">
        <f t="shared" si="44"/>
        <v>#DIV/0!</v>
      </c>
      <c r="Z47" s="178" t="e">
        <f t="shared" si="45"/>
        <v>#DIV/0!</v>
      </c>
      <c r="AA47" s="178" t="e">
        <f t="shared" si="46"/>
        <v>#DIV/0!</v>
      </c>
      <c r="AB47" s="178" t="e">
        <f t="shared" si="47"/>
        <v>#DIV/0!</v>
      </c>
      <c r="AC47" s="135"/>
      <c r="AD47" s="148">
        <f t="shared" si="48"/>
        <v>0</v>
      </c>
      <c r="AE47" s="148">
        <f t="shared" si="49"/>
        <v>0</v>
      </c>
      <c r="AF47" s="148">
        <f t="shared" si="50"/>
        <v>0</v>
      </c>
      <c r="AG47" s="148">
        <f t="shared" si="51"/>
        <v>0</v>
      </c>
      <c r="AH47" s="148">
        <f t="shared" si="52"/>
        <v>0</v>
      </c>
      <c r="AI47" s="148">
        <f t="shared" si="53"/>
        <v>0</v>
      </c>
      <c r="AJ47" s="148">
        <f t="shared" si="54"/>
        <v>0</v>
      </c>
      <c r="AK47" s="148">
        <f t="shared" si="55"/>
        <v>0</v>
      </c>
      <c r="AL47" s="148">
        <f t="shared" si="56"/>
        <v>0</v>
      </c>
      <c r="AM47" s="148">
        <f t="shared" si="57"/>
        <v>0</v>
      </c>
      <c r="AN47" s="148">
        <f t="shared" si="58"/>
        <v>0</v>
      </c>
      <c r="AO47" s="148">
        <f t="shared" si="59"/>
        <v>0</v>
      </c>
      <c r="AP47" s="135"/>
      <c r="AQ47" s="147">
        <f t="shared" si="60"/>
        <v>27</v>
      </c>
      <c r="AR47" s="148">
        <f t="shared" si="61"/>
        <v>0</v>
      </c>
      <c r="AS47" s="148">
        <f t="shared" si="62"/>
        <v>0</v>
      </c>
      <c r="AT47" s="148">
        <f t="shared" si="63"/>
        <v>0</v>
      </c>
      <c r="AU47" s="148">
        <f t="shared" si="64"/>
        <v>0</v>
      </c>
      <c r="AV47" s="148">
        <f t="shared" si="65"/>
        <v>0</v>
      </c>
      <c r="AW47" s="148">
        <f t="shared" si="66"/>
        <v>0</v>
      </c>
      <c r="AX47" s="148">
        <f t="shared" si="67"/>
        <v>0</v>
      </c>
      <c r="AY47" s="148">
        <f t="shared" si="68"/>
        <v>0</v>
      </c>
      <c r="AZ47" s="148">
        <f t="shared" si="69"/>
        <v>0</v>
      </c>
      <c r="BA47" s="148">
        <f t="shared" si="70"/>
        <v>0</v>
      </c>
      <c r="BB47" s="148">
        <f t="shared" si="71"/>
        <v>0</v>
      </c>
      <c r="BC47" s="152"/>
      <c r="BD47" s="149" t="e">
        <f t="shared" si="72"/>
        <v>#DIV/0!</v>
      </c>
      <c r="BE47" s="149" t="e">
        <f t="shared" si="73"/>
        <v>#DIV/0!</v>
      </c>
      <c r="BF47" s="149" t="e">
        <f t="shared" si="74"/>
        <v>#DIV/0!</v>
      </c>
      <c r="BG47" s="149" t="e">
        <f t="shared" si="75"/>
        <v>#DIV/0!</v>
      </c>
      <c r="BH47" s="149" t="e">
        <f t="shared" si="76"/>
        <v>#DIV/0!</v>
      </c>
      <c r="BI47" s="149" t="e">
        <f t="shared" si="77"/>
        <v>#DIV/0!</v>
      </c>
      <c r="BJ47" s="149" t="e">
        <f t="shared" si="78"/>
        <v>#DIV/0!</v>
      </c>
      <c r="BK47" s="149" t="e">
        <f t="shared" si="79"/>
        <v>#DIV/0!</v>
      </c>
      <c r="BL47" s="149" t="e">
        <f t="shared" si="80"/>
        <v>#DIV/0!</v>
      </c>
      <c r="BM47" s="149" t="e">
        <f t="shared" si="81"/>
        <v>#DIV/0!</v>
      </c>
      <c r="BN47" s="149" t="e">
        <f t="shared" si="82"/>
        <v>#DIV/0!</v>
      </c>
      <c r="BO47" s="40"/>
      <c r="BP47" s="40"/>
    </row>
    <row r="48" spans="2:68" ht="14.25" customHeight="1" x14ac:dyDescent="0.3">
      <c r="B48" s="145">
        <f t="shared" si="12"/>
        <v>28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78"/>
      <c r="P48" s="150">
        <f t="shared" si="7"/>
        <v>28</v>
      </c>
      <c r="Q48" s="178" t="e">
        <f t="shared" si="36"/>
        <v>#DIV/0!</v>
      </c>
      <c r="R48" s="178" t="e">
        <f t="shared" si="37"/>
        <v>#DIV/0!</v>
      </c>
      <c r="S48" s="178" t="e">
        <f t="shared" si="38"/>
        <v>#DIV/0!</v>
      </c>
      <c r="T48" s="178" t="e">
        <f t="shared" si="39"/>
        <v>#DIV/0!</v>
      </c>
      <c r="U48" s="178" t="e">
        <f t="shared" si="40"/>
        <v>#DIV/0!</v>
      </c>
      <c r="V48" s="178" t="e">
        <f t="shared" si="41"/>
        <v>#DIV/0!</v>
      </c>
      <c r="W48" s="178" t="e">
        <f t="shared" si="42"/>
        <v>#DIV/0!</v>
      </c>
      <c r="X48" s="178" t="e">
        <f t="shared" si="43"/>
        <v>#DIV/0!</v>
      </c>
      <c r="Y48" s="178" t="e">
        <f t="shared" si="44"/>
        <v>#DIV/0!</v>
      </c>
      <c r="Z48" s="178" t="e">
        <f t="shared" si="45"/>
        <v>#DIV/0!</v>
      </c>
      <c r="AA48" s="178" t="e">
        <f t="shared" si="46"/>
        <v>#DIV/0!</v>
      </c>
      <c r="AB48" s="178" t="e">
        <f t="shared" si="47"/>
        <v>#DIV/0!</v>
      </c>
      <c r="AC48" s="135"/>
      <c r="AD48" s="148">
        <f t="shared" si="48"/>
        <v>0</v>
      </c>
      <c r="AE48" s="148">
        <f t="shared" si="49"/>
        <v>0</v>
      </c>
      <c r="AF48" s="148">
        <f t="shared" si="50"/>
        <v>0</v>
      </c>
      <c r="AG48" s="148">
        <f t="shared" si="51"/>
        <v>0</v>
      </c>
      <c r="AH48" s="148">
        <f t="shared" si="52"/>
        <v>0</v>
      </c>
      <c r="AI48" s="148">
        <f t="shared" si="53"/>
        <v>0</v>
      </c>
      <c r="AJ48" s="148">
        <f t="shared" si="54"/>
        <v>0</v>
      </c>
      <c r="AK48" s="148">
        <f t="shared" si="55"/>
        <v>0</v>
      </c>
      <c r="AL48" s="148">
        <f t="shared" si="56"/>
        <v>0</v>
      </c>
      <c r="AM48" s="148">
        <f t="shared" si="57"/>
        <v>0</v>
      </c>
      <c r="AN48" s="148">
        <f t="shared" si="58"/>
        <v>0</v>
      </c>
      <c r="AO48" s="148">
        <f t="shared" si="59"/>
        <v>0</v>
      </c>
      <c r="AP48" s="135"/>
      <c r="AQ48" s="147">
        <f t="shared" si="60"/>
        <v>28</v>
      </c>
      <c r="AR48" s="148">
        <f t="shared" si="61"/>
        <v>0</v>
      </c>
      <c r="AS48" s="148">
        <f t="shared" si="62"/>
        <v>0</v>
      </c>
      <c r="AT48" s="148">
        <f t="shared" si="63"/>
        <v>0</v>
      </c>
      <c r="AU48" s="148">
        <f t="shared" si="64"/>
        <v>0</v>
      </c>
      <c r="AV48" s="148">
        <f t="shared" si="65"/>
        <v>0</v>
      </c>
      <c r="AW48" s="148">
        <f t="shared" si="66"/>
        <v>0</v>
      </c>
      <c r="AX48" s="148">
        <f t="shared" si="67"/>
        <v>0</v>
      </c>
      <c r="AY48" s="148">
        <f t="shared" si="68"/>
        <v>0</v>
      </c>
      <c r="AZ48" s="148">
        <f t="shared" si="69"/>
        <v>0</v>
      </c>
      <c r="BA48" s="148">
        <f t="shared" si="70"/>
        <v>0</v>
      </c>
      <c r="BB48" s="148">
        <f t="shared" si="71"/>
        <v>0</v>
      </c>
      <c r="BC48" s="152"/>
      <c r="BD48" s="149" t="e">
        <f t="shared" si="72"/>
        <v>#DIV/0!</v>
      </c>
      <c r="BE48" s="149" t="e">
        <f t="shared" si="73"/>
        <v>#DIV/0!</v>
      </c>
      <c r="BF48" s="149" t="e">
        <f t="shared" si="74"/>
        <v>#DIV/0!</v>
      </c>
      <c r="BG48" s="149" t="e">
        <f t="shared" si="75"/>
        <v>#DIV/0!</v>
      </c>
      <c r="BH48" s="149" t="e">
        <f t="shared" si="76"/>
        <v>#DIV/0!</v>
      </c>
      <c r="BI48" s="149" t="e">
        <f t="shared" si="77"/>
        <v>#DIV/0!</v>
      </c>
      <c r="BJ48" s="149" t="e">
        <f t="shared" si="78"/>
        <v>#DIV/0!</v>
      </c>
      <c r="BK48" s="149" t="e">
        <f t="shared" si="79"/>
        <v>#DIV/0!</v>
      </c>
      <c r="BL48" s="149" t="e">
        <f t="shared" si="80"/>
        <v>#DIV/0!</v>
      </c>
      <c r="BM48" s="149" t="e">
        <f t="shared" si="81"/>
        <v>#DIV/0!</v>
      </c>
      <c r="BN48" s="149" t="e">
        <f t="shared" si="82"/>
        <v>#DIV/0!</v>
      </c>
      <c r="BO48" s="40"/>
      <c r="BP48" s="40"/>
    </row>
    <row r="49" spans="1:68" ht="14.25" customHeight="1" x14ac:dyDescent="0.3">
      <c r="B49" s="145">
        <f t="shared" si="12"/>
        <v>29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P49" s="150">
        <f t="shared" si="7"/>
        <v>29</v>
      </c>
      <c r="Q49" s="178" t="e">
        <f t="shared" si="36"/>
        <v>#DIV/0!</v>
      </c>
      <c r="R49" s="178" t="e">
        <f t="shared" si="37"/>
        <v>#DIV/0!</v>
      </c>
      <c r="S49" s="178" t="e">
        <f t="shared" si="38"/>
        <v>#DIV/0!</v>
      </c>
      <c r="T49" s="178" t="e">
        <f t="shared" si="39"/>
        <v>#DIV/0!</v>
      </c>
      <c r="U49" s="178" t="e">
        <f t="shared" si="40"/>
        <v>#DIV/0!</v>
      </c>
      <c r="V49" s="178" t="e">
        <f t="shared" si="41"/>
        <v>#DIV/0!</v>
      </c>
      <c r="W49" s="178" t="e">
        <f t="shared" si="42"/>
        <v>#DIV/0!</v>
      </c>
      <c r="X49" s="178" t="e">
        <f t="shared" si="43"/>
        <v>#DIV/0!</v>
      </c>
      <c r="Y49" s="178" t="e">
        <f t="shared" si="44"/>
        <v>#DIV/0!</v>
      </c>
      <c r="Z49" s="178" t="e">
        <f t="shared" si="45"/>
        <v>#DIV/0!</v>
      </c>
      <c r="AA49" s="178" t="e">
        <f t="shared" si="46"/>
        <v>#DIV/0!</v>
      </c>
      <c r="AB49" s="178" t="e">
        <f t="shared" si="47"/>
        <v>#DIV/0!</v>
      </c>
      <c r="AC49" s="135"/>
      <c r="AD49" s="148">
        <f t="shared" si="48"/>
        <v>0</v>
      </c>
      <c r="AE49" s="148">
        <f t="shared" si="49"/>
        <v>0</v>
      </c>
      <c r="AF49" s="148">
        <f t="shared" si="50"/>
        <v>0</v>
      </c>
      <c r="AG49" s="148">
        <f t="shared" si="51"/>
        <v>0</v>
      </c>
      <c r="AH49" s="148">
        <f t="shared" si="52"/>
        <v>0</v>
      </c>
      <c r="AI49" s="148">
        <f t="shared" si="53"/>
        <v>0</v>
      </c>
      <c r="AJ49" s="148">
        <f t="shared" si="54"/>
        <v>0</v>
      </c>
      <c r="AK49" s="148">
        <f t="shared" si="55"/>
        <v>0</v>
      </c>
      <c r="AL49" s="148">
        <f t="shared" si="56"/>
        <v>0</v>
      </c>
      <c r="AM49" s="148">
        <f t="shared" si="57"/>
        <v>0</v>
      </c>
      <c r="AN49" s="148">
        <f t="shared" si="58"/>
        <v>0</v>
      </c>
      <c r="AO49" s="148">
        <f t="shared" si="59"/>
        <v>0</v>
      </c>
      <c r="AP49" s="135"/>
      <c r="AQ49" s="147">
        <f t="shared" si="60"/>
        <v>29</v>
      </c>
      <c r="AR49" s="148">
        <f t="shared" si="61"/>
        <v>0</v>
      </c>
      <c r="AS49" s="148">
        <f t="shared" si="62"/>
        <v>0</v>
      </c>
      <c r="AT49" s="148">
        <f t="shared" si="63"/>
        <v>0</v>
      </c>
      <c r="AU49" s="148">
        <f t="shared" si="64"/>
        <v>0</v>
      </c>
      <c r="AV49" s="148">
        <f t="shared" si="65"/>
        <v>0</v>
      </c>
      <c r="AW49" s="148">
        <f t="shared" si="66"/>
        <v>0</v>
      </c>
      <c r="AX49" s="148">
        <f t="shared" si="67"/>
        <v>0</v>
      </c>
      <c r="AY49" s="148">
        <f t="shared" si="68"/>
        <v>0</v>
      </c>
      <c r="AZ49" s="148">
        <f t="shared" si="69"/>
        <v>0</v>
      </c>
      <c r="BA49" s="148">
        <f t="shared" si="70"/>
        <v>0</v>
      </c>
      <c r="BB49" s="148">
        <f t="shared" si="71"/>
        <v>0</v>
      </c>
      <c r="BC49" s="152"/>
      <c r="BD49" s="149" t="e">
        <f t="shared" si="72"/>
        <v>#DIV/0!</v>
      </c>
      <c r="BE49" s="149" t="e">
        <f t="shared" si="73"/>
        <v>#DIV/0!</v>
      </c>
      <c r="BF49" s="149" t="e">
        <f t="shared" si="74"/>
        <v>#DIV/0!</v>
      </c>
      <c r="BG49" s="149" t="e">
        <f t="shared" si="75"/>
        <v>#DIV/0!</v>
      </c>
      <c r="BH49" s="149" t="e">
        <f t="shared" si="76"/>
        <v>#DIV/0!</v>
      </c>
      <c r="BI49" s="149" t="e">
        <f t="shared" si="77"/>
        <v>#DIV/0!</v>
      </c>
      <c r="BJ49" s="149" t="e">
        <f t="shared" si="78"/>
        <v>#DIV/0!</v>
      </c>
      <c r="BK49" s="149" t="e">
        <f t="shared" si="79"/>
        <v>#DIV/0!</v>
      </c>
      <c r="BL49" s="149" t="e">
        <f t="shared" si="80"/>
        <v>#DIV/0!</v>
      </c>
      <c r="BM49" s="149" t="e">
        <f t="shared" si="81"/>
        <v>#DIV/0!</v>
      </c>
      <c r="BN49" s="149" t="e">
        <f t="shared" si="82"/>
        <v>#DIV/0!</v>
      </c>
      <c r="BO49" s="40"/>
      <c r="BP49" s="40"/>
    </row>
    <row r="50" spans="1:68" ht="14.25" customHeight="1" x14ac:dyDescent="0.3">
      <c r="B50" s="145">
        <f t="shared" si="12"/>
        <v>30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P50" s="150">
        <f t="shared" si="7"/>
        <v>30</v>
      </c>
      <c r="Q50" s="178" t="e">
        <f t="shared" si="36"/>
        <v>#DIV/0!</v>
      </c>
      <c r="R50" s="178" t="e">
        <f t="shared" si="37"/>
        <v>#DIV/0!</v>
      </c>
      <c r="S50" s="178" t="e">
        <f t="shared" si="38"/>
        <v>#DIV/0!</v>
      </c>
      <c r="T50" s="178" t="e">
        <f t="shared" si="39"/>
        <v>#DIV/0!</v>
      </c>
      <c r="U50" s="178" t="e">
        <f t="shared" si="40"/>
        <v>#DIV/0!</v>
      </c>
      <c r="V50" s="178" t="e">
        <f t="shared" si="41"/>
        <v>#DIV/0!</v>
      </c>
      <c r="W50" s="178" t="e">
        <f t="shared" si="42"/>
        <v>#DIV/0!</v>
      </c>
      <c r="X50" s="178" t="e">
        <f t="shared" si="43"/>
        <v>#DIV/0!</v>
      </c>
      <c r="Y50" s="178" t="e">
        <f t="shared" si="44"/>
        <v>#DIV/0!</v>
      </c>
      <c r="Z50" s="178" t="e">
        <f t="shared" si="45"/>
        <v>#DIV/0!</v>
      </c>
      <c r="AA50" s="178" t="e">
        <f t="shared" si="46"/>
        <v>#DIV/0!</v>
      </c>
      <c r="AB50" s="178" t="e">
        <f t="shared" si="47"/>
        <v>#DIV/0!</v>
      </c>
      <c r="AC50" s="135"/>
      <c r="AD50" s="148">
        <f t="shared" si="48"/>
        <v>0</v>
      </c>
      <c r="AE50" s="148">
        <f t="shared" si="49"/>
        <v>0</v>
      </c>
      <c r="AF50" s="148">
        <f t="shared" si="50"/>
        <v>0</v>
      </c>
      <c r="AG50" s="148">
        <f t="shared" si="51"/>
        <v>0</v>
      </c>
      <c r="AH50" s="148">
        <f t="shared" si="52"/>
        <v>0</v>
      </c>
      <c r="AI50" s="148">
        <f t="shared" si="53"/>
        <v>0</v>
      </c>
      <c r="AJ50" s="148">
        <f t="shared" si="54"/>
        <v>0</v>
      </c>
      <c r="AK50" s="148">
        <f t="shared" si="55"/>
        <v>0</v>
      </c>
      <c r="AL50" s="148">
        <f t="shared" si="56"/>
        <v>0</v>
      </c>
      <c r="AM50" s="148">
        <f t="shared" si="57"/>
        <v>0</v>
      </c>
      <c r="AN50" s="148">
        <f t="shared" si="58"/>
        <v>0</v>
      </c>
      <c r="AO50" s="148">
        <f t="shared" si="59"/>
        <v>0</v>
      </c>
      <c r="AP50" s="135"/>
      <c r="AQ50" s="147">
        <f t="shared" si="60"/>
        <v>30</v>
      </c>
      <c r="AR50" s="148">
        <f t="shared" si="61"/>
        <v>0</v>
      </c>
      <c r="AS50" s="148">
        <f t="shared" si="62"/>
        <v>0</v>
      </c>
      <c r="AT50" s="148">
        <f t="shared" si="63"/>
        <v>0</v>
      </c>
      <c r="AU50" s="148">
        <f t="shared" si="64"/>
        <v>0</v>
      </c>
      <c r="AV50" s="148">
        <f t="shared" si="65"/>
        <v>0</v>
      </c>
      <c r="AW50" s="148">
        <f t="shared" si="66"/>
        <v>0</v>
      </c>
      <c r="AX50" s="148">
        <f t="shared" si="67"/>
        <v>0</v>
      </c>
      <c r="AY50" s="148">
        <f t="shared" si="68"/>
        <v>0</v>
      </c>
      <c r="AZ50" s="148">
        <f t="shared" si="69"/>
        <v>0</v>
      </c>
      <c r="BA50" s="148">
        <f t="shared" si="70"/>
        <v>0</v>
      </c>
      <c r="BB50" s="148">
        <f t="shared" si="71"/>
        <v>0</v>
      </c>
      <c r="BC50" s="152"/>
      <c r="BD50" s="149" t="e">
        <f t="shared" si="72"/>
        <v>#DIV/0!</v>
      </c>
      <c r="BE50" s="149" t="e">
        <f t="shared" si="73"/>
        <v>#DIV/0!</v>
      </c>
      <c r="BF50" s="149" t="e">
        <f t="shared" si="74"/>
        <v>#DIV/0!</v>
      </c>
      <c r="BG50" s="149" t="e">
        <f t="shared" si="75"/>
        <v>#DIV/0!</v>
      </c>
      <c r="BH50" s="149" t="e">
        <f t="shared" si="76"/>
        <v>#DIV/0!</v>
      </c>
      <c r="BI50" s="149" t="e">
        <f t="shared" si="77"/>
        <v>#DIV/0!</v>
      </c>
      <c r="BJ50" s="149" t="e">
        <f t="shared" si="78"/>
        <v>#DIV/0!</v>
      </c>
      <c r="BK50" s="149" t="e">
        <f t="shared" si="79"/>
        <v>#DIV/0!</v>
      </c>
      <c r="BL50" s="149" t="e">
        <f t="shared" si="80"/>
        <v>#DIV/0!</v>
      </c>
      <c r="BM50" s="149" t="e">
        <f t="shared" si="81"/>
        <v>#DIV/0!</v>
      </c>
      <c r="BN50" s="149" t="e">
        <f t="shared" si="82"/>
        <v>#DIV/0!</v>
      </c>
      <c r="BO50" s="40"/>
      <c r="BP50" s="40"/>
    </row>
    <row r="51" spans="1:68" ht="14.25" customHeight="1" x14ac:dyDescent="0.3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P51" s="150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253"/>
      <c r="AB51" s="178"/>
      <c r="AC51" s="135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35"/>
      <c r="AQ51" s="147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35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40"/>
      <c r="BP51" s="40"/>
    </row>
    <row r="52" spans="1:68" ht="14.25" customHeight="1" x14ac:dyDescent="0.3">
      <c r="B52" s="47"/>
      <c r="C52" s="139"/>
      <c r="D52" s="139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Q52" s="30"/>
      <c r="V52" s="41"/>
      <c r="W52" s="41"/>
      <c r="X52" s="41"/>
      <c r="Y52" s="41"/>
      <c r="Z52" s="41"/>
      <c r="AA52" s="253" t="s">
        <v>172</v>
      </c>
      <c r="AB52" s="178" t="e">
        <f>AVERAGE(Q22:AB51)</f>
        <v>#DIV/0!</v>
      </c>
    </row>
    <row r="53" spans="1:68" ht="14.25" customHeight="1" x14ac:dyDescent="0.3">
      <c r="B53" s="47"/>
      <c r="C53" s="139"/>
      <c r="D53" s="139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Q53" s="30"/>
      <c r="V53" s="41"/>
      <c r="W53" s="41"/>
      <c r="X53" s="41"/>
      <c r="Y53" s="41"/>
      <c r="Z53" s="41"/>
      <c r="AA53" s="41"/>
      <c r="AB53" s="41"/>
    </row>
    <row r="54" spans="1:68" ht="14.25" customHeight="1" x14ac:dyDescent="0.3">
      <c r="B54" s="47"/>
      <c r="C54" s="139"/>
      <c r="D54" s="13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Q54" s="30"/>
      <c r="V54" s="41"/>
      <c r="W54" s="41"/>
      <c r="X54" s="41"/>
      <c r="Y54" s="41"/>
      <c r="Z54" s="41"/>
      <c r="AA54" s="41"/>
      <c r="AB54" s="41"/>
    </row>
    <row r="55" spans="1:68" ht="14.25" customHeight="1" x14ac:dyDescent="0.3">
      <c r="A55" s="175" t="s">
        <v>115</v>
      </c>
      <c r="B55" s="47" t="s">
        <v>116</v>
      </c>
      <c r="C55" s="176" t="e">
        <f>+C50/C$21</f>
        <v>#DIV/0!</v>
      </c>
      <c r="D55" s="176" t="e">
        <f t="shared" ref="D55:N55" si="83">+D50/D$21</f>
        <v>#DIV/0!</v>
      </c>
      <c r="E55" s="176" t="e">
        <f t="shared" si="83"/>
        <v>#DIV/0!</v>
      </c>
      <c r="F55" s="176" t="e">
        <f t="shared" si="83"/>
        <v>#DIV/0!</v>
      </c>
      <c r="G55" s="176" t="e">
        <f t="shared" si="83"/>
        <v>#DIV/0!</v>
      </c>
      <c r="H55" s="176" t="e">
        <f t="shared" si="83"/>
        <v>#DIV/0!</v>
      </c>
      <c r="I55" s="176" t="e">
        <f t="shared" si="83"/>
        <v>#DIV/0!</v>
      </c>
      <c r="J55" s="176" t="e">
        <f t="shared" si="83"/>
        <v>#DIV/0!</v>
      </c>
      <c r="K55" s="176" t="e">
        <f t="shared" si="83"/>
        <v>#DIV/0!</v>
      </c>
      <c r="L55" s="176" t="e">
        <f t="shared" si="83"/>
        <v>#DIV/0!</v>
      </c>
      <c r="M55" s="176" t="e">
        <f t="shared" si="83"/>
        <v>#DIV/0!</v>
      </c>
      <c r="N55" s="176" t="e">
        <f t="shared" si="83"/>
        <v>#DIV/0!</v>
      </c>
      <c r="Q55" s="30"/>
      <c r="V55" s="41"/>
      <c r="W55" s="41"/>
      <c r="X55" s="41"/>
      <c r="Y55" s="41"/>
      <c r="Z55" s="41"/>
      <c r="AA55" s="41"/>
      <c r="AB55" s="41"/>
    </row>
    <row r="56" spans="1:68" ht="14.25" customHeight="1" x14ac:dyDescent="0.3">
      <c r="A56" s="175" t="s">
        <v>115</v>
      </c>
      <c r="B56" s="47" t="s">
        <v>117</v>
      </c>
      <c r="C56" s="176" t="e">
        <f>+C50/$C$21</f>
        <v>#DIV/0!</v>
      </c>
      <c r="D56" s="176" t="e">
        <f t="shared" ref="D56:N56" si="84">+D50/$C$21</f>
        <v>#DIV/0!</v>
      </c>
      <c r="E56" s="176" t="e">
        <f t="shared" si="84"/>
        <v>#DIV/0!</v>
      </c>
      <c r="F56" s="176" t="e">
        <f t="shared" si="84"/>
        <v>#DIV/0!</v>
      </c>
      <c r="G56" s="176" t="e">
        <f t="shared" si="84"/>
        <v>#DIV/0!</v>
      </c>
      <c r="H56" s="176" t="e">
        <f t="shared" si="84"/>
        <v>#DIV/0!</v>
      </c>
      <c r="I56" s="176" t="e">
        <f t="shared" si="84"/>
        <v>#DIV/0!</v>
      </c>
      <c r="J56" s="176" t="e">
        <f t="shared" si="84"/>
        <v>#DIV/0!</v>
      </c>
      <c r="K56" s="176" t="e">
        <f t="shared" si="84"/>
        <v>#DIV/0!</v>
      </c>
      <c r="L56" s="176" t="e">
        <f t="shared" si="84"/>
        <v>#DIV/0!</v>
      </c>
      <c r="M56" s="176" t="e">
        <f t="shared" si="84"/>
        <v>#DIV/0!</v>
      </c>
      <c r="N56" s="176" t="e">
        <f t="shared" si="84"/>
        <v>#DIV/0!</v>
      </c>
      <c r="Q56" s="30"/>
      <c r="V56" s="41"/>
      <c r="W56" s="41"/>
      <c r="X56" s="41"/>
      <c r="Y56" s="41"/>
      <c r="Z56" s="41"/>
      <c r="AA56" s="41"/>
      <c r="AB56" s="41"/>
    </row>
    <row r="57" spans="1:68" ht="14.25" customHeight="1" x14ac:dyDescent="0.3">
      <c r="Q57" s="30"/>
    </row>
    <row r="58" spans="1:68" ht="14.25" customHeight="1" x14ac:dyDescent="0.35">
      <c r="B58" s="141" t="s">
        <v>118</v>
      </c>
    </row>
    <row r="59" spans="1:68" ht="14.25" customHeight="1" x14ac:dyDescent="0.3">
      <c r="B59" s="154" t="s">
        <v>119</v>
      </c>
      <c r="C59" s="155" t="str">
        <f t="shared" ref="C59:N59" si="85">C20</f>
        <v>BA</v>
      </c>
      <c r="D59" s="155" t="str">
        <f t="shared" si="85"/>
        <v>BA +10</v>
      </c>
      <c r="E59" s="155" t="str">
        <f t="shared" si="85"/>
        <v>BA+20</v>
      </c>
      <c r="F59" s="155" t="str">
        <f t="shared" si="85"/>
        <v>BA+30</v>
      </c>
      <c r="G59" s="155" t="str">
        <f t="shared" si="85"/>
        <v>BA+40</v>
      </c>
      <c r="H59" s="155" t="str">
        <f t="shared" si="85"/>
        <v>MA</v>
      </c>
      <c r="I59" s="155" t="str">
        <f t="shared" si="85"/>
        <v>MA +10</v>
      </c>
      <c r="J59" s="155" t="str">
        <f t="shared" si="85"/>
        <v>MA +20</v>
      </c>
      <c r="K59" s="155" t="str">
        <f t="shared" si="85"/>
        <v>MA +30</v>
      </c>
      <c r="L59" s="155" t="str">
        <f t="shared" si="85"/>
        <v>MA+40</v>
      </c>
      <c r="M59" s="155" t="str">
        <f t="shared" si="85"/>
        <v>MA +50</v>
      </c>
      <c r="N59" s="155" t="str">
        <f t="shared" si="85"/>
        <v>MA +60</v>
      </c>
    </row>
    <row r="60" spans="1:68" ht="14.25" customHeight="1" x14ac:dyDescent="0.3">
      <c r="B60" s="147">
        <f t="shared" ref="B60:B89" si="86">B21</f>
        <v>1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"/>
    </row>
    <row r="61" spans="1:68" ht="14.25" customHeight="1" x14ac:dyDescent="0.3">
      <c r="B61" s="147">
        <f t="shared" si="86"/>
        <v>2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"/>
    </row>
    <row r="62" spans="1:68" ht="14.25" customHeight="1" x14ac:dyDescent="0.3">
      <c r="B62" s="147">
        <f t="shared" si="86"/>
        <v>3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"/>
    </row>
    <row r="63" spans="1:68" ht="14.25" customHeight="1" x14ac:dyDescent="0.3">
      <c r="B63" s="147">
        <f t="shared" si="86"/>
        <v>4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"/>
    </row>
    <row r="64" spans="1:68" ht="14.25" customHeight="1" x14ac:dyDescent="0.3">
      <c r="B64" s="147">
        <f t="shared" si="86"/>
        <v>5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"/>
    </row>
    <row r="65" spans="2:15" ht="14.25" customHeight="1" x14ac:dyDescent="0.3">
      <c r="B65" s="147">
        <f t="shared" si="86"/>
        <v>6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"/>
    </row>
    <row r="66" spans="2:15" ht="14.25" customHeight="1" x14ac:dyDescent="0.3">
      <c r="B66" s="147">
        <f t="shared" si="86"/>
        <v>7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"/>
    </row>
    <row r="67" spans="2:15" ht="14.25" customHeight="1" x14ac:dyDescent="0.3">
      <c r="B67" s="147">
        <f t="shared" si="86"/>
        <v>8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"/>
    </row>
    <row r="68" spans="2:15" ht="14.25" customHeight="1" x14ac:dyDescent="0.3">
      <c r="B68" s="147">
        <f t="shared" si="86"/>
        <v>9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"/>
    </row>
    <row r="69" spans="2:15" ht="14.25" customHeight="1" x14ac:dyDescent="0.3">
      <c r="B69" s="147">
        <f t="shared" si="86"/>
        <v>10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"/>
    </row>
    <row r="70" spans="2:15" ht="14.25" customHeight="1" x14ac:dyDescent="0.3">
      <c r="B70" s="147">
        <f t="shared" si="86"/>
        <v>11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"/>
    </row>
    <row r="71" spans="2:15" ht="14.25" customHeight="1" x14ac:dyDescent="0.3">
      <c r="B71" s="147">
        <f t="shared" si="86"/>
        <v>12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"/>
    </row>
    <row r="72" spans="2:15" ht="14.25" customHeight="1" x14ac:dyDescent="0.3">
      <c r="B72" s="147">
        <f t="shared" si="86"/>
        <v>13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"/>
    </row>
    <row r="73" spans="2:15" ht="14.25" customHeight="1" x14ac:dyDescent="0.3">
      <c r="B73" s="147">
        <f t="shared" si="86"/>
        <v>14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"/>
    </row>
    <row r="74" spans="2:15" ht="14.25" customHeight="1" x14ac:dyDescent="0.3">
      <c r="B74" s="147">
        <f t="shared" si="86"/>
        <v>15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"/>
    </row>
    <row r="75" spans="2:15" ht="14.25" customHeight="1" x14ac:dyDescent="0.3">
      <c r="B75" s="147">
        <f t="shared" si="86"/>
        <v>16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"/>
    </row>
    <row r="76" spans="2:15" ht="14.25" customHeight="1" x14ac:dyDescent="0.3">
      <c r="B76" s="147">
        <f t="shared" si="86"/>
        <v>17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"/>
    </row>
    <row r="77" spans="2:15" ht="14.25" customHeight="1" x14ac:dyDescent="0.3">
      <c r="B77" s="147">
        <f t="shared" si="86"/>
        <v>18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"/>
    </row>
    <row r="78" spans="2:15" ht="14.25" customHeight="1" x14ac:dyDescent="0.3">
      <c r="B78" s="147">
        <f t="shared" si="86"/>
        <v>19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"/>
    </row>
    <row r="79" spans="2:15" ht="14.25" customHeight="1" x14ac:dyDescent="0.3">
      <c r="B79" s="147">
        <f t="shared" si="86"/>
        <v>20</v>
      </c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"/>
    </row>
    <row r="80" spans="2:15" ht="14.25" customHeight="1" x14ac:dyDescent="0.3">
      <c r="B80" s="147">
        <f t="shared" si="86"/>
        <v>21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"/>
    </row>
    <row r="81" spans="1:68" ht="14.25" customHeight="1" x14ac:dyDescent="0.3">
      <c r="B81" s="147">
        <f t="shared" si="86"/>
        <v>22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"/>
    </row>
    <row r="82" spans="1:68" ht="14.25" customHeight="1" x14ac:dyDescent="0.3">
      <c r="B82" s="147">
        <f t="shared" si="86"/>
        <v>23</v>
      </c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</row>
    <row r="83" spans="1:68" ht="14.25" customHeight="1" x14ac:dyDescent="0.3">
      <c r="B83" s="147">
        <f t="shared" si="86"/>
        <v>24</v>
      </c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</row>
    <row r="84" spans="1:68" ht="14.25" customHeight="1" x14ac:dyDescent="0.3">
      <c r="B84" s="147">
        <f t="shared" si="86"/>
        <v>25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</row>
    <row r="85" spans="1:68" ht="14.25" customHeight="1" x14ac:dyDescent="0.3">
      <c r="B85" s="147">
        <f t="shared" si="86"/>
        <v>26</v>
      </c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</row>
    <row r="86" spans="1:68" ht="14.25" customHeight="1" x14ac:dyDescent="0.3">
      <c r="B86" s="147">
        <f t="shared" si="86"/>
        <v>27</v>
      </c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</row>
    <row r="87" spans="1:68" ht="14.25" customHeight="1" x14ac:dyDescent="0.3">
      <c r="B87" s="147">
        <f t="shared" si="86"/>
        <v>28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</row>
    <row r="88" spans="1:68" ht="14.25" customHeight="1" x14ac:dyDescent="0.3">
      <c r="A88" s="124"/>
      <c r="B88" s="147">
        <f t="shared" si="86"/>
        <v>29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27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</row>
    <row r="89" spans="1:68" ht="14.25" customHeight="1" x14ac:dyDescent="0.3">
      <c r="A89" s="124"/>
      <c r="B89" s="147">
        <f t="shared" si="86"/>
        <v>30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27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</row>
    <row r="90" spans="1:68" ht="14.25" customHeight="1" x14ac:dyDescent="0.3">
      <c r="A90" s="124"/>
      <c r="B90" s="14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27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</row>
    <row r="91" spans="1:68" ht="14.25" customHeight="1" x14ac:dyDescent="0.3">
      <c r="A91" s="124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27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</row>
    <row r="92" spans="1:68" ht="14.25" customHeight="1" x14ac:dyDescent="0.3">
      <c r="A92" s="124"/>
      <c r="B92" s="179" t="s">
        <v>99</v>
      </c>
      <c r="C92" s="180">
        <f t="shared" ref="C92:N92" si="87">SUM(C60:C90)</f>
        <v>0</v>
      </c>
      <c r="D92" s="180">
        <f t="shared" si="87"/>
        <v>0</v>
      </c>
      <c r="E92" s="180">
        <f t="shared" si="87"/>
        <v>0</v>
      </c>
      <c r="F92" s="180">
        <f t="shared" si="87"/>
        <v>0</v>
      </c>
      <c r="G92" s="180">
        <f t="shared" si="87"/>
        <v>0</v>
      </c>
      <c r="H92" s="180">
        <f t="shared" si="87"/>
        <v>0</v>
      </c>
      <c r="I92" s="180">
        <f t="shared" si="87"/>
        <v>0</v>
      </c>
      <c r="J92" s="180">
        <f t="shared" si="87"/>
        <v>0</v>
      </c>
      <c r="K92" s="180">
        <f t="shared" si="87"/>
        <v>0</v>
      </c>
      <c r="L92" s="180">
        <f t="shared" si="87"/>
        <v>0</v>
      </c>
      <c r="M92" s="180">
        <f t="shared" si="87"/>
        <v>0</v>
      </c>
      <c r="N92" s="180">
        <f t="shared" si="87"/>
        <v>0</v>
      </c>
      <c r="O92" s="180">
        <f>SUM(C92:N92)</f>
        <v>0</v>
      </c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</row>
    <row r="93" spans="1:68" ht="14.25" customHeight="1" x14ac:dyDescent="0.3">
      <c r="A93" s="124"/>
      <c r="B93" s="125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</row>
    <row r="94" spans="1:68" ht="14.25" customHeight="1" x14ac:dyDescent="0.3">
      <c r="A94" s="124"/>
      <c r="B94" s="125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</row>
    <row r="95" spans="1:68" ht="14.25" customHeight="1" x14ac:dyDescent="0.3"/>
    <row r="96" spans="1:68" ht="14.25" customHeight="1" x14ac:dyDescent="0.3">
      <c r="B96" s="158" t="s">
        <v>119</v>
      </c>
      <c r="C96" s="155" t="str">
        <f t="shared" ref="C96:N96" si="88">C20</f>
        <v>BA</v>
      </c>
      <c r="D96" s="155" t="str">
        <f t="shared" si="88"/>
        <v>BA +10</v>
      </c>
      <c r="E96" s="155" t="str">
        <f t="shared" si="88"/>
        <v>BA+20</v>
      </c>
      <c r="F96" s="155" t="str">
        <f t="shared" si="88"/>
        <v>BA+30</v>
      </c>
      <c r="G96" s="155" t="str">
        <f t="shared" si="88"/>
        <v>BA+40</v>
      </c>
      <c r="H96" s="155" t="str">
        <f t="shared" si="88"/>
        <v>MA</v>
      </c>
      <c r="I96" s="155" t="str">
        <f t="shared" si="88"/>
        <v>MA +10</v>
      </c>
      <c r="J96" s="155" t="str">
        <f t="shared" si="88"/>
        <v>MA +20</v>
      </c>
      <c r="K96" s="155" t="str">
        <f t="shared" si="88"/>
        <v>MA +30</v>
      </c>
      <c r="L96" s="155" t="str">
        <f t="shared" si="88"/>
        <v>MA+40</v>
      </c>
      <c r="M96" s="155" t="str">
        <f t="shared" si="88"/>
        <v>MA +50</v>
      </c>
      <c r="N96" s="155" t="str">
        <f t="shared" si="88"/>
        <v>MA +60</v>
      </c>
    </row>
    <row r="97" spans="2:14" ht="14.25" customHeight="1" x14ac:dyDescent="0.3">
      <c r="B97" s="159">
        <f t="shared" ref="B97:B126" si="89">B60</f>
        <v>1</v>
      </c>
      <c r="C97" s="160">
        <f>+(C60*C21)</f>
        <v>0</v>
      </c>
      <c r="D97" s="160">
        <f t="shared" ref="D97:M97" si="90">D60*D21</f>
        <v>0</v>
      </c>
      <c r="E97" s="160">
        <f t="shared" si="90"/>
        <v>0</v>
      </c>
      <c r="F97" s="160">
        <f t="shared" si="90"/>
        <v>0</v>
      </c>
      <c r="G97" s="160">
        <f t="shared" si="90"/>
        <v>0</v>
      </c>
      <c r="H97" s="160">
        <f t="shared" si="90"/>
        <v>0</v>
      </c>
      <c r="I97" s="160">
        <f t="shared" si="90"/>
        <v>0</v>
      </c>
      <c r="J97" s="160">
        <f t="shared" si="90"/>
        <v>0</v>
      </c>
      <c r="K97" s="160">
        <f t="shared" si="90"/>
        <v>0</v>
      </c>
      <c r="L97" s="160">
        <f t="shared" si="90"/>
        <v>0</v>
      </c>
      <c r="M97" s="160">
        <f t="shared" si="90"/>
        <v>0</v>
      </c>
      <c r="N97" s="160">
        <f>N60*'Current Year'!N21</f>
        <v>0</v>
      </c>
    </row>
    <row r="98" spans="2:14" ht="14.25" customHeight="1" x14ac:dyDescent="0.3">
      <c r="B98" s="159">
        <f t="shared" si="89"/>
        <v>2</v>
      </c>
      <c r="C98" s="160">
        <f t="shared" ref="C98:C110" si="91">SUM(C61*C22)</f>
        <v>0</v>
      </c>
      <c r="D98" s="160">
        <f t="shared" ref="D98:N98" si="92">D61*D22</f>
        <v>0</v>
      </c>
      <c r="E98" s="160">
        <f t="shared" si="92"/>
        <v>0</v>
      </c>
      <c r="F98" s="160">
        <f t="shared" si="92"/>
        <v>0</v>
      </c>
      <c r="G98" s="160">
        <f t="shared" si="92"/>
        <v>0</v>
      </c>
      <c r="H98" s="160">
        <f t="shared" si="92"/>
        <v>0</v>
      </c>
      <c r="I98" s="160">
        <f t="shared" si="92"/>
        <v>0</v>
      </c>
      <c r="J98" s="160">
        <f t="shared" si="92"/>
        <v>0</v>
      </c>
      <c r="K98" s="160">
        <f t="shared" si="92"/>
        <v>0</v>
      </c>
      <c r="L98" s="160">
        <f t="shared" si="92"/>
        <v>0</v>
      </c>
      <c r="M98" s="160">
        <f t="shared" si="92"/>
        <v>0</v>
      </c>
      <c r="N98" s="160">
        <f t="shared" si="92"/>
        <v>0</v>
      </c>
    </row>
    <row r="99" spans="2:14" ht="14.25" customHeight="1" x14ac:dyDescent="0.3">
      <c r="B99" s="159">
        <f t="shared" si="89"/>
        <v>3</v>
      </c>
      <c r="C99" s="160">
        <f t="shared" si="91"/>
        <v>0</v>
      </c>
      <c r="D99" s="160">
        <f t="shared" ref="D99:N99" si="93">D62*D23</f>
        <v>0</v>
      </c>
      <c r="E99" s="160">
        <f t="shared" si="93"/>
        <v>0</v>
      </c>
      <c r="F99" s="160">
        <f t="shared" si="93"/>
        <v>0</v>
      </c>
      <c r="G99" s="160">
        <f t="shared" si="93"/>
        <v>0</v>
      </c>
      <c r="H99" s="160">
        <f t="shared" si="93"/>
        <v>0</v>
      </c>
      <c r="I99" s="160">
        <f t="shared" si="93"/>
        <v>0</v>
      </c>
      <c r="J99" s="160">
        <f t="shared" si="93"/>
        <v>0</v>
      </c>
      <c r="K99" s="160">
        <f t="shared" si="93"/>
        <v>0</v>
      </c>
      <c r="L99" s="160">
        <f t="shared" si="93"/>
        <v>0</v>
      </c>
      <c r="M99" s="160">
        <f t="shared" si="93"/>
        <v>0</v>
      </c>
      <c r="N99" s="160">
        <f t="shared" si="93"/>
        <v>0</v>
      </c>
    </row>
    <row r="100" spans="2:14" ht="14.25" customHeight="1" x14ac:dyDescent="0.3">
      <c r="B100" s="159">
        <f t="shared" si="89"/>
        <v>4</v>
      </c>
      <c r="C100" s="160">
        <f t="shared" si="91"/>
        <v>0</v>
      </c>
      <c r="D100" s="160">
        <f t="shared" ref="D100:N100" si="94">D63*D24</f>
        <v>0</v>
      </c>
      <c r="E100" s="160">
        <f t="shared" si="94"/>
        <v>0</v>
      </c>
      <c r="F100" s="160">
        <f t="shared" si="94"/>
        <v>0</v>
      </c>
      <c r="G100" s="160">
        <f t="shared" si="94"/>
        <v>0</v>
      </c>
      <c r="H100" s="160">
        <f t="shared" si="94"/>
        <v>0</v>
      </c>
      <c r="I100" s="160">
        <f t="shared" si="94"/>
        <v>0</v>
      </c>
      <c r="J100" s="160">
        <f t="shared" si="94"/>
        <v>0</v>
      </c>
      <c r="K100" s="160">
        <f t="shared" si="94"/>
        <v>0</v>
      </c>
      <c r="L100" s="160">
        <f t="shared" si="94"/>
        <v>0</v>
      </c>
      <c r="M100" s="160">
        <f t="shared" si="94"/>
        <v>0</v>
      </c>
      <c r="N100" s="160">
        <f t="shared" si="94"/>
        <v>0</v>
      </c>
    </row>
    <row r="101" spans="2:14" ht="14.25" customHeight="1" x14ac:dyDescent="0.3">
      <c r="B101" s="159">
        <f t="shared" si="89"/>
        <v>5</v>
      </c>
      <c r="C101" s="160">
        <f t="shared" si="91"/>
        <v>0</v>
      </c>
      <c r="D101" s="160">
        <f t="shared" ref="D101:N101" si="95">D64*D25</f>
        <v>0</v>
      </c>
      <c r="E101" s="160">
        <f t="shared" si="95"/>
        <v>0</v>
      </c>
      <c r="F101" s="160">
        <f t="shared" si="95"/>
        <v>0</v>
      </c>
      <c r="G101" s="160">
        <f t="shared" si="95"/>
        <v>0</v>
      </c>
      <c r="H101" s="160">
        <f t="shared" si="95"/>
        <v>0</v>
      </c>
      <c r="I101" s="160">
        <f t="shared" si="95"/>
        <v>0</v>
      </c>
      <c r="J101" s="160">
        <f t="shared" si="95"/>
        <v>0</v>
      </c>
      <c r="K101" s="160">
        <f t="shared" si="95"/>
        <v>0</v>
      </c>
      <c r="L101" s="160">
        <f t="shared" si="95"/>
        <v>0</v>
      </c>
      <c r="M101" s="160">
        <f t="shared" si="95"/>
        <v>0</v>
      </c>
      <c r="N101" s="160">
        <f t="shared" si="95"/>
        <v>0</v>
      </c>
    </row>
    <row r="102" spans="2:14" ht="14.25" customHeight="1" x14ac:dyDescent="0.3">
      <c r="B102" s="159">
        <f t="shared" si="89"/>
        <v>6</v>
      </c>
      <c r="C102" s="160">
        <f t="shared" si="91"/>
        <v>0</v>
      </c>
      <c r="D102" s="160">
        <f t="shared" ref="D102:N102" si="96">D65*D26</f>
        <v>0</v>
      </c>
      <c r="E102" s="160">
        <f t="shared" si="96"/>
        <v>0</v>
      </c>
      <c r="F102" s="160">
        <f t="shared" si="96"/>
        <v>0</v>
      </c>
      <c r="G102" s="160">
        <f t="shared" si="96"/>
        <v>0</v>
      </c>
      <c r="H102" s="160">
        <f t="shared" si="96"/>
        <v>0</v>
      </c>
      <c r="I102" s="160">
        <f t="shared" si="96"/>
        <v>0</v>
      </c>
      <c r="J102" s="160">
        <f t="shared" si="96"/>
        <v>0</v>
      </c>
      <c r="K102" s="160">
        <f t="shared" si="96"/>
        <v>0</v>
      </c>
      <c r="L102" s="160">
        <f t="shared" si="96"/>
        <v>0</v>
      </c>
      <c r="M102" s="160">
        <f t="shared" si="96"/>
        <v>0</v>
      </c>
      <c r="N102" s="160">
        <f t="shared" si="96"/>
        <v>0</v>
      </c>
    </row>
    <row r="103" spans="2:14" ht="14.25" customHeight="1" x14ac:dyDescent="0.3">
      <c r="B103" s="159">
        <f t="shared" si="89"/>
        <v>7</v>
      </c>
      <c r="C103" s="160">
        <f t="shared" si="91"/>
        <v>0</v>
      </c>
      <c r="D103" s="160">
        <f t="shared" ref="D103:N103" si="97">D66*D27</f>
        <v>0</v>
      </c>
      <c r="E103" s="160">
        <f t="shared" si="97"/>
        <v>0</v>
      </c>
      <c r="F103" s="160">
        <f t="shared" si="97"/>
        <v>0</v>
      </c>
      <c r="G103" s="160">
        <f t="shared" si="97"/>
        <v>0</v>
      </c>
      <c r="H103" s="160">
        <f t="shared" si="97"/>
        <v>0</v>
      </c>
      <c r="I103" s="160">
        <f t="shared" si="97"/>
        <v>0</v>
      </c>
      <c r="J103" s="160">
        <f t="shared" si="97"/>
        <v>0</v>
      </c>
      <c r="K103" s="160">
        <f t="shared" si="97"/>
        <v>0</v>
      </c>
      <c r="L103" s="160">
        <f t="shared" si="97"/>
        <v>0</v>
      </c>
      <c r="M103" s="160">
        <f t="shared" si="97"/>
        <v>0</v>
      </c>
      <c r="N103" s="160">
        <f t="shared" si="97"/>
        <v>0</v>
      </c>
    </row>
    <row r="104" spans="2:14" ht="14.25" customHeight="1" x14ac:dyDescent="0.3">
      <c r="B104" s="159">
        <f t="shared" si="89"/>
        <v>8</v>
      </c>
      <c r="C104" s="160">
        <f t="shared" si="91"/>
        <v>0</v>
      </c>
      <c r="D104" s="160">
        <f t="shared" ref="D104:N104" si="98">D67*D28</f>
        <v>0</v>
      </c>
      <c r="E104" s="160">
        <f t="shared" si="98"/>
        <v>0</v>
      </c>
      <c r="F104" s="160">
        <f t="shared" si="98"/>
        <v>0</v>
      </c>
      <c r="G104" s="160">
        <f t="shared" si="98"/>
        <v>0</v>
      </c>
      <c r="H104" s="160">
        <f t="shared" si="98"/>
        <v>0</v>
      </c>
      <c r="I104" s="160">
        <f t="shared" si="98"/>
        <v>0</v>
      </c>
      <c r="J104" s="160">
        <f t="shared" si="98"/>
        <v>0</v>
      </c>
      <c r="K104" s="160">
        <f t="shared" si="98"/>
        <v>0</v>
      </c>
      <c r="L104" s="160">
        <f t="shared" si="98"/>
        <v>0</v>
      </c>
      <c r="M104" s="160">
        <f t="shared" si="98"/>
        <v>0</v>
      </c>
      <c r="N104" s="160">
        <f t="shared" si="98"/>
        <v>0</v>
      </c>
    </row>
    <row r="105" spans="2:14" ht="14.25" customHeight="1" x14ac:dyDescent="0.3">
      <c r="B105" s="159">
        <f t="shared" si="89"/>
        <v>9</v>
      </c>
      <c r="C105" s="160">
        <f t="shared" si="91"/>
        <v>0</v>
      </c>
      <c r="D105" s="160">
        <f t="shared" ref="D105:N105" si="99">D68*D29</f>
        <v>0</v>
      </c>
      <c r="E105" s="160">
        <f t="shared" si="99"/>
        <v>0</v>
      </c>
      <c r="F105" s="160">
        <f t="shared" si="99"/>
        <v>0</v>
      </c>
      <c r="G105" s="160">
        <f t="shared" si="99"/>
        <v>0</v>
      </c>
      <c r="H105" s="160">
        <f t="shared" si="99"/>
        <v>0</v>
      </c>
      <c r="I105" s="160">
        <f t="shared" si="99"/>
        <v>0</v>
      </c>
      <c r="J105" s="160">
        <f t="shared" si="99"/>
        <v>0</v>
      </c>
      <c r="K105" s="160">
        <f t="shared" si="99"/>
        <v>0</v>
      </c>
      <c r="L105" s="160">
        <f t="shared" si="99"/>
        <v>0</v>
      </c>
      <c r="M105" s="160">
        <f t="shared" si="99"/>
        <v>0</v>
      </c>
      <c r="N105" s="160">
        <f t="shared" si="99"/>
        <v>0</v>
      </c>
    </row>
    <row r="106" spans="2:14" ht="14.25" customHeight="1" x14ac:dyDescent="0.3">
      <c r="B106" s="159">
        <f t="shared" si="89"/>
        <v>10</v>
      </c>
      <c r="C106" s="160">
        <f t="shared" si="91"/>
        <v>0</v>
      </c>
      <c r="D106" s="160">
        <f t="shared" ref="D106:N106" si="100">D69*D30</f>
        <v>0</v>
      </c>
      <c r="E106" s="160">
        <f t="shared" si="100"/>
        <v>0</v>
      </c>
      <c r="F106" s="160">
        <f t="shared" si="100"/>
        <v>0</v>
      </c>
      <c r="G106" s="160">
        <f t="shared" si="100"/>
        <v>0</v>
      </c>
      <c r="H106" s="160">
        <f t="shared" si="100"/>
        <v>0</v>
      </c>
      <c r="I106" s="160">
        <f t="shared" si="100"/>
        <v>0</v>
      </c>
      <c r="J106" s="160">
        <f t="shared" si="100"/>
        <v>0</v>
      </c>
      <c r="K106" s="160">
        <f t="shared" si="100"/>
        <v>0</v>
      </c>
      <c r="L106" s="160">
        <f t="shared" si="100"/>
        <v>0</v>
      </c>
      <c r="M106" s="160">
        <f t="shared" si="100"/>
        <v>0</v>
      </c>
      <c r="N106" s="160">
        <f t="shared" si="100"/>
        <v>0</v>
      </c>
    </row>
    <row r="107" spans="2:14" ht="14.25" customHeight="1" x14ac:dyDescent="0.3">
      <c r="B107" s="159">
        <f t="shared" si="89"/>
        <v>11</v>
      </c>
      <c r="C107" s="160">
        <f t="shared" si="91"/>
        <v>0</v>
      </c>
      <c r="D107" s="160">
        <f t="shared" ref="D107:N107" si="101">D70*D31</f>
        <v>0</v>
      </c>
      <c r="E107" s="160">
        <f t="shared" si="101"/>
        <v>0</v>
      </c>
      <c r="F107" s="160">
        <f t="shared" si="101"/>
        <v>0</v>
      </c>
      <c r="G107" s="160">
        <f t="shared" si="101"/>
        <v>0</v>
      </c>
      <c r="H107" s="160">
        <f t="shared" si="101"/>
        <v>0</v>
      </c>
      <c r="I107" s="160">
        <f t="shared" si="101"/>
        <v>0</v>
      </c>
      <c r="J107" s="160">
        <f t="shared" si="101"/>
        <v>0</v>
      </c>
      <c r="K107" s="160">
        <f t="shared" si="101"/>
        <v>0</v>
      </c>
      <c r="L107" s="160">
        <f t="shared" si="101"/>
        <v>0</v>
      </c>
      <c r="M107" s="160">
        <f t="shared" si="101"/>
        <v>0</v>
      </c>
      <c r="N107" s="160">
        <f t="shared" si="101"/>
        <v>0</v>
      </c>
    </row>
    <row r="108" spans="2:14" ht="14.25" customHeight="1" x14ac:dyDescent="0.3">
      <c r="B108" s="159">
        <f t="shared" si="89"/>
        <v>12</v>
      </c>
      <c r="C108" s="160">
        <f t="shared" si="91"/>
        <v>0</v>
      </c>
      <c r="D108" s="160">
        <f t="shared" ref="D108:N108" si="102">D71*D32</f>
        <v>0</v>
      </c>
      <c r="E108" s="160">
        <f t="shared" si="102"/>
        <v>0</v>
      </c>
      <c r="F108" s="160">
        <f t="shared" si="102"/>
        <v>0</v>
      </c>
      <c r="G108" s="160">
        <f t="shared" si="102"/>
        <v>0</v>
      </c>
      <c r="H108" s="160">
        <f t="shared" si="102"/>
        <v>0</v>
      </c>
      <c r="I108" s="160">
        <f t="shared" si="102"/>
        <v>0</v>
      </c>
      <c r="J108" s="160">
        <f t="shared" si="102"/>
        <v>0</v>
      </c>
      <c r="K108" s="160">
        <f t="shared" si="102"/>
        <v>0</v>
      </c>
      <c r="L108" s="160">
        <f t="shared" si="102"/>
        <v>0</v>
      </c>
      <c r="M108" s="160">
        <f t="shared" si="102"/>
        <v>0</v>
      </c>
      <c r="N108" s="160">
        <f t="shared" si="102"/>
        <v>0</v>
      </c>
    </row>
    <row r="109" spans="2:14" ht="14.25" customHeight="1" x14ac:dyDescent="0.3">
      <c r="B109" s="159">
        <f t="shared" si="89"/>
        <v>13</v>
      </c>
      <c r="C109" s="160">
        <f t="shared" si="91"/>
        <v>0</v>
      </c>
      <c r="D109" s="160">
        <f t="shared" ref="D109:N109" si="103">D72*D33</f>
        <v>0</v>
      </c>
      <c r="E109" s="160">
        <f t="shared" si="103"/>
        <v>0</v>
      </c>
      <c r="F109" s="160">
        <f t="shared" si="103"/>
        <v>0</v>
      </c>
      <c r="G109" s="160">
        <f t="shared" si="103"/>
        <v>0</v>
      </c>
      <c r="H109" s="160">
        <f t="shared" si="103"/>
        <v>0</v>
      </c>
      <c r="I109" s="160">
        <f t="shared" si="103"/>
        <v>0</v>
      </c>
      <c r="J109" s="160">
        <f t="shared" si="103"/>
        <v>0</v>
      </c>
      <c r="K109" s="160">
        <f t="shared" si="103"/>
        <v>0</v>
      </c>
      <c r="L109" s="160">
        <f t="shared" si="103"/>
        <v>0</v>
      </c>
      <c r="M109" s="160">
        <f t="shared" si="103"/>
        <v>0</v>
      </c>
      <c r="N109" s="160">
        <f t="shared" si="103"/>
        <v>0</v>
      </c>
    </row>
    <row r="110" spans="2:14" ht="14.25" customHeight="1" x14ac:dyDescent="0.3">
      <c r="B110" s="159">
        <f t="shared" si="89"/>
        <v>14</v>
      </c>
      <c r="C110" s="160">
        <f t="shared" si="91"/>
        <v>0</v>
      </c>
      <c r="D110" s="160">
        <f t="shared" ref="D110:N110" si="104">D73*D34</f>
        <v>0</v>
      </c>
      <c r="E110" s="160">
        <f t="shared" si="104"/>
        <v>0</v>
      </c>
      <c r="F110" s="160">
        <f t="shared" si="104"/>
        <v>0</v>
      </c>
      <c r="G110" s="160">
        <f t="shared" si="104"/>
        <v>0</v>
      </c>
      <c r="H110" s="160">
        <f t="shared" si="104"/>
        <v>0</v>
      </c>
      <c r="I110" s="160">
        <f t="shared" si="104"/>
        <v>0</v>
      </c>
      <c r="J110" s="160">
        <f t="shared" si="104"/>
        <v>0</v>
      </c>
      <c r="K110" s="160">
        <f t="shared" si="104"/>
        <v>0</v>
      </c>
      <c r="L110" s="160">
        <f t="shared" si="104"/>
        <v>0</v>
      </c>
      <c r="M110" s="160">
        <f t="shared" si="104"/>
        <v>0</v>
      </c>
      <c r="N110" s="160">
        <f t="shared" si="104"/>
        <v>0</v>
      </c>
    </row>
    <row r="111" spans="2:14" ht="14.25" customHeight="1" x14ac:dyDescent="0.3">
      <c r="B111" s="159">
        <f t="shared" si="89"/>
        <v>15</v>
      </c>
      <c r="C111" s="160">
        <f>SUM(C74*C34)</f>
        <v>0</v>
      </c>
      <c r="D111" s="160">
        <f t="shared" ref="D111:N111" si="105">D74*D35</f>
        <v>0</v>
      </c>
      <c r="E111" s="160">
        <f t="shared" si="105"/>
        <v>0</v>
      </c>
      <c r="F111" s="160">
        <f t="shared" si="105"/>
        <v>0</v>
      </c>
      <c r="G111" s="160">
        <f t="shared" si="105"/>
        <v>0</v>
      </c>
      <c r="H111" s="160">
        <f t="shared" si="105"/>
        <v>0</v>
      </c>
      <c r="I111" s="160">
        <f t="shared" si="105"/>
        <v>0</v>
      </c>
      <c r="J111" s="160">
        <f t="shared" si="105"/>
        <v>0</v>
      </c>
      <c r="K111" s="160">
        <f t="shared" si="105"/>
        <v>0</v>
      </c>
      <c r="L111" s="160">
        <f t="shared" si="105"/>
        <v>0</v>
      </c>
      <c r="M111" s="160">
        <f t="shared" si="105"/>
        <v>0</v>
      </c>
      <c r="N111" s="160">
        <f t="shared" si="105"/>
        <v>0</v>
      </c>
    </row>
    <row r="112" spans="2:14" ht="14.25" customHeight="1" x14ac:dyDescent="0.3">
      <c r="B112" s="159">
        <f t="shared" si="89"/>
        <v>16</v>
      </c>
      <c r="C112" s="160">
        <f t="shared" ref="C112:C126" si="106">SUM(C75*C36)</f>
        <v>0</v>
      </c>
      <c r="D112" s="160">
        <f t="shared" ref="D112:D126" si="107">D75*D35</f>
        <v>0</v>
      </c>
      <c r="E112" s="160">
        <f t="shared" ref="E112:N112" si="108">E75*E36</f>
        <v>0</v>
      </c>
      <c r="F112" s="160">
        <f t="shared" si="108"/>
        <v>0</v>
      </c>
      <c r="G112" s="160">
        <f t="shared" si="108"/>
        <v>0</v>
      </c>
      <c r="H112" s="160">
        <f t="shared" si="108"/>
        <v>0</v>
      </c>
      <c r="I112" s="160">
        <f t="shared" si="108"/>
        <v>0</v>
      </c>
      <c r="J112" s="160">
        <f t="shared" si="108"/>
        <v>0</v>
      </c>
      <c r="K112" s="160">
        <f t="shared" si="108"/>
        <v>0</v>
      </c>
      <c r="L112" s="160">
        <f t="shared" si="108"/>
        <v>0</v>
      </c>
      <c r="M112" s="160">
        <f t="shared" si="108"/>
        <v>0</v>
      </c>
      <c r="N112" s="160">
        <f t="shared" si="108"/>
        <v>0</v>
      </c>
    </row>
    <row r="113" spans="2:15" ht="14.25" customHeight="1" x14ac:dyDescent="0.3">
      <c r="B113" s="159">
        <f t="shared" si="89"/>
        <v>17</v>
      </c>
      <c r="C113" s="160">
        <f t="shared" si="106"/>
        <v>0</v>
      </c>
      <c r="D113" s="160">
        <f t="shared" si="107"/>
        <v>0</v>
      </c>
      <c r="E113" s="160">
        <f t="shared" ref="E113:N113" si="109">E76*E37</f>
        <v>0</v>
      </c>
      <c r="F113" s="160">
        <f t="shared" si="109"/>
        <v>0</v>
      </c>
      <c r="G113" s="160">
        <f t="shared" si="109"/>
        <v>0</v>
      </c>
      <c r="H113" s="160">
        <f t="shared" si="109"/>
        <v>0</v>
      </c>
      <c r="I113" s="160">
        <f t="shared" si="109"/>
        <v>0</v>
      </c>
      <c r="J113" s="160">
        <f t="shared" si="109"/>
        <v>0</v>
      </c>
      <c r="K113" s="160">
        <f t="shared" si="109"/>
        <v>0</v>
      </c>
      <c r="L113" s="160">
        <f t="shared" si="109"/>
        <v>0</v>
      </c>
      <c r="M113" s="160">
        <f t="shared" si="109"/>
        <v>0</v>
      </c>
      <c r="N113" s="160">
        <f t="shared" si="109"/>
        <v>0</v>
      </c>
    </row>
    <row r="114" spans="2:15" ht="14.25" customHeight="1" x14ac:dyDescent="0.3">
      <c r="B114" s="159">
        <f t="shared" si="89"/>
        <v>18</v>
      </c>
      <c r="C114" s="160">
        <f t="shared" si="106"/>
        <v>0</v>
      </c>
      <c r="D114" s="160">
        <f t="shared" si="107"/>
        <v>0</v>
      </c>
      <c r="E114" s="160">
        <f t="shared" ref="E114:N114" si="110">E77*E38</f>
        <v>0</v>
      </c>
      <c r="F114" s="160">
        <f t="shared" si="110"/>
        <v>0</v>
      </c>
      <c r="G114" s="160">
        <f t="shared" si="110"/>
        <v>0</v>
      </c>
      <c r="H114" s="160">
        <f t="shared" si="110"/>
        <v>0</v>
      </c>
      <c r="I114" s="160">
        <f t="shared" si="110"/>
        <v>0</v>
      </c>
      <c r="J114" s="160">
        <f t="shared" si="110"/>
        <v>0</v>
      </c>
      <c r="K114" s="160">
        <f t="shared" si="110"/>
        <v>0</v>
      </c>
      <c r="L114" s="160">
        <f t="shared" si="110"/>
        <v>0</v>
      </c>
      <c r="M114" s="160">
        <f t="shared" si="110"/>
        <v>0</v>
      </c>
      <c r="N114" s="160">
        <f t="shared" si="110"/>
        <v>0</v>
      </c>
    </row>
    <row r="115" spans="2:15" ht="14.25" customHeight="1" x14ac:dyDescent="0.3">
      <c r="B115" s="159">
        <f t="shared" si="89"/>
        <v>19</v>
      </c>
      <c r="C115" s="160">
        <f t="shared" si="106"/>
        <v>0</v>
      </c>
      <c r="D115" s="160">
        <f t="shared" si="107"/>
        <v>0</v>
      </c>
      <c r="E115" s="160">
        <f t="shared" ref="E115:N115" si="111">E78*E39</f>
        <v>0</v>
      </c>
      <c r="F115" s="160">
        <f t="shared" si="111"/>
        <v>0</v>
      </c>
      <c r="G115" s="160">
        <f t="shared" si="111"/>
        <v>0</v>
      </c>
      <c r="H115" s="160">
        <f t="shared" si="111"/>
        <v>0</v>
      </c>
      <c r="I115" s="160">
        <f t="shared" si="111"/>
        <v>0</v>
      </c>
      <c r="J115" s="160">
        <f t="shared" si="111"/>
        <v>0</v>
      </c>
      <c r="K115" s="160">
        <f t="shared" si="111"/>
        <v>0</v>
      </c>
      <c r="L115" s="160">
        <f t="shared" si="111"/>
        <v>0</v>
      </c>
      <c r="M115" s="160">
        <f t="shared" si="111"/>
        <v>0</v>
      </c>
      <c r="N115" s="160">
        <f t="shared" si="111"/>
        <v>0</v>
      </c>
    </row>
    <row r="116" spans="2:15" ht="14.25" customHeight="1" x14ac:dyDescent="0.3">
      <c r="B116" s="159">
        <f t="shared" si="89"/>
        <v>20</v>
      </c>
      <c r="C116" s="160">
        <f t="shared" si="106"/>
        <v>0</v>
      </c>
      <c r="D116" s="160">
        <f t="shared" si="107"/>
        <v>0</v>
      </c>
      <c r="E116" s="160">
        <f t="shared" ref="E116:N116" si="112">E79*E40</f>
        <v>0</v>
      </c>
      <c r="F116" s="160">
        <f t="shared" si="112"/>
        <v>0</v>
      </c>
      <c r="G116" s="160">
        <f t="shared" si="112"/>
        <v>0</v>
      </c>
      <c r="H116" s="160">
        <f t="shared" si="112"/>
        <v>0</v>
      </c>
      <c r="I116" s="160">
        <f t="shared" si="112"/>
        <v>0</v>
      </c>
      <c r="J116" s="160">
        <f t="shared" si="112"/>
        <v>0</v>
      </c>
      <c r="K116" s="160">
        <f t="shared" si="112"/>
        <v>0</v>
      </c>
      <c r="L116" s="160">
        <f t="shared" si="112"/>
        <v>0</v>
      </c>
      <c r="M116" s="160">
        <f t="shared" si="112"/>
        <v>0</v>
      </c>
      <c r="N116" s="160">
        <f t="shared" si="112"/>
        <v>0</v>
      </c>
    </row>
    <row r="117" spans="2:15" ht="14.25" customHeight="1" x14ac:dyDescent="0.3">
      <c r="B117" s="159">
        <f t="shared" si="89"/>
        <v>21</v>
      </c>
      <c r="C117" s="160">
        <f t="shared" si="106"/>
        <v>0</v>
      </c>
      <c r="D117" s="160">
        <f t="shared" si="107"/>
        <v>0</v>
      </c>
      <c r="E117" s="160">
        <f t="shared" ref="E117:N117" si="113">E80*E41</f>
        <v>0</v>
      </c>
      <c r="F117" s="160">
        <f t="shared" si="113"/>
        <v>0</v>
      </c>
      <c r="G117" s="160">
        <f t="shared" si="113"/>
        <v>0</v>
      </c>
      <c r="H117" s="160">
        <f t="shared" si="113"/>
        <v>0</v>
      </c>
      <c r="I117" s="160">
        <f t="shared" si="113"/>
        <v>0</v>
      </c>
      <c r="J117" s="160">
        <f t="shared" si="113"/>
        <v>0</v>
      </c>
      <c r="K117" s="160">
        <f t="shared" si="113"/>
        <v>0</v>
      </c>
      <c r="L117" s="160">
        <f t="shared" si="113"/>
        <v>0</v>
      </c>
      <c r="M117" s="160">
        <f t="shared" si="113"/>
        <v>0</v>
      </c>
      <c r="N117" s="160">
        <f t="shared" si="113"/>
        <v>0</v>
      </c>
    </row>
    <row r="118" spans="2:15" ht="14.25" customHeight="1" x14ac:dyDescent="0.3">
      <c r="B118" s="159">
        <f t="shared" si="89"/>
        <v>22</v>
      </c>
      <c r="C118" s="160">
        <f t="shared" si="106"/>
        <v>0</v>
      </c>
      <c r="D118" s="160">
        <f t="shared" si="107"/>
        <v>0</v>
      </c>
      <c r="E118" s="160">
        <f t="shared" ref="E118:N118" si="114">E81*E42</f>
        <v>0</v>
      </c>
      <c r="F118" s="160">
        <f t="shared" si="114"/>
        <v>0</v>
      </c>
      <c r="G118" s="160">
        <f t="shared" si="114"/>
        <v>0</v>
      </c>
      <c r="H118" s="160">
        <f t="shared" si="114"/>
        <v>0</v>
      </c>
      <c r="I118" s="160">
        <f t="shared" si="114"/>
        <v>0</v>
      </c>
      <c r="J118" s="160">
        <f t="shared" si="114"/>
        <v>0</v>
      </c>
      <c r="K118" s="160">
        <f t="shared" si="114"/>
        <v>0</v>
      </c>
      <c r="L118" s="160">
        <f t="shared" si="114"/>
        <v>0</v>
      </c>
      <c r="M118" s="160">
        <f t="shared" si="114"/>
        <v>0</v>
      </c>
      <c r="N118" s="160">
        <f t="shared" si="114"/>
        <v>0</v>
      </c>
    </row>
    <row r="119" spans="2:15" ht="14.25" customHeight="1" x14ac:dyDescent="0.3">
      <c r="B119" s="159">
        <f t="shared" si="89"/>
        <v>23</v>
      </c>
      <c r="C119" s="160">
        <f t="shared" si="106"/>
        <v>0</v>
      </c>
      <c r="D119" s="160">
        <f t="shared" si="107"/>
        <v>0</v>
      </c>
      <c r="E119" s="160">
        <f t="shared" ref="E119:N119" si="115">E82*E43</f>
        <v>0</v>
      </c>
      <c r="F119" s="160">
        <f t="shared" si="115"/>
        <v>0</v>
      </c>
      <c r="G119" s="160">
        <f t="shared" si="115"/>
        <v>0</v>
      </c>
      <c r="H119" s="160">
        <f t="shared" si="115"/>
        <v>0</v>
      </c>
      <c r="I119" s="160">
        <f t="shared" si="115"/>
        <v>0</v>
      </c>
      <c r="J119" s="160">
        <f t="shared" si="115"/>
        <v>0</v>
      </c>
      <c r="K119" s="160">
        <f t="shared" si="115"/>
        <v>0</v>
      </c>
      <c r="L119" s="160">
        <f t="shared" si="115"/>
        <v>0</v>
      </c>
      <c r="M119" s="160">
        <f t="shared" si="115"/>
        <v>0</v>
      </c>
      <c r="N119" s="160">
        <f t="shared" si="115"/>
        <v>0</v>
      </c>
    </row>
    <row r="120" spans="2:15" ht="14.25" customHeight="1" x14ac:dyDescent="0.3">
      <c r="B120" s="159">
        <f t="shared" si="89"/>
        <v>24</v>
      </c>
      <c r="C120" s="160">
        <f t="shared" si="106"/>
        <v>0</v>
      </c>
      <c r="D120" s="160">
        <f t="shared" si="107"/>
        <v>0</v>
      </c>
      <c r="E120" s="160">
        <f t="shared" ref="E120:N120" si="116">E83*E44</f>
        <v>0</v>
      </c>
      <c r="F120" s="160">
        <f t="shared" si="116"/>
        <v>0</v>
      </c>
      <c r="G120" s="160">
        <f t="shared" si="116"/>
        <v>0</v>
      </c>
      <c r="H120" s="160">
        <f t="shared" si="116"/>
        <v>0</v>
      </c>
      <c r="I120" s="160">
        <f t="shared" si="116"/>
        <v>0</v>
      </c>
      <c r="J120" s="160">
        <f t="shared" si="116"/>
        <v>0</v>
      </c>
      <c r="K120" s="160">
        <f t="shared" si="116"/>
        <v>0</v>
      </c>
      <c r="L120" s="160">
        <f t="shared" si="116"/>
        <v>0</v>
      </c>
      <c r="M120" s="160">
        <f t="shared" si="116"/>
        <v>0</v>
      </c>
      <c r="N120" s="160">
        <f t="shared" si="116"/>
        <v>0</v>
      </c>
    </row>
    <row r="121" spans="2:15" ht="14.25" customHeight="1" x14ac:dyDescent="0.3">
      <c r="B121" s="159">
        <f t="shared" si="89"/>
        <v>25</v>
      </c>
      <c r="C121" s="160">
        <f t="shared" si="106"/>
        <v>0</v>
      </c>
      <c r="D121" s="160">
        <f t="shared" si="107"/>
        <v>0</v>
      </c>
      <c r="E121" s="160">
        <f t="shared" ref="E121:N121" si="117">E84*E45</f>
        <v>0</v>
      </c>
      <c r="F121" s="160">
        <f t="shared" si="117"/>
        <v>0</v>
      </c>
      <c r="G121" s="160">
        <f t="shared" si="117"/>
        <v>0</v>
      </c>
      <c r="H121" s="160">
        <f t="shared" si="117"/>
        <v>0</v>
      </c>
      <c r="I121" s="160">
        <f t="shared" si="117"/>
        <v>0</v>
      </c>
      <c r="J121" s="160">
        <f t="shared" si="117"/>
        <v>0</v>
      </c>
      <c r="K121" s="160">
        <f t="shared" si="117"/>
        <v>0</v>
      </c>
      <c r="L121" s="160">
        <f t="shared" si="117"/>
        <v>0</v>
      </c>
      <c r="M121" s="160">
        <f t="shared" si="117"/>
        <v>0</v>
      </c>
      <c r="N121" s="160">
        <f t="shared" si="117"/>
        <v>0</v>
      </c>
    </row>
    <row r="122" spans="2:15" ht="14.25" customHeight="1" x14ac:dyDescent="0.3">
      <c r="B122" s="159">
        <f t="shared" si="89"/>
        <v>26</v>
      </c>
      <c r="C122" s="160">
        <f t="shared" si="106"/>
        <v>0</v>
      </c>
      <c r="D122" s="160">
        <f t="shared" si="107"/>
        <v>0</v>
      </c>
      <c r="E122" s="160">
        <f t="shared" ref="E122:N122" si="118">E85*E46</f>
        <v>0</v>
      </c>
      <c r="F122" s="160">
        <f t="shared" si="118"/>
        <v>0</v>
      </c>
      <c r="G122" s="160">
        <f t="shared" si="118"/>
        <v>0</v>
      </c>
      <c r="H122" s="160">
        <f t="shared" si="118"/>
        <v>0</v>
      </c>
      <c r="I122" s="160">
        <f t="shared" si="118"/>
        <v>0</v>
      </c>
      <c r="J122" s="160">
        <f t="shared" si="118"/>
        <v>0</v>
      </c>
      <c r="K122" s="160">
        <f t="shared" si="118"/>
        <v>0</v>
      </c>
      <c r="L122" s="160">
        <f t="shared" si="118"/>
        <v>0</v>
      </c>
      <c r="M122" s="160">
        <f t="shared" si="118"/>
        <v>0</v>
      </c>
      <c r="N122" s="160">
        <f t="shared" si="118"/>
        <v>0</v>
      </c>
    </row>
    <row r="123" spans="2:15" ht="14.25" customHeight="1" x14ac:dyDescent="0.3">
      <c r="B123" s="159">
        <f t="shared" si="89"/>
        <v>27</v>
      </c>
      <c r="C123" s="160">
        <f t="shared" si="106"/>
        <v>0</v>
      </c>
      <c r="D123" s="160">
        <f t="shared" si="107"/>
        <v>0</v>
      </c>
      <c r="E123" s="160">
        <f t="shared" ref="E123:N123" si="119">E86*E47</f>
        <v>0</v>
      </c>
      <c r="F123" s="160">
        <f t="shared" si="119"/>
        <v>0</v>
      </c>
      <c r="G123" s="160">
        <f t="shared" si="119"/>
        <v>0</v>
      </c>
      <c r="H123" s="160">
        <f t="shared" si="119"/>
        <v>0</v>
      </c>
      <c r="I123" s="160">
        <f t="shared" si="119"/>
        <v>0</v>
      </c>
      <c r="J123" s="160">
        <f t="shared" si="119"/>
        <v>0</v>
      </c>
      <c r="K123" s="160">
        <f t="shared" si="119"/>
        <v>0</v>
      </c>
      <c r="L123" s="160">
        <f t="shared" si="119"/>
        <v>0</v>
      </c>
      <c r="M123" s="160">
        <f t="shared" si="119"/>
        <v>0</v>
      </c>
      <c r="N123" s="160">
        <f t="shared" si="119"/>
        <v>0</v>
      </c>
    </row>
    <row r="124" spans="2:15" ht="14.25" customHeight="1" x14ac:dyDescent="0.3">
      <c r="B124" s="159">
        <f t="shared" si="89"/>
        <v>28</v>
      </c>
      <c r="C124" s="160">
        <f t="shared" si="106"/>
        <v>0</v>
      </c>
      <c r="D124" s="160">
        <f t="shared" si="107"/>
        <v>0</v>
      </c>
      <c r="E124" s="160">
        <f t="shared" ref="E124:N124" si="120">E87*E48</f>
        <v>0</v>
      </c>
      <c r="F124" s="160">
        <f t="shared" si="120"/>
        <v>0</v>
      </c>
      <c r="G124" s="160">
        <f t="shared" si="120"/>
        <v>0</v>
      </c>
      <c r="H124" s="160">
        <f t="shared" si="120"/>
        <v>0</v>
      </c>
      <c r="I124" s="160">
        <f t="shared" si="120"/>
        <v>0</v>
      </c>
      <c r="J124" s="160">
        <f t="shared" si="120"/>
        <v>0</v>
      </c>
      <c r="K124" s="160">
        <f t="shared" si="120"/>
        <v>0</v>
      </c>
      <c r="L124" s="160">
        <f t="shared" si="120"/>
        <v>0</v>
      </c>
      <c r="M124" s="160">
        <f t="shared" si="120"/>
        <v>0</v>
      </c>
      <c r="N124" s="160">
        <f t="shared" si="120"/>
        <v>0</v>
      </c>
    </row>
    <row r="125" spans="2:15" ht="14.25" customHeight="1" x14ac:dyDescent="0.3">
      <c r="B125" s="159">
        <f t="shared" si="89"/>
        <v>29</v>
      </c>
      <c r="C125" s="160">
        <f t="shared" si="106"/>
        <v>0</v>
      </c>
      <c r="D125" s="160">
        <f t="shared" si="107"/>
        <v>0</v>
      </c>
      <c r="E125" s="160">
        <f t="shared" ref="E125:N125" si="121">E88*E49</f>
        <v>0</v>
      </c>
      <c r="F125" s="160">
        <f t="shared" si="121"/>
        <v>0</v>
      </c>
      <c r="G125" s="160">
        <f t="shared" si="121"/>
        <v>0</v>
      </c>
      <c r="H125" s="160">
        <f t="shared" si="121"/>
        <v>0</v>
      </c>
      <c r="I125" s="160">
        <f t="shared" si="121"/>
        <v>0</v>
      </c>
      <c r="J125" s="160">
        <f t="shared" si="121"/>
        <v>0</v>
      </c>
      <c r="K125" s="160">
        <f t="shared" si="121"/>
        <v>0</v>
      </c>
      <c r="L125" s="160">
        <f t="shared" si="121"/>
        <v>0</v>
      </c>
      <c r="M125" s="160">
        <f t="shared" si="121"/>
        <v>0</v>
      </c>
      <c r="N125" s="160">
        <f t="shared" si="121"/>
        <v>0</v>
      </c>
    </row>
    <row r="126" spans="2:15" ht="14.25" customHeight="1" x14ac:dyDescent="0.3">
      <c r="B126" s="159">
        <f t="shared" si="89"/>
        <v>30</v>
      </c>
      <c r="C126" s="160">
        <f t="shared" si="106"/>
        <v>0</v>
      </c>
      <c r="D126" s="160">
        <f t="shared" si="107"/>
        <v>0</v>
      </c>
      <c r="E126" s="160">
        <f t="shared" ref="E126:N126" si="122">E89*E50</f>
        <v>0</v>
      </c>
      <c r="F126" s="160">
        <f t="shared" si="122"/>
        <v>0</v>
      </c>
      <c r="G126" s="160">
        <f t="shared" si="122"/>
        <v>0</v>
      </c>
      <c r="H126" s="160">
        <f t="shared" si="122"/>
        <v>0</v>
      </c>
      <c r="I126" s="160">
        <f t="shared" si="122"/>
        <v>0</v>
      </c>
      <c r="J126" s="160">
        <f t="shared" si="122"/>
        <v>0</v>
      </c>
      <c r="K126" s="160">
        <f t="shared" si="122"/>
        <v>0</v>
      </c>
      <c r="L126" s="160">
        <f t="shared" si="122"/>
        <v>0</v>
      </c>
      <c r="M126" s="160">
        <f t="shared" si="122"/>
        <v>0</v>
      </c>
      <c r="N126" s="160">
        <f t="shared" si="122"/>
        <v>0</v>
      </c>
    </row>
    <row r="127" spans="2:15" ht="14.25" customHeight="1" thickBot="1" x14ac:dyDescent="0.35">
      <c r="B127" s="161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</row>
    <row r="128" spans="2:15" ht="14.25" customHeight="1" x14ac:dyDescent="0.3">
      <c r="B128" s="163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248" t="s">
        <v>99</v>
      </c>
    </row>
    <row r="129" spans="2:24" ht="14.25" customHeight="1" thickBot="1" x14ac:dyDescent="0.35">
      <c r="B129" s="49" t="s">
        <v>121</v>
      </c>
      <c r="C129" s="165">
        <f t="shared" ref="C129:N129" si="123">SUM(C97:C128)</f>
        <v>0</v>
      </c>
      <c r="D129" s="165">
        <f t="shared" si="123"/>
        <v>0</v>
      </c>
      <c r="E129" s="165">
        <f t="shared" si="123"/>
        <v>0</v>
      </c>
      <c r="F129" s="165">
        <f t="shared" si="123"/>
        <v>0</v>
      </c>
      <c r="G129" s="165">
        <f t="shared" si="123"/>
        <v>0</v>
      </c>
      <c r="H129" s="165">
        <f t="shared" si="123"/>
        <v>0</v>
      </c>
      <c r="I129" s="165">
        <f t="shared" si="123"/>
        <v>0</v>
      </c>
      <c r="J129" s="165">
        <f t="shared" si="123"/>
        <v>0</v>
      </c>
      <c r="K129" s="165">
        <f t="shared" si="123"/>
        <v>0</v>
      </c>
      <c r="L129" s="165">
        <f t="shared" si="123"/>
        <v>0</v>
      </c>
      <c r="M129" s="165">
        <f t="shared" si="123"/>
        <v>0</v>
      </c>
      <c r="N129" s="165">
        <f t="shared" si="123"/>
        <v>0</v>
      </c>
      <c r="O129" s="249">
        <f>SUM(C129:N129)</f>
        <v>0</v>
      </c>
    </row>
    <row r="130" spans="2:24" ht="14.25" customHeight="1" x14ac:dyDescent="0.3">
      <c r="B130" s="125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</row>
    <row r="131" spans="2:24" ht="14.25" customHeight="1" x14ac:dyDescent="0.3">
      <c r="B131" s="12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27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2:24" ht="14.25" customHeight="1" x14ac:dyDescent="0.3">
      <c r="E132" s="102"/>
    </row>
    <row r="133" spans="2:24" ht="14.25" customHeight="1" x14ac:dyDescent="0.3"/>
    <row r="134" spans="2:24" ht="14.25" customHeight="1" x14ac:dyDescent="0.3"/>
    <row r="135" spans="2:24" ht="14.25" customHeight="1" x14ac:dyDescent="0.3"/>
    <row r="136" spans="2:24" ht="14.25" customHeight="1" x14ac:dyDescent="0.3">
      <c r="F136" s="47"/>
      <c r="G136" s="59"/>
      <c r="H136" s="59"/>
    </row>
    <row r="137" spans="2:24" ht="14.25" customHeight="1" x14ac:dyDescent="0.3">
      <c r="G137" s="45"/>
      <c r="H137" s="60"/>
    </row>
    <row r="138" spans="2:24" ht="14.25" customHeight="1" x14ac:dyDescent="0.3"/>
    <row r="139" spans="2:24" ht="14.25" customHeight="1" x14ac:dyDescent="0.3"/>
    <row r="140" spans="2:24" ht="14.25" customHeight="1" x14ac:dyDescent="0.3"/>
    <row r="141" spans="2:24" ht="14.25" customHeight="1" x14ac:dyDescent="0.3"/>
    <row r="142" spans="2:24" ht="14.25" customHeight="1" x14ac:dyDescent="0.3"/>
    <row r="143" spans="2:24" ht="14.25" customHeight="1" x14ac:dyDescent="0.3"/>
    <row r="144" spans="2:2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</sheetData>
  <mergeCells count="1">
    <mergeCell ref="F12:L12"/>
  </mergeCells>
  <pageMargins left="0.7" right="0.7" top="0.75" bottom="0.75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BP1019"/>
  <sheetViews>
    <sheetView workbookViewId="0">
      <selection activeCell="D11" sqref="D11"/>
    </sheetView>
  </sheetViews>
  <sheetFormatPr defaultColWidth="14.44140625" defaultRowHeight="15" customHeight="1" x14ac:dyDescent="0.3"/>
  <cols>
    <col min="1" max="1" width="30.5546875" customWidth="1"/>
    <col min="2" max="2" width="23.21875" customWidth="1"/>
    <col min="3" max="3" width="13.21875" customWidth="1"/>
    <col min="4" max="4" width="14.44140625" customWidth="1"/>
    <col min="5" max="5" width="14.33203125" customWidth="1"/>
    <col min="6" max="6" width="20.6640625" customWidth="1"/>
    <col min="7" max="7" width="18" customWidth="1"/>
    <col min="8" max="8" width="16.88671875" customWidth="1"/>
    <col min="9" max="9" width="9.5546875" customWidth="1"/>
    <col min="10" max="10" width="10.88671875" customWidth="1"/>
    <col min="11" max="11" width="10.109375" customWidth="1"/>
    <col min="12" max="12" width="13.6640625" customWidth="1"/>
    <col min="13" max="14" width="10.109375" customWidth="1"/>
    <col min="15" max="15" width="13.5546875" customWidth="1"/>
    <col min="16" max="16" width="9.109375" customWidth="1"/>
    <col min="17" max="68" width="8.6640625" customWidth="1"/>
  </cols>
  <sheetData>
    <row r="1" spans="1:17" ht="25.8" x14ac:dyDescent="0.5">
      <c r="A1" s="260" t="s">
        <v>127</v>
      </c>
      <c r="B1" s="166" t="str">
        <f>+'Current Year'!B1</f>
        <v>Scattergram FY25</v>
      </c>
    </row>
    <row r="2" spans="1:17" ht="17.399999999999999" customHeight="1" x14ac:dyDescent="0.35">
      <c r="A2" s="261" t="s">
        <v>128</v>
      </c>
    </row>
    <row r="3" spans="1:17" ht="19.8" customHeight="1" x14ac:dyDescent="0.35">
      <c r="A3" s="262" t="s">
        <v>184</v>
      </c>
    </row>
    <row r="4" spans="1:17" ht="15" customHeight="1" thickBot="1" x14ac:dyDescent="0.4">
      <c r="A4" s="263" t="s">
        <v>130</v>
      </c>
    </row>
    <row r="5" spans="1:17" ht="25.2" customHeight="1" x14ac:dyDescent="0.5">
      <c r="A5" s="166" t="s">
        <v>106</v>
      </c>
      <c r="D5" s="29"/>
      <c r="E5" s="29"/>
      <c r="F5" s="28"/>
      <c r="Q5" s="166" t="s">
        <v>105</v>
      </c>
    </row>
    <row r="6" spans="1:17" ht="25.2" customHeight="1" x14ac:dyDescent="0.5">
      <c r="A6" s="266" t="s">
        <v>190</v>
      </c>
      <c r="B6" s="266"/>
      <c r="C6" s="266"/>
      <c r="D6" s="256"/>
      <c r="E6" s="256"/>
      <c r="F6" s="256"/>
      <c r="G6" s="256"/>
      <c r="H6" s="256"/>
      <c r="I6" s="256"/>
      <c r="J6" s="256"/>
      <c r="Q6" s="166" t="s">
        <v>133</v>
      </c>
    </row>
    <row r="7" spans="1:17" s="256" customFormat="1" ht="21" customHeight="1" x14ac:dyDescent="0.4">
      <c r="A7" s="266" t="s">
        <v>179</v>
      </c>
      <c r="B7" s="266"/>
      <c r="C7" s="266"/>
      <c r="D7" s="272"/>
      <c r="E7" s="272"/>
      <c r="F7" s="273"/>
    </row>
    <row r="8" spans="1:17" s="256" customFormat="1" ht="19.8" customHeight="1" x14ac:dyDescent="0.4">
      <c r="A8" s="264" t="s">
        <v>180</v>
      </c>
      <c r="B8" s="175"/>
      <c r="C8" s="175"/>
      <c r="D8" s="265" t="s">
        <v>174</v>
      </c>
      <c r="E8" s="265"/>
      <c r="F8" s="265"/>
      <c r="G8" s="265"/>
      <c r="H8" s="265"/>
      <c r="I8"/>
      <c r="J8"/>
      <c r="K8"/>
      <c r="L8"/>
      <c r="M8"/>
    </row>
    <row r="9" spans="1:17" s="256" customFormat="1" ht="19.8" customHeight="1" x14ac:dyDescent="0.4">
      <c r="A9" s="266" t="s">
        <v>181</v>
      </c>
      <c r="B9" s="270"/>
      <c r="C9" s="270"/>
      <c r="D9" s="272"/>
      <c r="E9" s="272"/>
      <c r="F9" s="268" t="s">
        <v>191</v>
      </c>
      <c r="G9" s="278"/>
      <c r="H9" s="268"/>
      <c r="I9" s="268"/>
      <c r="J9" s="268"/>
      <c r="K9" s="268"/>
      <c r="L9" s="268"/>
      <c r="M9" s="268"/>
    </row>
    <row r="10" spans="1:17" s="255" customFormat="1" ht="19.8" customHeight="1" x14ac:dyDescent="0.4">
      <c r="A10" s="266" t="s">
        <v>182</v>
      </c>
      <c r="B10" s="270"/>
      <c r="C10" s="270"/>
      <c r="D10" s="272"/>
      <c r="E10" s="272"/>
      <c r="N10" s="256"/>
      <c r="P10"/>
    </row>
    <row r="11" spans="1:17" s="255" customFormat="1" ht="19.8" customHeight="1" x14ac:dyDescent="0.4">
      <c r="A11" s="276" t="s">
        <v>192</v>
      </c>
      <c r="B11" s="277"/>
      <c r="C11" s="276"/>
      <c r="D11" s="265" t="s">
        <v>195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</row>
    <row r="12" spans="1:17" s="255" customFormat="1" ht="19.8" customHeight="1" thickBot="1" x14ac:dyDescent="0.45">
      <c r="F12" s="292" t="s">
        <v>138</v>
      </c>
      <c r="G12" s="292"/>
      <c r="H12" s="292"/>
      <c r="I12" s="292"/>
      <c r="J12" s="292"/>
      <c r="K12" s="292"/>
      <c r="L12" s="292"/>
    </row>
    <row r="13" spans="1:17" ht="48.6" customHeight="1" x14ac:dyDescent="0.3">
      <c r="D13" s="29"/>
      <c r="E13" s="29"/>
      <c r="F13" s="200"/>
      <c r="G13" s="201" t="s">
        <v>124</v>
      </c>
      <c r="H13" s="202" t="s">
        <v>110</v>
      </c>
      <c r="I13" s="201" t="s">
        <v>111</v>
      </c>
      <c r="J13" s="202" t="s">
        <v>112</v>
      </c>
      <c r="K13" s="201" t="s">
        <v>125</v>
      </c>
      <c r="L13" s="203" t="s">
        <v>112</v>
      </c>
    </row>
    <row r="14" spans="1:17" ht="14.25" customHeight="1" x14ac:dyDescent="0.3">
      <c r="D14" s="29"/>
      <c r="E14" s="29"/>
      <c r="F14" s="204"/>
      <c r="G14" s="205"/>
      <c r="H14" s="230">
        <f>(1+0.214+0.0145)</f>
        <v>1.2284999999999999</v>
      </c>
      <c r="I14" s="205"/>
      <c r="J14" s="205"/>
      <c r="K14" s="205"/>
      <c r="L14" s="206"/>
    </row>
    <row r="15" spans="1:17" ht="14.25" customHeight="1" x14ac:dyDescent="0.3">
      <c r="D15" s="29"/>
      <c r="E15" s="29"/>
      <c r="F15" s="213" t="s">
        <v>113</v>
      </c>
      <c r="G15" s="214">
        <f>'Current Year'!G15</f>
        <v>0</v>
      </c>
      <c r="H15" s="214">
        <f>'Current Year'!H15</f>
        <v>0</v>
      </c>
      <c r="I15" s="215">
        <f>'Current Year'!I15</f>
        <v>0</v>
      </c>
      <c r="J15" s="214" t="e">
        <f>'Current Year'!J15</f>
        <v>#DIV/0!</v>
      </c>
      <c r="K15" s="214">
        <f>+'Current Year'!K15</f>
        <v>0</v>
      </c>
      <c r="L15" s="216" t="e">
        <f>+J15+K15</f>
        <v>#DIV/0!</v>
      </c>
    </row>
    <row r="16" spans="1:17" ht="14.25" customHeight="1" x14ac:dyDescent="0.3">
      <c r="B16" s="137"/>
      <c r="C16" s="137"/>
      <c r="D16" s="59"/>
      <c r="E16" s="136"/>
      <c r="F16" s="213" t="s">
        <v>122</v>
      </c>
      <c r="G16" s="214">
        <f>+O131</f>
        <v>0</v>
      </c>
      <c r="H16" s="214">
        <f>+G16*H14</f>
        <v>0</v>
      </c>
      <c r="I16" s="215">
        <f>+O94</f>
        <v>0</v>
      </c>
      <c r="J16" s="214" t="e">
        <f>H16/I16</f>
        <v>#DIV/0!</v>
      </c>
      <c r="K16" s="199">
        <v>0</v>
      </c>
      <c r="L16" s="216" t="e">
        <f>+J16+K16</f>
        <v>#DIV/0!</v>
      </c>
    </row>
    <row r="17" spans="1:68" ht="14.4" x14ac:dyDescent="0.3">
      <c r="F17" s="213" t="s">
        <v>145</v>
      </c>
      <c r="G17" s="214">
        <f>+G16-G15</f>
        <v>0</v>
      </c>
      <c r="H17" s="214">
        <f>+H16-H15</f>
        <v>0</v>
      </c>
      <c r="I17" s="215">
        <f>+I16-I15</f>
        <v>0</v>
      </c>
      <c r="J17" s="217"/>
      <c r="K17" s="217"/>
      <c r="L17" s="218"/>
    </row>
    <row r="18" spans="1:68" ht="14.25" customHeight="1" thickBot="1" x14ac:dyDescent="0.35">
      <c r="B18" s="137"/>
      <c r="C18" s="47"/>
      <c r="D18" s="138"/>
      <c r="E18" s="139"/>
      <c r="F18" s="219" t="s">
        <v>144</v>
      </c>
      <c r="G18" s="220" t="e">
        <f>+G16/G15-1</f>
        <v>#DIV/0!</v>
      </c>
      <c r="H18" s="220" t="e">
        <f>+H16/H15-1</f>
        <v>#DIV/0!</v>
      </c>
      <c r="I18" s="220" t="e">
        <f>+I16/I15-1</f>
        <v>#DIV/0!</v>
      </c>
      <c r="J18" s="221"/>
      <c r="K18" s="221"/>
      <c r="L18" s="222"/>
      <c r="Q18" s="134"/>
      <c r="AD18" s="134"/>
      <c r="AR18" s="134"/>
      <c r="BD18" s="134"/>
    </row>
    <row r="19" spans="1:68" ht="14.25" customHeight="1" x14ac:dyDescent="0.3">
      <c r="B19" s="137"/>
      <c r="C19" s="47"/>
      <c r="D19" s="138"/>
      <c r="E19" s="139"/>
      <c r="F19" s="41"/>
      <c r="Q19" s="134" t="s">
        <v>114</v>
      </c>
      <c r="AD19" s="134" t="s">
        <v>114</v>
      </c>
      <c r="AR19" s="134" t="s">
        <v>114</v>
      </c>
      <c r="BD19" s="134" t="s">
        <v>114</v>
      </c>
    </row>
    <row r="20" spans="1:68" ht="15" customHeight="1" x14ac:dyDescent="0.35">
      <c r="A20" s="140"/>
      <c r="B20" s="141" t="s">
        <v>131</v>
      </c>
      <c r="F20" s="16"/>
      <c r="J20" s="16"/>
      <c r="Q20" s="1" t="s">
        <v>31</v>
      </c>
      <c r="AD20" s="1" t="s">
        <v>30</v>
      </c>
      <c r="AR20" s="1" t="s">
        <v>28</v>
      </c>
      <c r="BD20" s="1" t="s">
        <v>29</v>
      </c>
    </row>
    <row r="21" spans="1:68" ht="15" customHeight="1" x14ac:dyDescent="0.35">
      <c r="A21" s="252"/>
      <c r="B21" s="141"/>
      <c r="C21" s="155">
        <f>'Current Year'!C19</f>
        <v>0</v>
      </c>
      <c r="D21" s="155">
        <f>'Current Year'!D19</f>
        <v>0</v>
      </c>
      <c r="E21" s="155">
        <f>'Current Year'!E19</f>
        <v>0</v>
      </c>
      <c r="F21" s="155">
        <f>'Current Year'!F19</f>
        <v>0</v>
      </c>
      <c r="G21" s="155">
        <f>'Current Year'!G19</f>
        <v>0</v>
      </c>
      <c r="H21" s="155">
        <f>'Current Year'!H19</f>
        <v>0</v>
      </c>
      <c r="I21" s="155">
        <f>'Current Year'!I19</f>
        <v>0</v>
      </c>
      <c r="J21" s="155">
        <f>'Current Year'!J19</f>
        <v>0</v>
      </c>
      <c r="K21" s="155">
        <f>'Current Year'!K19</f>
        <v>0</v>
      </c>
      <c r="L21" s="155">
        <f>'Current Year'!L19</f>
        <v>0</v>
      </c>
      <c r="M21" s="155">
        <f>'Current Year'!M19</f>
        <v>0</v>
      </c>
      <c r="N21" s="155">
        <f>'Current Year'!N19</f>
        <v>0</v>
      </c>
      <c r="Q21" s="143">
        <f t="shared" ref="Q21" si="0">C21</f>
        <v>0</v>
      </c>
      <c r="R21" s="143">
        <f t="shared" ref="R21" si="1">D21</f>
        <v>0</v>
      </c>
      <c r="S21" s="143">
        <f t="shared" ref="S21" si="2">E21</f>
        <v>0</v>
      </c>
      <c r="T21" s="143">
        <f t="shared" ref="T21" si="3">F21</f>
        <v>0</v>
      </c>
      <c r="U21" s="143">
        <f t="shared" ref="U21" si="4">G21</f>
        <v>0</v>
      </c>
      <c r="V21" s="143">
        <f t="shared" ref="V21" si="5">H21</f>
        <v>0</v>
      </c>
      <c r="W21" s="143">
        <f t="shared" ref="W21" si="6">I21</f>
        <v>0</v>
      </c>
      <c r="X21" s="143">
        <f t="shared" ref="X21" si="7">J21</f>
        <v>0</v>
      </c>
      <c r="Y21" s="143">
        <f t="shared" ref="Y21" si="8">K21</f>
        <v>0</v>
      </c>
      <c r="Z21" s="143">
        <f t="shared" ref="Z21" si="9">L21</f>
        <v>0</v>
      </c>
      <c r="AA21" s="143">
        <f t="shared" ref="AA21" si="10">M21</f>
        <v>0</v>
      </c>
      <c r="AB21" s="143">
        <f t="shared" ref="AB21" si="11">N21</f>
        <v>0</v>
      </c>
      <c r="AD21" s="144">
        <f t="shared" ref="AD21" si="12">C21</f>
        <v>0</v>
      </c>
      <c r="AE21" s="144">
        <f t="shared" ref="AE21" si="13">D21</f>
        <v>0</v>
      </c>
      <c r="AF21" s="144">
        <f t="shared" ref="AF21" si="14">E21</f>
        <v>0</v>
      </c>
      <c r="AG21" s="144">
        <f t="shared" ref="AG21" si="15">F21</f>
        <v>0</v>
      </c>
      <c r="AH21" s="144">
        <f t="shared" ref="AH21" si="16">G21</f>
        <v>0</v>
      </c>
      <c r="AI21" s="144">
        <f t="shared" ref="AI21" si="17">H21</f>
        <v>0</v>
      </c>
      <c r="AJ21" s="144">
        <f t="shared" ref="AJ21" si="18">I21</f>
        <v>0</v>
      </c>
      <c r="AK21" s="144">
        <f t="shared" ref="AK21" si="19">J21</f>
        <v>0</v>
      </c>
      <c r="AL21" s="144">
        <f t="shared" ref="AL21" si="20">K21</f>
        <v>0</v>
      </c>
      <c r="AM21" s="144">
        <f t="shared" ref="AM21" si="21">L21</f>
        <v>0</v>
      </c>
      <c r="AN21" s="144">
        <f t="shared" ref="AN21" si="22">M21</f>
        <v>0</v>
      </c>
      <c r="AO21" s="144">
        <f t="shared" ref="AO21" si="23">N21</f>
        <v>0</v>
      </c>
      <c r="AR21" s="144">
        <f t="shared" ref="AR21" si="24">D21</f>
        <v>0</v>
      </c>
      <c r="AS21" s="144">
        <f t="shared" ref="AS21" si="25">E21</f>
        <v>0</v>
      </c>
      <c r="AT21" s="144">
        <f t="shared" ref="AT21" si="26">F21</f>
        <v>0</v>
      </c>
      <c r="AU21" s="144">
        <f t="shared" ref="AU21" si="27">G21</f>
        <v>0</v>
      </c>
      <c r="AV21" s="144">
        <f t="shared" ref="AV21" si="28">H21</f>
        <v>0</v>
      </c>
      <c r="AW21" s="144">
        <f t="shared" ref="AW21" si="29">I21</f>
        <v>0</v>
      </c>
      <c r="AX21" s="144">
        <f t="shared" ref="AX21" si="30">J21</f>
        <v>0</v>
      </c>
      <c r="AY21" s="144">
        <f t="shared" ref="AY21" si="31">K21</f>
        <v>0</v>
      </c>
      <c r="AZ21" s="144">
        <f t="shared" ref="AZ21" si="32">L21</f>
        <v>0</v>
      </c>
      <c r="BA21" s="144">
        <f t="shared" ref="BA21" si="33">M21</f>
        <v>0</v>
      </c>
      <c r="BB21" s="144">
        <f t="shared" ref="BB21" si="34">N21</f>
        <v>0</v>
      </c>
      <c r="BD21" s="144">
        <f t="shared" ref="BD21" si="35">D21</f>
        <v>0</v>
      </c>
      <c r="BE21" s="144">
        <f t="shared" ref="BE21" si="36">E21</f>
        <v>0</v>
      </c>
      <c r="BF21" s="144">
        <f t="shared" ref="BF21" si="37">F21</f>
        <v>0</v>
      </c>
      <c r="BG21" s="144">
        <f t="shared" ref="BG21" si="38">G21</f>
        <v>0</v>
      </c>
      <c r="BH21" s="144">
        <f t="shared" ref="BH21" si="39">H21</f>
        <v>0</v>
      </c>
      <c r="BI21" s="144">
        <f t="shared" ref="BI21" si="40">I21</f>
        <v>0</v>
      </c>
      <c r="BJ21" s="144">
        <f t="shared" ref="BJ21" si="41">J21</f>
        <v>0</v>
      </c>
      <c r="BK21" s="144">
        <f t="shared" ref="BK21" si="42">K21</f>
        <v>0</v>
      </c>
      <c r="BL21" s="144">
        <f t="shared" ref="BL21" si="43">L21</f>
        <v>0</v>
      </c>
      <c r="BM21" s="144">
        <f t="shared" ref="BM21" si="44">M21</f>
        <v>0</v>
      </c>
      <c r="BN21" s="144">
        <f t="shared" ref="BN21" si="45">N21</f>
        <v>0</v>
      </c>
    </row>
    <row r="22" spans="1:68" ht="15" customHeight="1" x14ac:dyDescent="0.3">
      <c r="A22" s="112"/>
      <c r="B22" s="172"/>
      <c r="C22" s="155" t="str">
        <f>'Current Year'!C20</f>
        <v>BA</v>
      </c>
      <c r="D22" s="155" t="str">
        <f>'Current Year'!D20</f>
        <v>BA +10</v>
      </c>
      <c r="E22" s="155" t="str">
        <f>'Current Year'!E20</f>
        <v>BA+20</v>
      </c>
      <c r="F22" s="155" t="str">
        <f>'Current Year'!F20</f>
        <v>BA+30</v>
      </c>
      <c r="G22" s="155" t="str">
        <f>'Current Year'!G20</f>
        <v>BA+40</v>
      </c>
      <c r="H22" s="155" t="str">
        <f>'Current Year'!H20</f>
        <v>MA</v>
      </c>
      <c r="I22" s="155" t="str">
        <f>'Current Year'!I20</f>
        <v>MA +10</v>
      </c>
      <c r="J22" s="155" t="str">
        <f>'Current Year'!J20</f>
        <v>MA +20</v>
      </c>
      <c r="K22" s="155" t="str">
        <f>'Current Year'!K20</f>
        <v>MA +30</v>
      </c>
      <c r="L22" s="155" t="str">
        <f>'Current Year'!L20</f>
        <v>MA+40</v>
      </c>
      <c r="M22" s="155" t="str">
        <f>'Current Year'!M20</f>
        <v>MA +50</v>
      </c>
      <c r="N22" s="155" t="str">
        <f>'Current Year'!N20</f>
        <v>MA +60</v>
      </c>
      <c r="P22" s="135"/>
      <c r="Q22" s="143" t="str">
        <f t="shared" ref="Q22:AB22" si="46">C22</f>
        <v>BA</v>
      </c>
      <c r="R22" s="143" t="str">
        <f t="shared" si="46"/>
        <v>BA +10</v>
      </c>
      <c r="S22" s="143" t="str">
        <f t="shared" si="46"/>
        <v>BA+20</v>
      </c>
      <c r="T22" s="143" t="str">
        <f t="shared" ref="T22:Z22" si="47">F22</f>
        <v>BA+30</v>
      </c>
      <c r="U22" s="143" t="str">
        <f t="shared" si="47"/>
        <v>BA+40</v>
      </c>
      <c r="V22" s="143" t="str">
        <f t="shared" si="47"/>
        <v>MA</v>
      </c>
      <c r="W22" s="143" t="str">
        <f t="shared" si="47"/>
        <v>MA +10</v>
      </c>
      <c r="X22" s="143" t="str">
        <f t="shared" si="47"/>
        <v>MA +20</v>
      </c>
      <c r="Y22" s="143" t="str">
        <f t="shared" si="47"/>
        <v>MA +30</v>
      </c>
      <c r="Z22" s="143" t="str">
        <f t="shared" si="47"/>
        <v>MA+40</v>
      </c>
      <c r="AA22" s="143" t="str">
        <f t="shared" si="46"/>
        <v>MA +50</v>
      </c>
      <c r="AB22" s="143" t="str">
        <f t="shared" si="46"/>
        <v>MA +60</v>
      </c>
      <c r="AC22" s="135"/>
      <c r="AD22" s="144" t="str">
        <f t="shared" ref="AD22:AO22" si="48">C22</f>
        <v>BA</v>
      </c>
      <c r="AE22" s="144" t="str">
        <f t="shared" si="48"/>
        <v>BA +10</v>
      </c>
      <c r="AF22" s="144" t="str">
        <f t="shared" si="48"/>
        <v>BA+20</v>
      </c>
      <c r="AG22" s="144" t="str">
        <f t="shared" ref="AG22:AM22" si="49">F22</f>
        <v>BA+30</v>
      </c>
      <c r="AH22" s="144" t="str">
        <f t="shared" si="49"/>
        <v>BA+40</v>
      </c>
      <c r="AI22" s="144" t="str">
        <f t="shared" si="49"/>
        <v>MA</v>
      </c>
      <c r="AJ22" s="144" t="str">
        <f t="shared" si="49"/>
        <v>MA +10</v>
      </c>
      <c r="AK22" s="144" t="str">
        <f t="shared" si="49"/>
        <v>MA +20</v>
      </c>
      <c r="AL22" s="144" t="str">
        <f t="shared" si="49"/>
        <v>MA +30</v>
      </c>
      <c r="AM22" s="144" t="str">
        <f t="shared" si="49"/>
        <v>MA+40</v>
      </c>
      <c r="AN22" s="144" t="str">
        <f t="shared" si="48"/>
        <v>MA +50</v>
      </c>
      <c r="AO22" s="144" t="str">
        <f t="shared" si="48"/>
        <v>MA +60</v>
      </c>
      <c r="AP22" s="135"/>
      <c r="AQ22" s="135"/>
      <c r="AR22" s="144" t="str">
        <f t="shared" ref="AR22:BB22" si="50">D22</f>
        <v>BA +10</v>
      </c>
      <c r="AS22" s="144" t="str">
        <f t="shared" si="50"/>
        <v>BA+20</v>
      </c>
      <c r="AT22" s="144" t="str">
        <f t="shared" ref="AT22:AZ22" si="51">F22</f>
        <v>BA+30</v>
      </c>
      <c r="AU22" s="144" t="str">
        <f t="shared" si="51"/>
        <v>BA+40</v>
      </c>
      <c r="AV22" s="144" t="str">
        <f t="shared" si="51"/>
        <v>MA</v>
      </c>
      <c r="AW22" s="144" t="str">
        <f t="shared" si="51"/>
        <v>MA +10</v>
      </c>
      <c r="AX22" s="144" t="str">
        <f t="shared" si="51"/>
        <v>MA +20</v>
      </c>
      <c r="AY22" s="144" t="str">
        <f t="shared" si="51"/>
        <v>MA +30</v>
      </c>
      <c r="AZ22" s="144" t="str">
        <f t="shared" si="51"/>
        <v>MA+40</v>
      </c>
      <c r="BA22" s="144" t="str">
        <f t="shared" si="50"/>
        <v>MA +50</v>
      </c>
      <c r="BB22" s="144" t="str">
        <f t="shared" si="50"/>
        <v>MA +60</v>
      </c>
      <c r="BC22" s="135"/>
      <c r="BD22" s="144" t="str">
        <f t="shared" ref="BD22:BN22" si="52">D22</f>
        <v>BA +10</v>
      </c>
      <c r="BE22" s="144" t="str">
        <f t="shared" si="52"/>
        <v>BA+20</v>
      </c>
      <c r="BF22" s="144" t="str">
        <f t="shared" ref="BF22:BL22" si="53">F22</f>
        <v>BA+30</v>
      </c>
      <c r="BG22" s="144" t="str">
        <f t="shared" si="53"/>
        <v>BA+40</v>
      </c>
      <c r="BH22" s="144" t="str">
        <f t="shared" si="53"/>
        <v>MA</v>
      </c>
      <c r="BI22" s="144" t="str">
        <f t="shared" si="53"/>
        <v>MA +10</v>
      </c>
      <c r="BJ22" s="144" t="str">
        <f t="shared" si="53"/>
        <v>MA +20</v>
      </c>
      <c r="BK22" s="144" t="str">
        <f t="shared" si="53"/>
        <v>MA +30</v>
      </c>
      <c r="BL22" s="144" t="str">
        <f t="shared" si="53"/>
        <v>MA+40</v>
      </c>
      <c r="BM22" s="144" t="str">
        <f t="shared" si="52"/>
        <v>MA +50</v>
      </c>
      <c r="BN22" s="144" t="str">
        <f t="shared" si="52"/>
        <v>MA +60</v>
      </c>
    </row>
    <row r="23" spans="1:68" ht="14.25" customHeight="1" x14ac:dyDescent="0.3">
      <c r="B23" s="159">
        <f>'Current Year'!B21</f>
        <v>1</v>
      </c>
      <c r="C23" s="173">
        <f>'Current Year'!C21</f>
        <v>0</v>
      </c>
      <c r="D23" s="173">
        <f>'Current Year'!D21</f>
        <v>0</v>
      </c>
      <c r="E23" s="173">
        <f>'Current Year'!E21</f>
        <v>0</v>
      </c>
      <c r="F23" s="173">
        <f>'Current Year'!F21</f>
        <v>0</v>
      </c>
      <c r="G23" s="173">
        <f>'Current Year'!G21</f>
        <v>0</v>
      </c>
      <c r="H23" s="173">
        <f>'Current Year'!H21</f>
        <v>0</v>
      </c>
      <c r="I23" s="173">
        <f>'Current Year'!I21</f>
        <v>0</v>
      </c>
      <c r="J23" s="173">
        <f>'Current Year'!J21</f>
        <v>0</v>
      </c>
      <c r="K23" s="173">
        <f>'Current Year'!K21</f>
        <v>0</v>
      </c>
      <c r="L23" s="173">
        <f>'Current Year'!L21</f>
        <v>0</v>
      </c>
      <c r="M23" s="173">
        <f>'Current Year'!M21</f>
        <v>0</v>
      </c>
      <c r="N23" s="173">
        <f>'Current Year'!N21</f>
        <v>0</v>
      </c>
      <c r="P23" s="135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35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35"/>
      <c r="AQ23" s="147">
        <f t="shared" ref="AQ23:AQ29" si="54">B23</f>
        <v>1</v>
      </c>
      <c r="AR23" s="148">
        <f t="shared" ref="AR23:BB23" si="55">+D23-C23</f>
        <v>0</v>
      </c>
      <c r="AS23" s="148">
        <f t="shared" si="55"/>
        <v>0</v>
      </c>
      <c r="AT23" s="148">
        <f t="shared" ref="AT23:AT29" si="56">+F23-E23</f>
        <v>0</v>
      </c>
      <c r="AU23" s="148">
        <f t="shared" ref="AU23:AU29" si="57">+G23-F23</f>
        <v>0</v>
      </c>
      <c r="AV23" s="148">
        <f t="shared" ref="AV23:AV29" si="58">+H23-G23</f>
        <v>0</v>
      </c>
      <c r="AW23" s="148">
        <f t="shared" ref="AW23:AW29" si="59">+I23-H23</f>
        <v>0</v>
      </c>
      <c r="AX23" s="148">
        <f t="shared" ref="AX23:AX29" si="60">+J23-I23</f>
        <v>0</v>
      </c>
      <c r="AY23" s="148">
        <f t="shared" ref="AY23:AY29" si="61">+K23-J23</f>
        <v>0</v>
      </c>
      <c r="AZ23" s="148">
        <f t="shared" ref="AZ23:AZ29" si="62">+L23-K23</f>
        <v>0</v>
      </c>
      <c r="BA23" s="148">
        <f t="shared" ref="BA23:BA29" si="63">+M23-L23</f>
        <v>0</v>
      </c>
      <c r="BB23" s="148">
        <f t="shared" si="55"/>
        <v>0</v>
      </c>
      <c r="BC23" s="135"/>
      <c r="BD23" s="149" t="e">
        <f t="shared" ref="BD23:BN23" si="64">+D23/C23-1</f>
        <v>#DIV/0!</v>
      </c>
      <c r="BE23" s="149" t="e">
        <f t="shared" si="64"/>
        <v>#DIV/0!</v>
      </c>
      <c r="BF23" s="149" t="e">
        <f t="shared" ref="BF23:BF29" si="65">+F23/E23-1</f>
        <v>#DIV/0!</v>
      </c>
      <c r="BG23" s="149" t="e">
        <f t="shared" ref="BG23:BG29" si="66">+G23/F23-1</f>
        <v>#DIV/0!</v>
      </c>
      <c r="BH23" s="149" t="e">
        <f t="shared" ref="BH23:BH29" si="67">+H23/G23-1</f>
        <v>#DIV/0!</v>
      </c>
      <c r="BI23" s="149" t="e">
        <f t="shared" ref="BI23:BI29" si="68">+I23/H23-1</f>
        <v>#DIV/0!</v>
      </c>
      <c r="BJ23" s="149" t="e">
        <f t="shared" ref="BJ23:BJ29" si="69">+J23/I23-1</f>
        <v>#DIV/0!</v>
      </c>
      <c r="BK23" s="149" t="e">
        <f t="shared" ref="BK23:BK29" si="70">+K23/J23-1</f>
        <v>#DIV/0!</v>
      </c>
      <c r="BL23" s="149" t="e">
        <f t="shared" ref="BL23:BL29" si="71">+L23/K23-1</f>
        <v>#DIV/0!</v>
      </c>
      <c r="BM23" s="149" t="e">
        <f t="shared" ref="BM23:BM29" si="72">+M23/L23-1</f>
        <v>#DIV/0!</v>
      </c>
      <c r="BN23" s="149" t="e">
        <f t="shared" si="64"/>
        <v>#DIV/0!</v>
      </c>
      <c r="BO23" s="40"/>
      <c r="BP23" s="40"/>
    </row>
    <row r="24" spans="1:68" ht="14.25" customHeight="1" x14ac:dyDescent="0.3">
      <c r="B24" s="159">
        <f>'Current Year'!B22</f>
        <v>2</v>
      </c>
      <c r="C24" s="173">
        <f>'Current Year'!C22</f>
        <v>0</v>
      </c>
      <c r="D24" s="173">
        <f>'Current Year'!D22</f>
        <v>0</v>
      </c>
      <c r="E24" s="173">
        <f>'Current Year'!E22</f>
        <v>0</v>
      </c>
      <c r="F24" s="173">
        <f>'Current Year'!F22</f>
        <v>0</v>
      </c>
      <c r="G24" s="173">
        <f>'Current Year'!G22</f>
        <v>0</v>
      </c>
      <c r="H24" s="173">
        <f>'Current Year'!H22</f>
        <v>0</v>
      </c>
      <c r="I24" s="173">
        <f>'Current Year'!I22</f>
        <v>0</v>
      </c>
      <c r="J24" s="173">
        <f>'Current Year'!J22</f>
        <v>0</v>
      </c>
      <c r="K24" s="173">
        <f>'Current Year'!K22</f>
        <v>0</v>
      </c>
      <c r="L24" s="173">
        <f>'Current Year'!L22</f>
        <v>0</v>
      </c>
      <c r="M24" s="173">
        <f>'Current Year'!M22</f>
        <v>0</v>
      </c>
      <c r="N24" s="173">
        <f>'Current Year'!N22</f>
        <v>0</v>
      </c>
      <c r="P24" s="150">
        <f t="shared" ref="P24:P52" si="73">B24</f>
        <v>2</v>
      </c>
      <c r="Q24" s="178" t="e">
        <f>+C24/C23-1</f>
        <v>#DIV/0!</v>
      </c>
      <c r="R24" s="178" t="e">
        <f t="shared" ref="R24:AB29" si="74">+D24/D23-1</f>
        <v>#DIV/0!</v>
      </c>
      <c r="S24" s="178" t="e">
        <f t="shared" si="74"/>
        <v>#DIV/0!</v>
      </c>
      <c r="T24" s="178" t="e">
        <f t="shared" ref="T24:T29" si="75">+F24/F23-1</f>
        <v>#DIV/0!</v>
      </c>
      <c r="U24" s="178" t="e">
        <f t="shared" ref="U24:U29" si="76">+G24/G23-1</f>
        <v>#DIV/0!</v>
      </c>
      <c r="V24" s="178" t="e">
        <f t="shared" ref="V24:V29" si="77">+H24/H23-1</f>
        <v>#DIV/0!</v>
      </c>
      <c r="W24" s="178" t="e">
        <f t="shared" ref="W24:W29" si="78">+I24/I23-1</f>
        <v>#DIV/0!</v>
      </c>
      <c r="X24" s="178" t="e">
        <f t="shared" ref="X24:X29" si="79">+J24/J23-1</f>
        <v>#DIV/0!</v>
      </c>
      <c r="Y24" s="178" t="e">
        <f t="shared" ref="Y24:Y29" si="80">+K24/K23-1</f>
        <v>#DIV/0!</v>
      </c>
      <c r="Z24" s="178" t="e">
        <f t="shared" ref="Z24:Z29" si="81">+L24/L23-1</f>
        <v>#DIV/0!</v>
      </c>
      <c r="AA24" s="178" t="e">
        <f t="shared" si="74"/>
        <v>#DIV/0!</v>
      </c>
      <c r="AB24" s="178" t="e">
        <f t="shared" si="74"/>
        <v>#DIV/0!</v>
      </c>
      <c r="AC24" s="135"/>
      <c r="AD24" s="148">
        <f>+C24-C23</f>
        <v>0</v>
      </c>
      <c r="AE24" s="148">
        <f t="shared" ref="AE24:AO24" si="82">+D24-D23</f>
        <v>0</v>
      </c>
      <c r="AF24" s="148">
        <f t="shared" si="82"/>
        <v>0</v>
      </c>
      <c r="AG24" s="148">
        <f t="shared" ref="AG24:AG29" si="83">+F24-F23</f>
        <v>0</v>
      </c>
      <c r="AH24" s="148">
        <f t="shared" ref="AH24:AH29" si="84">+G24-G23</f>
        <v>0</v>
      </c>
      <c r="AI24" s="148">
        <f t="shared" ref="AI24:AI29" si="85">+H24-H23</f>
        <v>0</v>
      </c>
      <c r="AJ24" s="148">
        <f t="shared" ref="AJ24:AJ29" si="86">+I24-I23</f>
        <v>0</v>
      </c>
      <c r="AK24" s="148">
        <f t="shared" ref="AK24:AK29" si="87">+J24-J23</f>
        <v>0</v>
      </c>
      <c r="AL24" s="148">
        <f t="shared" ref="AL24:AL29" si="88">+K24-K23</f>
        <v>0</v>
      </c>
      <c r="AM24" s="148">
        <f t="shared" ref="AM24:AM29" si="89">+L24-L23</f>
        <v>0</v>
      </c>
      <c r="AN24" s="148">
        <f t="shared" si="82"/>
        <v>0</v>
      </c>
      <c r="AO24" s="148">
        <f t="shared" si="82"/>
        <v>0</v>
      </c>
      <c r="AP24" s="135"/>
      <c r="AQ24" s="147">
        <f t="shared" si="54"/>
        <v>2</v>
      </c>
      <c r="AR24" s="148">
        <f t="shared" ref="AR24:BB24" si="90">+D24-C24</f>
        <v>0</v>
      </c>
      <c r="AS24" s="148">
        <f t="shared" si="90"/>
        <v>0</v>
      </c>
      <c r="AT24" s="148">
        <f t="shared" si="56"/>
        <v>0</v>
      </c>
      <c r="AU24" s="148">
        <f t="shared" si="57"/>
        <v>0</v>
      </c>
      <c r="AV24" s="148">
        <f t="shared" si="58"/>
        <v>0</v>
      </c>
      <c r="AW24" s="148">
        <f t="shared" si="59"/>
        <v>0</v>
      </c>
      <c r="AX24" s="148">
        <f t="shared" si="60"/>
        <v>0</v>
      </c>
      <c r="AY24" s="148">
        <f t="shared" si="61"/>
        <v>0</v>
      </c>
      <c r="AZ24" s="148">
        <f t="shared" si="62"/>
        <v>0</v>
      </c>
      <c r="BA24" s="148">
        <f t="shared" si="63"/>
        <v>0</v>
      </c>
      <c r="BB24" s="148">
        <f t="shared" si="90"/>
        <v>0</v>
      </c>
      <c r="BC24" s="152"/>
      <c r="BD24" s="149" t="e">
        <f t="shared" ref="BD24:BN24" si="91">+D24/C24-1</f>
        <v>#DIV/0!</v>
      </c>
      <c r="BE24" s="149" t="e">
        <f t="shared" si="91"/>
        <v>#DIV/0!</v>
      </c>
      <c r="BF24" s="149" t="e">
        <f t="shared" si="65"/>
        <v>#DIV/0!</v>
      </c>
      <c r="BG24" s="149" t="e">
        <f t="shared" si="66"/>
        <v>#DIV/0!</v>
      </c>
      <c r="BH24" s="149" t="e">
        <f t="shared" si="67"/>
        <v>#DIV/0!</v>
      </c>
      <c r="BI24" s="149" t="e">
        <f t="shared" si="68"/>
        <v>#DIV/0!</v>
      </c>
      <c r="BJ24" s="149" t="e">
        <f t="shared" si="69"/>
        <v>#DIV/0!</v>
      </c>
      <c r="BK24" s="149" t="e">
        <f t="shared" si="70"/>
        <v>#DIV/0!</v>
      </c>
      <c r="BL24" s="149" t="e">
        <f t="shared" si="71"/>
        <v>#DIV/0!</v>
      </c>
      <c r="BM24" s="149" t="e">
        <f t="shared" si="72"/>
        <v>#DIV/0!</v>
      </c>
      <c r="BN24" s="149" t="e">
        <f t="shared" si="91"/>
        <v>#DIV/0!</v>
      </c>
      <c r="BO24" s="40"/>
      <c r="BP24" s="40"/>
    </row>
    <row r="25" spans="1:68" ht="14.25" customHeight="1" x14ac:dyDescent="0.3">
      <c r="B25" s="159">
        <f>'Current Year'!B23</f>
        <v>3</v>
      </c>
      <c r="C25" s="173">
        <f>'Current Year'!C23</f>
        <v>0</v>
      </c>
      <c r="D25" s="173">
        <f>'Current Year'!D23</f>
        <v>0</v>
      </c>
      <c r="E25" s="173">
        <f>'Current Year'!E23</f>
        <v>0</v>
      </c>
      <c r="F25" s="173">
        <f>'Current Year'!F23</f>
        <v>0</v>
      </c>
      <c r="G25" s="173">
        <f>'Current Year'!G23</f>
        <v>0</v>
      </c>
      <c r="H25" s="173">
        <f>'Current Year'!H23</f>
        <v>0</v>
      </c>
      <c r="I25" s="173">
        <f>'Current Year'!I23</f>
        <v>0</v>
      </c>
      <c r="J25" s="173">
        <f>'Current Year'!J23</f>
        <v>0</v>
      </c>
      <c r="K25" s="173">
        <f>'Current Year'!K23</f>
        <v>0</v>
      </c>
      <c r="L25" s="173">
        <f>'Current Year'!L23</f>
        <v>0</v>
      </c>
      <c r="M25" s="173">
        <f>'Current Year'!M23</f>
        <v>0</v>
      </c>
      <c r="N25" s="173">
        <f>'Current Year'!N23</f>
        <v>0</v>
      </c>
      <c r="P25" s="150">
        <f t="shared" si="73"/>
        <v>3</v>
      </c>
      <c r="Q25" s="178" t="e">
        <f t="shared" ref="Q25:Q29" si="92">+C25/C24-1</f>
        <v>#DIV/0!</v>
      </c>
      <c r="R25" s="178" t="e">
        <f t="shared" si="74"/>
        <v>#DIV/0!</v>
      </c>
      <c r="S25" s="178" t="e">
        <f t="shared" si="74"/>
        <v>#DIV/0!</v>
      </c>
      <c r="T25" s="178" t="e">
        <f t="shared" si="75"/>
        <v>#DIV/0!</v>
      </c>
      <c r="U25" s="178" t="e">
        <f t="shared" si="76"/>
        <v>#DIV/0!</v>
      </c>
      <c r="V25" s="178" t="e">
        <f t="shared" si="77"/>
        <v>#DIV/0!</v>
      </c>
      <c r="W25" s="178" t="e">
        <f t="shared" si="78"/>
        <v>#DIV/0!</v>
      </c>
      <c r="X25" s="178" t="e">
        <f t="shared" si="79"/>
        <v>#DIV/0!</v>
      </c>
      <c r="Y25" s="178" t="e">
        <f t="shared" si="80"/>
        <v>#DIV/0!</v>
      </c>
      <c r="Z25" s="178" t="e">
        <f t="shared" si="81"/>
        <v>#DIV/0!</v>
      </c>
      <c r="AA25" s="178" t="e">
        <f t="shared" si="74"/>
        <v>#DIV/0!</v>
      </c>
      <c r="AB25" s="178" t="e">
        <f t="shared" si="74"/>
        <v>#DIV/0!</v>
      </c>
      <c r="AC25" s="135"/>
      <c r="AD25" s="148">
        <f t="shared" ref="AD25:AD29" si="93">+C25-C24</f>
        <v>0</v>
      </c>
      <c r="AE25" s="148">
        <f t="shared" ref="AE25:AE29" si="94">+D25-D24</f>
        <v>0</v>
      </c>
      <c r="AF25" s="148">
        <f t="shared" ref="AF25:AF29" si="95">+E25-E24</f>
        <v>0</v>
      </c>
      <c r="AG25" s="148">
        <f t="shared" si="83"/>
        <v>0</v>
      </c>
      <c r="AH25" s="148">
        <f t="shared" si="84"/>
        <v>0</v>
      </c>
      <c r="AI25" s="148">
        <f t="shared" si="85"/>
        <v>0</v>
      </c>
      <c r="AJ25" s="148">
        <f t="shared" si="86"/>
        <v>0</v>
      </c>
      <c r="AK25" s="148">
        <f t="shared" si="87"/>
        <v>0</v>
      </c>
      <c r="AL25" s="148">
        <f t="shared" si="88"/>
        <v>0</v>
      </c>
      <c r="AM25" s="148">
        <f t="shared" si="89"/>
        <v>0</v>
      </c>
      <c r="AN25" s="148">
        <f t="shared" ref="AN25:AN29" si="96">+M25-M24</f>
        <v>0</v>
      </c>
      <c r="AO25" s="148">
        <f t="shared" ref="AO25:AO29" si="97">+N25-N24</f>
        <v>0</v>
      </c>
      <c r="AP25" s="135"/>
      <c r="AQ25" s="147">
        <f t="shared" si="54"/>
        <v>3</v>
      </c>
      <c r="AR25" s="148">
        <f t="shared" ref="AR25:BB25" si="98">+D25-C25</f>
        <v>0</v>
      </c>
      <c r="AS25" s="148">
        <f t="shared" si="98"/>
        <v>0</v>
      </c>
      <c r="AT25" s="148">
        <f t="shared" si="56"/>
        <v>0</v>
      </c>
      <c r="AU25" s="148">
        <f t="shared" si="57"/>
        <v>0</v>
      </c>
      <c r="AV25" s="148">
        <f t="shared" si="58"/>
        <v>0</v>
      </c>
      <c r="AW25" s="148">
        <f t="shared" si="59"/>
        <v>0</v>
      </c>
      <c r="AX25" s="148">
        <f t="shared" si="60"/>
        <v>0</v>
      </c>
      <c r="AY25" s="148">
        <f t="shared" si="61"/>
        <v>0</v>
      </c>
      <c r="AZ25" s="148">
        <f t="shared" si="62"/>
        <v>0</v>
      </c>
      <c r="BA25" s="148">
        <f t="shared" si="63"/>
        <v>0</v>
      </c>
      <c r="BB25" s="148">
        <f t="shared" si="98"/>
        <v>0</v>
      </c>
      <c r="BC25" s="152"/>
      <c r="BD25" s="149" t="e">
        <f t="shared" ref="BD25:BN25" si="99">+D25/C25-1</f>
        <v>#DIV/0!</v>
      </c>
      <c r="BE25" s="149" t="e">
        <f t="shared" si="99"/>
        <v>#DIV/0!</v>
      </c>
      <c r="BF25" s="149" t="e">
        <f t="shared" si="65"/>
        <v>#DIV/0!</v>
      </c>
      <c r="BG25" s="149" t="e">
        <f t="shared" si="66"/>
        <v>#DIV/0!</v>
      </c>
      <c r="BH25" s="149" t="e">
        <f t="shared" si="67"/>
        <v>#DIV/0!</v>
      </c>
      <c r="BI25" s="149" t="e">
        <f t="shared" si="68"/>
        <v>#DIV/0!</v>
      </c>
      <c r="BJ25" s="149" t="e">
        <f t="shared" si="69"/>
        <v>#DIV/0!</v>
      </c>
      <c r="BK25" s="149" t="e">
        <f t="shared" si="70"/>
        <v>#DIV/0!</v>
      </c>
      <c r="BL25" s="149" t="e">
        <f t="shared" si="71"/>
        <v>#DIV/0!</v>
      </c>
      <c r="BM25" s="149" t="e">
        <f t="shared" si="72"/>
        <v>#DIV/0!</v>
      </c>
      <c r="BN25" s="149" t="e">
        <f t="shared" si="99"/>
        <v>#DIV/0!</v>
      </c>
      <c r="BO25" s="40"/>
      <c r="BP25" s="40"/>
    </row>
    <row r="26" spans="1:68" ht="14.25" customHeight="1" x14ac:dyDescent="0.3">
      <c r="B26" s="159">
        <f>'Current Year'!B24</f>
        <v>4</v>
      </c>
      <c r="C26" s="173">
        <f>'Current Year'!C24</f>
        <v>0</v>
      </c>
      <c r="D26" s="173">
        <f>'Current Year'!D24</f>
        <v>0</v>
      </c>
      <c r="E26" s="173">
        <f>'Current Year'!E24</f>
        <v>0</v>
      </c>
      <c r="F26" s="173">
        <f>'Current Year'!F24</f>
        <v>0</v>
      </c>
      <c r="G26" s="173">
        <f>'Current Year'!G24</f>
        <v>0</v>
      </c>
      <c r="H26" s="173">
        <f>'Current Year'!H24</f>
        <v>0</v>
      </c>
      <c r="I26" s="173">
        <f>'Current Year'!I24</f>
        <v>0</v>
      </c>
      <c r="J26" s="173">
        <f>'Current Year'!J24</f>
        <v>0</v>
      </c>
      <c r="K26" s="173">
        <f>'Current Year'!K24</f>
        <v>0</v>
      </c>
      <c r="L26" s="173">
        <f>'Current Year'!L24</f>
        <v>0</v>
      </c>
      <c r="M26" s="173">
        <f>'Current Year'!M24</f>
        <v>0</v>
      </c>
      <c r="N26" s="173">
        <f>'Current Year'!N24</f>
        <v>0</v>
      </c>
      <c r="P26" s="150">
        <f t="shared" si="73"/>
        <v>4</v>
      </c>
      <c r="Q26" s="178" t="e">
        <f t="shared" si="92"/>
        <v>#DIV/0!</v>
      </c>
      <c r="R26" s="178" t="e">
        <f t="shared" si="74"/>
        <v>#DIV/0!</v>
      </c>
      <c r="S26" s="178" t="e">
        <f t="shared" si="74"/>
        <v>#DIV/0!</v>
      </c>
      <c r="T26" s="178" t="e">
        <f t="shared" si="75"/>
        <v>#DIV/0!</v>
      </c>
      <c r="U26" s="178" t="e">
        <f t="shared" si="76"/>
        <v>#DIV/0!</v>
      </c>
      <c r="V26" s="178" t="e">
        <f t="shared" si="77"/>
        <v>#DIV/0!</v>
      </c>
      <c r="W26" s="178" t="e">
        <f t="shared" si="78"/>
        <v>#DIV/0!</v>
      </c>
      <c r="X26" s="178" t="e">
        <f t="shared" si="79"/>
        <v>#DIV/0!</v>
      </c>
      <c r="Y26" s="178" t="e">
        <f t="shared" si="80"/>
        <v>#DIV/0!</v>
      </c>
      <c r="Z26" s="178" t="e">
        <f t="shared" si="81"/>
        <v>#DIV/0!</v>
      </c>
      <c r="AA26" s="178" t="e">
        <f t="shared" si="74"/>
        <v>#DIV/0!</v>
      </c>
      <c r="AB26" s="178" t="e">
        <f t="shared" si="74"/>
        <v>#DIV/0!</v>
      </c>
      <c r="AC26" s="135"/>
      <c r="AD26" s="148">
        <f t="shared" si="93"/>
        <v>0</v>
      </c>
      <c r="AE26" s="148">
        <f t="shared" si="94"/>
        <v>0</v>
      </c>
      <c r="AF26" s="148">
        <f t="shared" si="95"/>
        <v>0</v>
      </c>
      <c r="AG26" s="148">
        <f t="shared" si="83"/>
        <v>0</v>
      </c>
      <c r="AH26" s="148">
        <f t="shared" si="84"/>
        <v>0</v>
      </c>
      <c r="AI26" s="148">
        <f t="shared" si="85"/>
        <v>0</v>
      </c>
      <c r="AJ26" s="148">
        <f t="shared" si="86"/>
        <v>0</v>
      </c>
      <c r="AK26" s="148">
        <f t="shared" si="87"/>
        <v>0</v>
      </c>
      <c r="AL26" s="148">
        <f t="shared" si="88"/>
        <v>0</v>
      </c>
      <c r="AM26" s="148">
        <f t="shared" si="89"/>
        <v>0</v>
      </c>
      <c r="AN26" s="148">
        <f t="shared" si="96"/>
        <v>0</v>
      </c>
      <c r="AO26" s="148">
        <f t="shared" si="97"/>
        <v>0</v>
      </c>
      <c r="AP26" s="135"/>
      <c r="AQ26" s="147">
        <f t="shared" si="54"/>
        <v>4</v>
      </c>
      <c r="AR26" s="148">
        <f t="shared" ref="AR26:BB26" si="100">+D26-C26</f>
        <v>0</v>
      </c>
      <c r="AS26" s="148">
        <f t="shared" si="100"/>
        <v>0</v>
      </c>
      <c r="AT26" s="148">
        <f t="shared" si="56"/>
        <v>0</v>
      </c>
      <c r="AU26" s="148">
        <f t="shared" si="57"/>
        <v>0</v>
      </c>
      <c r="AV26" s="148">
        <f t="shared" si="58"/>
        <v>0</v>
      </c>
      <c r="AW26" s="148">
        <f t="shared" si="59"/>
        <v>0</v>
      </c>
      <c r="AX26" s="148">
        <f t="shared" si="60"/>
        <v>0</v>
      </c>
      <c r="AY26" s="148">
        <f t="shared" si="61"/>
        <v>0</v>
      </c>
      <c r="AZ26" s="148">
        <f t="shared" si="62"/>
        <v>0</v>
      </c>
      <c r="BA26" s="148">
        <f t="shared" si="63"/>
        <v>0</v>
      </c>
      <c r="BB26" s="148">
        <f t="shared" si="100"/>
        <v>0</v>
      </c>
      <c r="BC26" s="152"/>
      <c r="BD26" s="149" t="e">
        <f t="shared" ref="BD26:BN26" si="101">+D26/C26-1</f>
        <v>#DIV/0!</v>
      </c>
      <c r="BE26" s="149" t="e">
        <f t="shared" si="101"/>
        <v>#DIV/0!</v>
      </c>
      <c r="BF26" s="149" t="e">
        <f t="shared" si="65"/>
        <v>#DIV/0!</v>
      </c>
      <c r="BG26" s="149" t="e">
        <f t="shared" si="66"/>
        <v>#DIV/0!</v>
      </c>
      <c r="BH26" s="149" t="e">
        <f t="shared" si="67"/>
        <v>#DIV/0!</v>
      </c>
      <c r="BI26" s="149" t="e">
        <f t="shared" si="68"/>
        <v>#DIV/0!</v>
      </c>
      <c r="BJ26" s="149" t="e">
        <f t="shared" si="69"/>
        <v>#DIV/0!</v>
      </c>
      <c r="BK26" s="149" t="e">
        <f t="shared" si="70"/>
        <v>#DIV/0!</v>
      </c>
      <c r="BL26" s="149" t="e">
        <f t="shared" si="71"/>
        <v>#DIV/0!</v>
      </c>
      <c r="BM26" s="149" t="e">
        <f t="shared" si="72"/>
        <v>#DIV/0!</v>
      </c>
      <c r="BN26" s="149" t="e">
        <f t="shared" si="101"/>
        <v>#DIV/0!</v>
      </c>
      <c r="BO26" s="40"/>
      <c r="BP26" s="40"/>
    </row>
    <row r="27" spans="1:68" ht="14.25" customHeight="1" x14ac:dyDescent="0.3">
      <c r="B27" s="159">
        <f>'Current Year'!B25</f>
        <v>5</v>
      </c>
      <c r="C27" s="173">
        <f>'Current Year'!C25</f>
        <v>0</v>
      </c>
      <c r="D27" s="173">
        <f>'Current Year'!D25</f>
        <v>0</v>
      </c>
      <c r="E27" s="173">
        <f>'Current Year'!E25</f>
        <v>0</v>
      </c>
      <c r="F27" s="173">
        <f>'Current Year'!F25</f>
        <v>0</v>
      </c>
      <c r="G27" s="173">
        <f>'Current Year'!G25</f>
        <v>0</v>
      </c>
      <c r="H27" s="173">
        <f>'Current Year'!H25</f>
        <v>0</v>
      </c>
      <c r="I27" s="173">
        <f>'Current Year'!I25</f>
        <v>0</v>
      </c>
      <c r="J27" s="173">
        <f>'Current Year'!J25</f>
        <v>0</v>
      </c>
      <c r="K27" s="173">
        <f>'Current Year'!K25</f>
        <v>0</v>
      </c>
      <c r="L27" s="173">
        <f>'Current Year'!L25</f>
        <v>0</v>
      </c>
      <c r="M27" s="173">
        <f>'Current Year'!M25</f>
        <v>0</v>
      </c>
      <c r="N27" s="173">
        <f>'Current Year'!N25</f>
        <v>0</v>
      </c>
      <c r="P27" s="150">
        <f t="shared" si="73"/>
        <v>5</v>
      </c>
      <c r="Q27" s="178" t="e">
        <f t="shared" si="92"/>
        <v>#DIV/0!</v>
      </c>
      <c r="R27" s="178" t="e">
        <f t="shared" si="74"/>
        <v>#DIV/0!</v>
      </c>
      <c r="S27" s="178" t="e">
        <f t="shared" si="74"/>
        <v>#DIV/0!</v>
      </c>
      <c r="T27" s="178" t="e">
        <f t="shared" si="75"/>
        <v>#DIV/0!</v>
      </c>
      <c r="U27" s="178" t="e">
        <f t="shared" si="76"/>
        <v>#DIV/0!</v>
      </c>
      <c r="V27" s="178" t="e">
        <f t="shared" si="77"/>
        <v>#DIV/0!</v>
      </c>
      <c r="W27" s="178" t="e">
        <f t="shared" si="78"/>
        <v>#DIV/0!</v>
      </c>
      <c r="X27" s="178" t="e">
        <f t="shared" si="79"/>
        <v>#DIV/0!</v>
      </c>
      <c r="Y27" s="178" t="e">
        <f t="shared" si="80"/>
        <v>#DIV/0!</v>
      </c>
      <c r="Z27" s="178" t="e">
        <f t="shared" si="81"/>
        <v>#DIV/0!</v>
      </c>
      <c r="AA27" s="178" t="e">
        <f t="shared" si="74"/>
        <v>#DIV/0!</v>
      </c>
      <c r="AB27" s="178" t="e">
        <f t="shared" si="74"/>
        <v>#DIV/0!</v>
      </c>
      <c r="AC27" s="135"/>
      <c r="AD27" s="148">
        <f t="shared" si="93"/>
        <v>0</v>
      </c>
      <c r="AE27" s="148">
        <f t="shared" si="94"/>
        <v>0</v>
      </c>
      <c r="AF27" s="148">
        <f t="shared" si="95"/>
        <v>0</v>
      </c>
      <c r="AG27" s="148">
        <f t="shared" si="83"/>
        <v>0</v>
      </c>
      <c r="AH27" s="148">
        <f t="shared" si="84"/>
        <v>0</v>
      </c>
      <c r="AI27" s="148">
        <f t="shared" si="85"/>
        <v>0</v>
      </c>
      <c r="AJ27" s="148">
        <f t="shared" si="86"/>
        <v>0</v>
      </c>
      <c r="AK27" s="148">
        <f t="shared" si="87"/>
        <v>0</v>
      </c>
      <c r="AL27" s="148">
        <f t="shared" si="88"/>
        <v>0</v>
      </c>
      <c r="AM27" s="148">
        <f t="shared" si="89"/>
        <v>0</v>
      </c>
      <c r="AN27" s="148">
        <f t="shared" si="96"/>
        <v>0</v>
      </c>
      <c r="AO27" s="148">
        <f t="shared" si="97"/>
        <v>0</v>
      </c>
      <c r="AP27" s="135"/>
      <c r="AQ27" s="147">
        <f t="shared" si="54"/>
        <v>5</v>
      </c>
      <c r="AR27" s="148">
        <f t="shared" ref="AR27:BB27" si="102">+D27-C27</f>
        <v>0</v>
      </c>
      <c r="AS27" s="148">
        <f t="shared" si="102"/>
        <v>0</v>
      </c>
      <c r="AT27" s="148">
        <f t="shared" si="56"/>
        <v>0</v>
      </c>
      <c r="AU27" s="148">
        <f t="shared" si="57"/>
        <v>0</v>
      </c>
      <c r="AV27" s="148">
        <f t="shared" si="58"/>
        <v>0</v>
      </c>
      <c r="AW27" s="148">
        <f t="shared" si="59"/>
        <v>0</v>
      </c>
      <c r="AX27" s="148">
        <f t="shared" si="60"/>
        <v>0</v>
      </c>
      <c r="AY27" s="148">
        <f t="shared" si="61"/>
        <v>0</v>
      </c>
      <c r="AZ27" s="148">
        <f t="shared" si="62"/>
        <v>0</v>
      </c>
      <c r="BA27" s="148">
        <f t="shared" si="63"/>
        <v>0</v>
      </c>
      <c r="BB27" s="148">
        <f t="shared" si="102"/>
        <v>0</v>
      </c>
      <c r="BC27" s="152"/>
      <c r="BD27" s="149" t="e">
        <f t="shared" ref="BD27:BN27" si="103">+D27/C27-1</f>
        <v>#DIV/0!</v>
      </c>
      <c r="BE27" s="149" t="e">
        <f t="shared" si="103"/>
        <v>#DIV/0!</v>
      </c>
      <c r="BF27" s="149" t="e">
        <f t="shared" si="65"/>
        <v>#DIV/0!</v>
      </c>
      <c r="BG27" s="149" t="e">
        <f t="shared" si="66"/>
        <v>#DIV/0!</v>
      </c>
      <c r="BH27" s="149" t="e">
        <f t="shared" si="67"/>
        <v>#DIV/0!</v>
      </c>
      <c r="BI27" s="149" t="e">
        <f t="shared" si="68"/>
        <v>#DIV/0!</v>
      </c>
      <c r="BJ27" s="149" t="e">
        <f t="shared" si="69"/>
        <v>#DIV/0!</v>
      </c>
      <c r="BK27" s="149" t="e">
        <f t="shared" si="70"/>
        <v>#DIV/0!</v>
      </c>
      <c r="BL27" s="149" t="e">
        <f t="shared" si="71"/>
        <v>#DIV/0!</v>
      </c>
      <c r="BM27" s="149" t="e">
        <f t="shared" si="72"/>
        <v>#DIV/0!</v>
      </c>
      <c r="BN27" s="149" t="e">
        <f t="shared" si="103"/>
        <v>#DIV/0!</v>
      </c>
      <c r="BO27" s="40"/>
      <c r="BP27" s="40"/>
    </row>
    <row r="28" spans="1:68" ht="14.25" customHeight="1" x14ac:dyDescent="0.3">
      <c r="B28" s="159">
        <f>'Current Year'!B26</f>
        <v>6</v>
      </c>
      <c r="C28" s="173">
        <f>'Current Year'!C26</f>
        <v>0</v>
      </c>
      <c r="D28" s="173">
        <f>'Current Year'!D26</f>
        <v>0</v>
      </c>
      <c r="E28" s="173">
        <f>'Current Year'!E26</f>
        <v>0</v>
      </c>
      <c r="F28" s="173">
        <f>'Current Year'!F26</f>
        <v>0</v>
      </c>
      <c r="G28" s="173">
        <f>'Current Year'!G26</f>
        <v>0</v>
      </c>
      <c r="H28" s="173">
        <f>'Current Year'!H26</f>
        <v>0</v>
      </c>
      <c r="I28" s="173">
        <f>'Current Year'!I26</f>
        <v>0</v>
      </c>
      <c r="J28" s="173">
        <f>'Current Year'!J26</f>
        <v>0</v>
      </c>
      <c r="K28" s="173">
        <f>'Current Year'!K26</f>
        <v>0</v>
      </c>
      <c r="L28" s="173">
        <f>'Current Year'!L26</f>
        <v>0</v>
      </c>
      <c r="M28" s="173">
        <f>'Current Year'!M26</f>
        <v>0</v>
      </c>
      <c r="N28" s="173">
        <f>'Current Year'!N26</f>
        <v>0</v>
      </c>
      <c r="P28" s="150">
        <f t="shared" si="73"/>
        <v>6</v>
      </c>
      <c r="Q28" s="178" t="e">
        <f t="shared" si="92"/>
        <v>#DIV/0!</v>
      </c>
      <c r="R28" s="178" t="e">
        <f t="shared" si="74"/>
        <v>#DIV/0!</v>
      </c>
      <c r="S28" s="178" t="e">
        <f t="shared" si="74"/>
        <v>#DIV/0!</v>
      </c>
      <c r="T28" s="178" t="e">
        <f t="shared" si="75"/>
        <v>#DIV/0!</v>
      </c>
      <c r="U28" s="178" t="e">
        <f t="shared" si="76"/>
        <v>#DIV/0!</v>
      </c>
      <c r="V28" s="178" t="e">
        <f t="shared" si="77"/>
        <v>#DIV/0!</v>
      </c>
      <c r="W28" s="178" t="e">
        <f t="shared" si="78"/>
        <v>#DIV/0!</v>
      </c>
      <c r="X28" s="178" t="e">
        <f t="shared" si="79"/>
        <v>#DIV/0!</v>
      </c>
      <c r="Y28" s="178" t="e">
        <f t="shared" si="80"/>
        <v>#DIV/0!</v>
      </c>
      <c r="Z28" s="178" t="e">
        <f t="shared" si="81"/>
        <v>#DIV/0!</v>
      </c>
      <c r="AA28" s="178" t="e">
        <f t="shared" si="74"/>
        <v>#DIV/0!</v>
      </c>
      <c r="AB28" s="178" t="e">
        <f t="shared" si="74"/>
        <v>#DIV/0!</v>
      </c>
      <c r="AC28" s="135"/>
      <c r="AD28" s="148">
        <f t="shared" si="93"/>
        <v>0</v>
      </c>
      <c r="AE28" s="148">
        <f t="shared" si="94"/>
        <v>0</v>
      </c>
      <c r="AF28" s="148">
        <f t="shared" si="95"/>
        <v>0</v>
      </c>
      <c r="AG28" s="148">
        <f t="shared" si="83"/>
        <v>0</v>
      </c>
      <c r="AH28" s="148">
        <f t="shared" si="84"/>
        <v>0</v>
      </c>
      <c r="AI28" s="148">
        <f t="shared" si="85"/>
        <v>0</v>
      </c>
      <c r="AJ28" s="148">
        <f t="shared" si="86"/>
        <v>0</v>
      </c>
      <c r="AK28" s="148">
        <f t="shared" si="87"/>
        <v>0</v>
      </c>
      <c r="AL28" s="148">
        <f t="shared" si="88"/>
        <v>0</v>
      </c>
      <c r="AM28" s="148">
        <f t="shared" si="89"/>
        <v>0</v>
      </c>
      <c r="AN28" s="148">
        <f t="shared" si="96"/>
        <v>0</v>
      </c>
      <c r="AO28" s="148">
        <f t="shared" si="97"/>
        <v>0</v>
      </c>
      <c r="AP28" s="135"/>
      <c r="AQ28" s="147">
        <f t="shared" si="54"/>
        <v>6</v>
      </c>
      <c r="AR28" s="148">
        <f t="shared" ref="AR28:BB28" si="104">+D28-C28</f>
        <v>0</v>
      </c>
      <c r="AS28" s="148">
        <f t="shared" si="104"/>
        <v>0</v>
      </c>
      <c r="AT28" s="148">
        <f t="shared" si="56"/>
        <v>0</v>
      </c>
      <c r="AU28" s="148">
        <f t="shared" si="57"/>
        <v>0</v>
      </c>
      <c r="AV28" s="148">
        <f t="shared" si="58"/>
        <v>0</v>
      </c>
      <c r="AW28" s="148">
        <f t="shared" si="59"/>
        <v>0</v>
      </c>
      <c r="AX28" s="148">
        <f t="shared" si="60"/>
        <v>0</v>
      </c>
      <c r="AY28" s="148">
        <f t="shared" si="61"/>
        <v>0</v>
      </c>
      <c r="AZ28" s="148">
        <f t="shared" si="62"/>
        <v>0</v>
      </c>
      <c r="BA28" s="148">
        <f t="shared" si="63"/>
        <v>0</v>
      </c>
      <c r="BB28" s="148">
        <f t="shared" si="104"/>
        <v>0</v>
      </c>
      <c r="BC28" s="152"/>
      <c r="BD28" s="149" t="e">
        <f t="shared" ref="BD28:BN28" si="105">+D28/C28-1</f>
        <v>#DIV/0!</v>
      </c>
      <c r="BE28" s="149" t="e">
        <f t="shared" si="105"/>
        <v>#DIV/0!</v>
      </c>
      <c r="BF28" s="149" t="e">
        <f t="shared" si="65"/>
        <v>#DIV/0!</v>
      </c>
      <c r="BG28" s="149" t="e">
        <f t="shared" si="66"/>
        <v>#DIV/0!</v>
      </c>
      <c r="BH28" s="149" t="e">
        <f t="shared" si="67"/>
        <v>#DIV/0!</v>
      </c>
      <c r="BI28" s="149" t="e">
        <f t="shared" si="68"/>
        <v>#DIV/0!</v>
      </c>
      <c r="BJ28" s="149" t="e">
        <f t="shared" si="69"/>
        <v>#DIV/0!</v>
      </c>
      <c r="BK28" s="149" t="e">
        <f t="shared" si="70"/>
        <v>#DIV/0!</v>
      </c>
      <c r="BL28" s="149" t="e">
        <f t="shared" si="71"/>
        <v>#DIV/0!</v>
      </c>
      <c r="BM28" s="149" t="e">
        <f t="shared" si="72"/>
        <v>#DIV/0!</v>
      </c>
      <c r="BN28" s="149" t="e">
        <f t="shared" si="105"/>
        <v>#DIV/0!</v>
      </c>
      <c r="BO28" s="40"/>
      <c r="BP28" s="40"/>
    </row>
    <row r="29" spans="1:68" ht="14.25" customHeight="1" x14ac:dyDescent="0.3">
      <c r="B29" s="159">
        <f>'Current Year'!B27</f>
        <v>7</v>
      </c>
      <c r="C29" s="173">
        <f>'Current Year'!C27</f>
        <v>0</v>
      </c>
      <c r="D29" s="173">
        <f>'Current Year'!D27</f>
        <v>0</v>
      </c>
      <c r="E29" s="173">
        <f>'Current Year'!E27</f>
        <v>0</v>
      </c>
      <c r="F29" s="173">
        <f>'Current Year'!F27</f>
        <v>0</v>
      </c>
      <c r="G29" s="173">
        <f>'Current Year'!G27</f>
        <v>0</v>
      </c>
      <c r="H29" s="173">
        <f>'Current Year'!H27</f>
        <v>0</v>
      </c>
      <c r="I29" s="173">
        <f>'Current Year'!I27</f>
        <v>0</v>
      </c>
      <c r="J29" s="173">
        <f>'Current Year'!J27</f>
        <v>0</v>
      </c>
      <c r="K29" s="173">
        <f>'Current Year'!K27</f>
        <v>0</v>
      </c>
      <c r="L29" s="173">
        <f>'Current Year'!L27</f>
        <v>0</v>
      </c>
      <c r="M29" s="173">
        <f>'Current Year'!M27</f>
        <v>0</v>
      </c>
      <c r="N29" s="173">
        <f>'Current Year'!N27</f>
        <v>0</v>
      </c>
      <c r="P29" s="150">
        <f t="shared" si="73"/>
        <v>7</v>
      </c>
      <c r="Q29" s="178" t="e">
        <f t="shared" si="92"/>
        <v>#DIV/0!</v>
      </c>
      <c r="R29" s="178" t="e">
        <f t="shared" si="74"/>
        <v>#DIV/0!</v>
      </c>
      <c r="S29" s="178" t="e">
        <f t="shared" si="74"/>
        <v>#DIV/0!</v>
      </c>
      <c r="T29" s="178" t="e">
        <f t="shared" si="75"/>
        <v>#DIV/0!</v>
      </c>
      <c r="U29" s="178" t="e">
        <f t="shared" si="76"/>
        <v>#DIV/0!</v>
      </c>
      <c r="V29" s="178" t="e">
        <f t="shared" si="77"/>
        <v>#DIV/0!</v>
      </c>
      <c r="W29" s="178" t="e">
        <f t="shared" si="78"/>
        <v>#DIV/0!</v>
      </c>
      <c r="X29" s="178" t="e">
        <f t="shared" si="79"/>
        <v>#DIV/0!</v>
      </c>
      <c r="Y29" s="178" t="e">
        <f t="shared" si="80"/>
        <v>#DIV/0!</v>
      </c>
      <c r="Z29" s="178" t="e">
        <f t="shared" si="81"/>
        <v>#DIV/0!</v>
      </c>
      <c r="AA29" s="178" t="e">
        <f t="shared" si="74"/>
        <v>#DIV/0!</v>
      </c>
      <c r="AB29" s="178" t="e">
        <f t="shared" si="74"/>
        <v>#DIV/0!</v>
      </c>
      <c r="AC29" s="135"/>
      <c r="AD29" s="148">
        <f t="shared" si="93"/>
        <v>0</v>
      </c>
      <c r="AE29" s="148">
        <f t="shared" si="94"/>
        <v>0</v>
      </c>
      <c r="AF29" s="148">
        <f t="shared" si="95"/>
        <v>0</v>
      </c>
      <c r="AG29" s="148">
        <f t="shared" si="83"/>
        <v>0</v>
      </c>
      <c r="AH29" s="148">
        <f t="shared" si="84"/>
        <v>0</v>
      </c>
      <c r="AI29" s="148">
        <f t="shared" si="85"/>
        <v>0</v>
      </c>
      <c r="AJ29" s="148">
        <f t="shared" si="86"/>
        <v>0</v>
      </c>
      <c r="AK29" s="148">
        <f t="shared" si="87"/>
        <v>0</v>
      </c>
      <c r="AL29" s="148">
        <f t="shared" si="88"/>
        <v>0</v>
      </c>
      <c r="AM29" s="148">
        <f t="shared" si="89"/>
        <v>0</v>
      </c>
      <c r="AN29" s="148">
        <f t="shared" si="96"/>
        <v>0</v>
      </c>
      <c r="AO29" s="148">
        <f t="shared" si="97"/>
        <v>0</v>
      </c>
      <c r="AP29" s="135"/>
      <c r="AQ29" s="147">
        <f t="shared" si="54"/>
        <v>7</v>
      </c>
      <c r="AR29" s="148">
        <f t="shared" ref="AR29:BB29" si="106">+D29-C29</f>
        <v>0</v>
      </c>
      <c r="AS29" s="148">
        <f t="shared" si="106"/>
        <v>0</v>
      </c>
      <c r="AT29" s="148">
        <f t="shared" si="56"/>
        <v>0</v>
      </c>
      <c r="AU29" s="148">
        <f t="shared" si="57"/>
        <v>0</v>
      </c>
      <c r="AV29" s="148">
        <f t="shared" si="58"/>
        <v>0</v>
      </c>
      <c r="AW29" s="148">
        <f t="shared" si="59"/>
        <v>0</v>
      </c>
      <c r="AX29" s="148">
        <f t="shared" si="60"/>
        <v>0</v>
      </c>
      <c r="AY29" s="148">
        <f t="shared" si="61"/>
        <v>0</v>
      </c>
      <c r="AZ29" s="148">
        <f t="shared" si="62"/>
        <v>0</v>
      </c>
      <c r="BA29" s="148">
        <f t="shared" si="63"/>
        <v>0</v>
      </c>
      <c r="BB29" s="148">
        <f t="shared" si="106"/>
        <v>0</v>
      </c>
      <c r="BC29" s="152"/>
      <c r="BD29" s="149" t="e">
        <f t="shared" ref="BD29:BN29" si="107">+D29/C29-1</f>
        <v>#DIV/0!</v>
      </c>
      <c r="BE29" s="149" t="e">
        <f t="shared" si="107"/>
        <v>#DIV/0!</v>
      </c>
      <c r="BF29" s="149" t="e">
        <f t="shared" si="65"/>
        <v>#DIV/0!</v>
      </c>
      <c r="BG29" s="149" t="e">
        <f t="shared" si="66"/>
        <v>#DIV/0!</v>
      </c>
      <c r="BH29" s="149" t="e">
        <f t="shared" si="67"/>
        <v>#DIV/0!</v>
      </c>
      <c r="BI29" s="149" t="e">
        <f t="shared" si="68"/>
        <v>#DIV/0!</v>
      </c>
      <c r="BJ29" s="149" t="e">
        <f t="shared" si="69"/>
        <v>#DIV/0!</v>
      </c>
      <c r="BK29" s="149" t="e">
        <f t="shared" si="70"/>
        <v>#DIV/0!</v>
      </c>
      <c r="BL29" s="149" t="e">
        <f t="shared" si="71"/>
        <v>#DIV/0!</v>
      </c>
      <c r="BM29" s="149" t="e">
        <f t="shared" si="72"/>
        <v>#DIV/0!</v>
      </c>
      <c r="BN29" s="149" t="e">
        <f t="shared" si="107"/>
        <v>#DIV/0!</v>
      </c>
      <c r="BO29" s="40"/>
      <c r="BP29" s="40"/>
    </row>
    <row r="30" spans="1:68" ht="14.25" customHeight="1" x14ac:dyDescent="0.3">
      <c r="B30" s="159">
        <f>'Current Year'!B28</f>
        <v>8</v>
      </c>
      <c r="C30" s="173">
        <f>'Current Year'!C28</f>
        <v>0</v>
      </c>
      <c r="D30" s="173">
        <f>'Current Year'!D28</f>
        <v>0</v>
      </c>
      <c r="E30" s="173">
        <f>'Current Year'!E28</f>
        <v>0</v>
      </c>
      <c r="F30" s="173">
        <f>'Current Year'!F28</f>
        <v>0</v>
      </c>
      <c r="G30" s="173">
        <f>'Current Year'!G28</f>
        <v>0</v>
      </c>
      <c r="H30" s="173">
        <f>'Current Year'!H28</f>
        <v>0</v>
      </c>
      <c r="I30" s="173">
        <f>'Current Year'!I28</f>
        <v>0</v>
      </c>
      <c r="J30" s="173">
        <f>'Current Year'!J28</f>
        <v>0</v>
      </c>
      <c r="K30" s="173">
        <f>'Current Year'!K28</f>
        <v>0</v>
      </c>
      <c r="L30" s="173">
        <f>'Current Year'!L28</f>
        <v>0</v>
      </c>
      <c r="M30" s="173">
        <f>'Current Year'!M28</f>
        <v>0</v>
      </c>
      <c r="N30" s="173">
        <f>'Current Year'!N28</f>
        <v>0</v>
      </c>
      <c r="P30" s="150">
        <f t="shared" si="73"/>
        <v>8</v>
      </c>
      <c r="Q30" s="178" t="e">
        <f t="shared" ref="Q30:Q52" si="108">+C30/C29-1</f>
        <v>#DIV/0!</v>
      </c>
      <c r="R30" s="178" t="e">
        <f t="shared" ref="R30:R52" si="109">+D30/D29-1</f>
        <v>#DIV/0!</v>
      </c>
      <c r="S30" s="178" t="e">
        <f t="shared" ref="S30:S52" si="110">+E30/E29-1</f>
        <v>#DIV/0!</v>
      </c>
      <c r="T30" s="178" t="e">
        <f t="shared" ref="T30:T52" si="111">+F30/F29-1</f>
        <v>#DIV/0!</v>
      </c>
      <c r="U30" s="178" t="e">
        <f t="shared" ref="U30:U52" si="112">+G30/G29-1</f>
        <v>#DIV/0!</v>
      </c>
      <c r="V30" s="178" t="e">
        <f t="shared" ref="V30:V52" si="113">+H30/H29-1</f>
        <v>#DIV/0!</v>
      </c>
      <c r="W30" s="178" t="e">
        <f t="shared" ref="W30:W52" si="114">+I30/I29-1</f>
        <v>#DIV/0!</v>
      </c>
      <c r="X30" s="178" t="e">
        <f t="shared" ref="X30:X52" si="115">+J30/J29-1</f>
        <v>#DIV/0!</v>
      </c>
      <c r="Y30" s="178" t="e">
        <f t="shared" ref="Y30:Y52" si="116">+K30/K29-1</f>
        <v>#DIV/0!</v>
      </c>
      <c r="Z30" s="178" t="e">
        <f t="shared" ref="Z30:Z52" si="117">+L30/L29-1</f>
        <v>#DIV/0!</v>
      </c>
      <c r="AA30" s="178" t="e">
        <f t="shared" ref="AA30:AB52" si="118">+M30/M29-1</f>
        <v>#DIV/0!</v>
      </c>
      <c r="AB30" s="178" t="e">
        <f t="shared" si="118"/>
        <v>#DIV/0!</v>
      </c>
      <c r="AC30" s="135"/>
      <c r="AD30" s="148">
        <f t="shared" ref="AD30:AD52" si="119">+C30-C29</f>
        <v>0</v>
      </c>
      <c r="AE30" s="148">
        <f t="shared" ref="AE30:AE52" si="120">+D30-D29</f>
        <v>0</v>
      </c>
      <c r="AF30" s="148">
        <f t="shared" ref="AF30:AF52" si="121">+E30-E29</f>
        <v>0</v>
      </c>
      <c r="AG30" s="148">
        <f t="shared" ref="AG30:AG52" si="122">+F30-F29</f>
        <v>0</v>
      </c>
      <c r="AH30" s="148">
        <f t="shared" ref="AH30:AH52" si="123">+G30-G29</f>
        <v>0</v>
      </c>
      <c r="AI30" s="148">
        <f t="shared" ref="AI30:AI52" si="124">+H30-H29</f>
        <v>0</v>
      </c>
      <c r="AJ30" s="148">
        <f t="shared" ref="AJ30:AJ52" si="125">+I30-I29</f>
        <v>0</v>
      </c>
      <c r="AK30" s="148">
        <f t="shared" ref="AK30:AK52" si="126">+J30-J29</f>
        <v>0</v>
      </c>
      <c r="AL30" s="148">
        <f t="shared" ref="AL30:AL52" si="127">+K30-K29</f>
        <v>0</v>
      </c>
      <c r="AM30" s="148">
        <f t="shared" ref="AM30:AM52" si="128">+L30-L29</f>
        <v>0</v>
      </c>
      <c r="AN30" s="148">
        <f t="shared" ref="AN30:AN52" si="129">+M30-M29</f>
        <v>0</v>
      </c>
      <c r="AO30" s="148">
        <f t="shared" ref="AO30:AO52" si="130">+N30-N29</f>
        <v>0</v>
      </c>
      <c r="AP30" s="135"/>
      <c r="AQ30" s="147">
        <f t="shared" ref="AQ30:AQ52" si="131">B30</f>
        <v>8</v>
      </c>
      <c r="AR30" s="148">
        <f t="shared" ref="AR30:AR52" si="132">+D30-C30</f>
        <v>0</v>
      </c>
      <c r="AS30" s="148">
        <f t="shared" ref="AS30:AS52" si="133">+E30-D30</f>
        <v>0</v>
      </c>
      <c r="AT30" s="148">
        <f t="shared" ref="AT30:AT52" si="134">+F30-E30</f>
        <v>0</v>
      </c>
      <c r="AU30" s="148">
        <f t="shared" ref="AU30:AU52" si="135">+G30-F30</f>
        <v>0</v>
      </c>
      <c r="AV30" s="148">
        <f t="shared" ref="AV30:AV52" si="136">+H30-G30</f>
        <v>0</v>
      </c>
      <c r="AW30" s="148">
        <f t="shared" ref="AW30:AW52" si="137">+I30-H30</f>
        <v>0</v>
      </c>
      <c r="AX30" s="148">
        <f t="shared" ref="AX30:AX52" si="138">+J30-I30</f>
        <v>0</v>
      </c>
      <c r="AY30" s="148">
        <f t="shared" ref="AY30:AY52" si="139">+K30-J30</f>
        <v>0</v>
      </c>
      <c r="AZ30" s="148">
        <f t="shared" ref="AZ30:AZ52" si="140">+L30-K30</f>
        <v>0</v>
      </c>
      <c r="BA30" s="148">
        <f t="shared" ref="BA30:BA52" si="141">+M30-L30</f>
        <v>0</v>
      </c>
      <c r="BB30" s="148">
        <f t="shared" ref="BB30:BB52" si="142">+N30-M30</f>
        <v>0</v>
      </c>
      <c r="BC30" s="152"/>
      <c r="BD30" s="149" t="e">
        <f t="shared" ref="BD30:BD52" si="143">+D30/C30-1</f>
        <v>#DIV/0!</v>
      </c>
      <c r="BE30" s="149" t="e">
        <f t="shared" ref="BE30:BE52" si="144">+E30/D30-1</f>
        <v>#DIV/0!</v>
      </c>
      <c r="BF30" s="149" t="e">
        <f t="shared" ref="BF30:BF52" si="145">+F30/E30-1</f>
        <v>#DIV/0!</v>
      </c>
      <c r="BG30" s="149" t="e">
        <f t="shared" ref="BG30:BG52" si="146">+G30/F30-1</f>
        <v>#DIV/0!</v>
      </c>
      <c r="BH30" s="149" t="e">
        <f t="shared" ref="BH30:BH52" si="147">+H30/G30-1</f>
        <v>#DIV/0!</v>
      </c>
      <c r="BI30" s="149" t="e">
        <f t="shared" ref="BI30:BI52" si="148">+I30/H30-1</f>
        <v>#DIV/0!</v>
      </c>
      <c r="BJ30" s="149" t="e">
        <f t="shared" ref="BJ30:BJ52" si="149">+J30/I30-1</f>
        <v>#DIV/0!</v>
      </c>
      <c r="BK30" s="149" t="e">
        <f t="shared" ref="BK30:BK52" si="150">+K30/J30-1</f>
        <v>#DIV/0!</v>
      </c>
      <c r="BL30" s="149" t="e">
        <f t="shared" ref="BL30:BL52" si="151">+L30/K30-1</f>
        <v>#DIV/0!</v>
      </c>
      <c r="BM30" s="149" t="e">
        <f t="shared" ref="BM30:BM52" si="152">+M30/L30-1</f>
        <v>#DIV/0!</v>
      </c>
      <c r="BN30" s="149" t="e">
        <f t="shared" ref="BN30:BN52" si="153">+N30/M30-1</f>
        <v>#DIV/0!</v>
      </c>
      <c r="BO30" s="40"/>
      <c r="BP30" s="40"/>
    </row>
    <row r="31" spans="1:68" ht="14.25" customHeight="1" x14ac:dyDescent="0.3">
      <c r="B31" s="159">
        <f>'Current Year'!B29</f>
        <v>9</v>
      </c>
      <c r="C31" s="173">
        <f>'Current Year'!C29</f>
        <v>0</v>
      </c>
      <c r="D31" s="173">
        <f>'Current Year'!D29</f>
        <v>0</v>
      </c>
      <c r="E31" s="173">
        <f>'Current Year'!E29</f>
        <v>0</v>
      </c>
      <c r="F31" s="173">
        <f>'Current Year'!F29</f>
        <v>0</v>
      </c>
      <c r="G31" s="173">
        <f>'Current Year'!G29</f>
        <v>0</v>
      </c>
      <c r="H31" s="173">
        <f>'Current Year'!H29</f>
        <v>0</v>
      </c>
      <c r="I31" s="173">
        <f>'Current Year'!I29</f>
        <v>0</v>
      </c>
      <c r="J31" s="173">
        <f>'Current Year'!J29</f>
        <v>0</v>
      </c>
      <c r="K31" s="173">
        <f>'Current Year'!K29</f>
        <v>0</v>
      </c>
      <c r="L31" s="173">
        <f>'Current Year'!L29</f>
        <v>0</v>
      </c>
      <c r="M31" s="173">
        <f>'Current Year'!M29</f>
        <v>0</v>
      </c>
      <c r="N31" s="173">
        <f>'Current Year'!N29</f>
        <v>0</v>
      </c>
      <c r="P31" s="150">
        <f t="shared" si="73"/>
        <v>9</v>
      </c>
      <c r="Q31" s="178" t="e">
        <f t="shared" si="108"/>
        <v>#DIV/0!</v>
      </c>
      <c r="R31" s="178" t="e">
        <f t="shared" si="109"/>
        <v>#DIV/0!</v>
      </c>
      <c r="S31" s="178" t="e">
        <f t="shared" si="110"/>
        <v>#DIV/0!</v>
      </c>
      <c r="T31" s="178" t="e">
        <f t="shared" si="111"/>
        <v>#DIV/0!</v>
      </c>
      <c r="U31" s="178" t="e">
        <f t="shared" si="112"/>
        <v>#DIV/0!</v>
      </c>
      <c r="V31" s="178" t="e">
        <f t="shared" si="113"/>
        <v>#DIV/0!</v>
      </c>
      <c r="W31" s="178" t="e">
        <f t="shared" si="114"/>
        <v>#DIV/0!</v>
      </c>
      <c r="X31" s="178" t="e">
        <f t="shared" si="115"/>
        <v>#DIV/0!</v>
      </c>
      <c r="Y31" s="178" t="e">
        <f t="shared" si="116"/>
        <v>#DIV/0!</v>
      </c>
      <c r="Z31" s="178" t="e">
        <f t="shared" si="117"/>
        <v>#DIV/0!</v>
      </c>
      <c r="AA31" s="178" t="e">
        <f t="shared" si="118"/>
        <v>#DIV/0!</v>
      </c>
      <c r="AB31" s="178" t="e">
        <f t="shared" si="118"/>
        <v>#DIV/0!</v>
      </c>
      <c r="AC31" s="135"/>
      <c r="AD31" s="148">
        <f t="shared" si="119"/>
        <v>0</v>
      </c>
      <c r="AE31" s="148">
        <f t="shared" si="120"/>
        <v>0</v>
      </c>
      <c r="AF31" s="148">
        <f t="shared" si="121"/>
        <v>0</v>
      </c>
      <c r="AG31" s="148">
        <f t="shared" si="122"/>
        <v>0</v>
      </c>
      <c r="AH31" s="148">
        <f t="shared" si="123"/>
        <v>0</v>
      </c>
      <c r="AI31" s="148">
        <f t="shared" si="124"/>
        <v>0</v>
      </c>
      <c r="AJ31" s="148">
        <f t="shared" si="125"/>
        <v>0</v>
      </c>
      <c r="AK31" s="148">
        <f t="shared" si="126"/>
        <v>0</v>
      </c>
      <c r="AL31" s="148">
        <f t="shared" si="127"/>
        <v>0</v>
      </c>
      <c r="AM31" s="148">
        <f t="shared" si="128"/>
        <v>0</v>
      </c>
      <c r="AN31" s="148">
        <f t="shared" si="129"/>
        <v>0</v>
      </c>
      <c r="AO31" s="148">
        <f t="shared" si="130"/>
        <v>0</v>
      </c>
      <c r="AP31" s="135"/>
      <c r="AQ31" s="147">
        <f t="shared" si="131"/>
        <v>9</v>
      </c>
      <c r="AR31" s="148">
        <f t="shared" si="132"/>
        <v>0</v>
      </c>
      <c r="AS31" s="148">
        <f t="shared" si="133"/>
        <v>0</v>
      </c>
      <c r="AT31" s="148">
        <f t="shared" si="134"/>
        <v>0</v>
      </c>
      <c r="AU31" s="148">
        <f t="shared" si="135"/>
        <v>0</v>
      </c>
      <c r="AV31" s="148">
        <f t="shared" si="136"/>
        <v>0</v>
      </c>
      <c r="AW31" s="148">
        <f t="shared" si="137"/>
        <v>0</v>
      </c>
      <c r="AX31" s="148">
        <f t="shared" si="138"/>
        <v>0</v>
      </c>
      <c r="AY31" s="148">
        <f t="shared" si="139"/>
        <v>0</v>
      </c>
      <c r="AZ31" s="148">
        <f t="shared" si="140"/>
        <v>0</v>
      </c>
      <c r="BA31" s="148">
        <f t="shared" si="141"/>
        <v>0</v>
      </c>
      <c r="BB31" s="148">
        <f t="shared" si="142"/>
        <v>0</v>
      </c>
      <c r="BC31" s="152"/>
      <c r="BD31" s="149" t="e">
        <f t="shared" si="143"/>
        <v>#DIV/0!</v>
      </c>
      <c r="BE31" s="149" t="e">
        <f t="shared" si="144"/>
        <v>#DIV/0!</v>
      </c>
      <c r="BF31" s="149" t="e">
        <f t="shared" si="145"/>
        <v>#DIV/0!</v>
      </c>
      <c r="BG31" s="149" t="e">
        <f t="shared" si="146"/>
        <v>#DIV/0!</v>
      </c>
      <c r="BH31" s="149" t="e">
        <f t="shared" si="147"/>
        <v>#DIV/0!</v>
      </c>
      <c r="BI31" s="149" t="e">
        <f t="shared" si="148"/>
        <v>#DIV/0!</v>
      </c>
      <c r="BJ31" s="149" t="e">
        <f t="shared" si="149"/>
        <v>#DIV/0!</v>
      </c>
      <c r="BK31" s="149" t="e">
        <f t="shared" si="150"/>
        <v>#DIV/0!</v>
      </c>
      <c r="BL31" s="149" t="e">
        <f t="shared" si="151"/>
        <v>#DIV/0!</v>
      </c>
      <c r="BM31" s="149" t="e">
        <f t="shared" si="152"/>
        <v>#DIV/0!</v>
      </c>
      <c r="BN31" s="149" t="e">
        <f t="shared" si="153"/>
        <v>#DIV/0!</v>
      </c>
      <c r="BO31" s="40"/>
      <c r="BP31" s="40"/>
    </row>
    <row r="32" spans="1:68" ht="14.25" customHeight="1" x14ac:dyDescent="0.3">
      <c r="B32" s="159">
        <f>'Current Year'!B30</f>
        <v>10</v>
      </c>
      <c r="C32" s="173">
        <f>'Current Year'!C30</f>
        <v>0</v>
      </c>
      <c r="D32" s="173">
        <f>'Current Year'!D30</f>
        <v>0</v>
      </c>
      <c r="E32" s="173">
        <f>'Current Year'!E30</f>
        <v>0</v>
      </c>
      <c r="F32" s="173">
        <f>'Current Year'!F30</f>
        <v>0</v>
      </c>
      <c r="G32" s="173">
        <f>'Current Year'!G30</f>
        <v>0</v>
      </c>
      <c r="H32" s="173">
        <f>'Current Year'!H30</f>
        <v>0</v>
      </c>
      <c r="I32" s="173">
        <f>'Current Year'!I30</f>
        <v>0</v>
      </c>
      <c r="J32" s="173">
        <f>'Current Year'!J30</f>
        <v>0</v>
      </c>
      <c r="K32" s="173">
        <f>'Current Year'!K30</f>
        <v>0</v>
      </c>
      <c r="L32" s="173">
        <f>'Current Year'!L30</f>
        <v>0</v>
      </c>
      <c r="M32" s="173">
        <f>'Current Year'!M30</f>
        <v>0</v>
      </c>
      <c r="N32" s="173">
        <f>'Current Year'!N30</f>
        <v>0</v>
      </c>
      <c r="P32" s="150">
        <f t="shared" si="73"/>
        <v>10</v>
      </c>
      <c r="Q32" s="178" t="e">
        <f t="shared" si="108"/>
        <v>#DIV/0!</v>
      </c>
      <c r="R32" s="178" t="e">
        <f t="shared" si="109"/>
        <v>#DIV/0!</v>
      </c>
      <c r="S32" s="178" t="e">
        <f t="shared" si="110"/>
        <v>#DIV/0!</v>
      </c>
      <c r="T32" s="178" t="e">
        <f t="shared" si="111"/>
        <v>#DIV/0!</v>
      </c>
      <c r="U32" s="178" t="e">
        <f t="shared" si="112"/>
        <v>#DIV/0!</v>
      </c>
      <c r="V32" s="178" t="e">
        <f t="shared" si="113"/>
        <v>#DIV/0!</v>
      </c>
      <c r="W32" s="178" t="e">
        <f t="shared" si="114"/>
        <v>#DIV/0!</v>
      </c>
      <c r="X32" s="178" t="e">
        <f t="shared" si="115"/>
        <v>#DIV/0!</v>
      </c>
      <c r="Y32" s="178" t="e">
        <f t="shared" si="116"/>
        <v>#DIV/0!</v>
      </c>
      <c r="Z32" s="178" t="e">
        <f t="shared" si="117"/>
        <v>#DIV/0!</v>
      </c>
      <c r="AA32" s="178" t="e">
        <f t="shared" si="118"/>
        <v>#DIV/0!</v>
      </c>
      <c r="AB32" s="178" t="e">
        <f t="shared" si="118"/>
        <v>#DIV/0!</v>
      </c>
      <c r="AC32" s="135"/>
      <c r="AD32" s="148">
        <f t="shared" si="119"/>
        <v>0</v>
      </c>
      <c r="AE32" s="148">
        <f t="shared" si="120"/>
        <v>0</v>
      </c>
      <c r="AF32" s="148">
        <f t="shared" si="121"/>
        <v>0</v>
      </c>
      <c r="AG32" s="148">
        <f t="shared" si="122"/>
        <v>0</v>
      </c>
      <c r="AH32" s="148">
        <f t="shared" si="123"/>
        <v>0</v>
      </c>
      <c r="AI32" s="148">
        <f t="shared" si="124"/>
        <v>0</v>
      </c>
      <c r="AJ32" s="148">
        <f t="shared" si="125"/>
        <v>0</v>
      </c>
      <c r="AK32" s="148">
        <f t="shared" si="126"/>
        <v>0</v>
      </c>
      <c r="AL32" s="148">
        <f t="shared" si="127"/>
        <v>0</v>
      </c>
      <c r="AM32" s="148">
        <f t="shared" si="128"/>
        <v>0</v>
      </c>
      <c r="AN32" s="148">
        <f t="shared" si="129"/>
        <v>0</v>
      </c>
      <c r="AO32" s="148">
        <f t="shared" si="130"/>
        <v>0</v>
      </c>
      <c r="AP32" s="135"/>
      <c r="AQ32" s="147">
        <f t="shared" si="131"/>
        <v>10</v>
      </c>
      <c r="AR32" s="148">
        <f t="shared" si="132"/>
        <v>0</v>
      </c>
      <c r="AS32" s="148">
        <f t="shared" si="133"/>
        <v>0</v>
      </c>
      <c r="AT32" s="148">
        <f t="shared" si="134"/>
        <v>0</v>
      </c>
      <c r="AU32" s="148">
        <f t="shared" si="135"/>
        <v>0</v>
      </c>
      <c r="AV32" s="148">
        <f t="shared" si="136"/>
        <v>0</v>
      </c>
      <c r="AW32" s="148">
        <f t="shared" si="137"/>
        <v>0</v>
      </c>
      <c r="AX32" s="148">
        <f t="shared" si="138"/>
        <v>0</v>
      </c>
      <c r="AY32" s="148">
        <f t="shared" si="139"/>
        <v>0</v>
      </c>
      <c r="AZ32" s="148">
        <f t="shared" si="140"/>
        <v>0</v>
      </c>
      <c r="BA32" s="148">
        <f t="shared" si="141"/>
        <v>0</v>
      </c>
      <c r="BB32" s="148">
        <f t="shared" si="142"/>
        <v>0</v>
      </c>
      <c r="BC32" s="152"/>
      <c r="BD32" s="149" t="e">
        <f t="shared" si="143"/>
        <v>#DIV/0!</v>
      </c>
      <c r="BE32" s="149" t="e">
        <f t="shared" si="144"/>
        <v>#DIV/0!</v>
      </c>
      <c r="BF32" s="149" t="e">
        <f t="shared" si="145"/>
        <v>#DIV/0!</v>
      </c>
      <c r="BG32" s="149" t="e">
        <f t="shared" si="146"/>
        <v>#DIV/0!</v>
      </c>
      <c r="BH32" s="149" t="e">
        <f t="shared" si="147"/>
        <v>#DIV/0!</v>
      </c>
      <c r="BI32" s="149" t="e">
        <f t="shared" si="148"/>
        <v>#DIV/0!</v>
      </c>
      <c r="BJ32" s="149" t="e">
        <f t="shared" si="149"/>
        <v>#DIV/0!</v>
      </c>
      <c r="BK32" s="149" t="e">
        <f t="shared" si="150"/>
        <v>#DIV/0!</v>
      </c>
      <c r="BL32" s="149" t="e">
        <f t="shared" si="151"/>
        <v>#DIV/0!</v>
      </c>
      <c r="BM32" s="149" t="e">
        <f t="shared" si="152"/>
        <v>#DIV/0!</v>
      </c>
      <c r="BN32" s="149" t="e">
        <f t="shared" si="153"/>
        <v>#DIV/0!</v>
      </c>
      <c r="BO32" s="40"/>
      <c r="BP32" s="40"/>
    </row>
    <row r="33" spans="2:68" ht="14.25" customHeight="1" x14ac:dyDescent="0.3">
      <c r="B33" s="159">
        <f>'Current Year'!B31</f>
        <v>11</v>
      </c>
      <c r="C33" s="173">
        <f>'Current Year'!C31</f>
        <v>0</v>
      </c>
      <c r="D33" s="173">
        <f>'Current Year'!D31</f>
        <v>0</v>
      </c>
      <c r="E33" s="173">
        <f>'Current Year'!E31</f>
        <v>0</v>
      </c>
      <c r="F33" s="173">
        <f>'Current Year'!F31</f>
        <v>0</v>
      </c>
      <c r="G33" s="173">
        <f>'Current Year'!G31</f>
        <v>0</v>
      </c>
      <c r="H33" s="173">
        <f>'Current Year'!H31</f>
        <v>0</v>
      </c>
      <c r="I33" s="173">
        <f>'Current Year'!I31</f>
        <v>0</v>
      </c>
      <c r="J33" s="173">
        <f>'Current Year'!J31</f>
        <v>0</v>
      </c>
      <c r="K33" s="173">
        <f>'Current Year'!K31</f>
        <v>0</v>
      </c>
      <c r="L33" s="173">
        <f>'Current Year'!L31</f>
        <v>0</v>
      </c>
      <c r="M33" s="173">
        <f>'Current Year'!M31</f>
        <v>0</v>
      </c>
      <c r="N33" s="173">
        <f>'Current Year'!N31</f>
        <v>0</v>
      </c>
      <c r="P33" s="150">
        <f t="shared" si="73"/>
        <v>11</v>
      </c>
      <c r="Q33" s="178" t="e">
        <f t="shared" si="108"/>
        <v>#DIV/0!</v>
      </c>
      <c r="R33" s="178" t="e">
        <f t="shared" si="109"/>
        <v>#DIV/0!</v>
      </c>
      <c r="S33" s="178" t="e">
        <f t="shared" si="110"/>
        <v>#DIV/0!</v>
      </c>
      <c r="T33" s="178" t="e">
        <f t="shared" si="111"/>
        <v>#DIV/0!</v>
      </c>
      <c r="U33" s="178" t="e">
        <f t="shared" si="112"/>
        <v>#DIV/0!</v>
      </c>
      <c r="V33" s="178" t="e">
        <f t="shared" si="113"/>
        <v>#DIV/0!</v>
      </c>
      <c r="W33" s="178" t="e">
        <f t="shared" si="114"/>
        <v>#DIV/0!</v>
      </c>
      <c r="X33" s="178" t="e">
        <f t="shared" si="115"/>
        <v>#DIV/0!</v>
      </c>
      <c r="Y33" s="178" t="e">
        <f t="shared" si="116"/>
        <v>#DIV/0!</v>
      </c>
      <c r="Z33" s="178" t="e">
        <f t="shared" si="117"/>
        <v>#DIV/0!</v>
      </c>
      <c r="AA33" s="178" t="e">
        <f t="shared" si="118"/>
        <v>#DIV/0!</v>
      </c>
      <c r="AB33" s="178" t="e">
        <f t="shared" si="118"/>
        <v>#DIV/0!</v>
      </c>
      <c r="AC33" s="135"/>
      <c r="AD33" s="148">
        <f t="shared" si="119"/>
        <v>0</v>
      </c>
      <c r="AE33" s="148">
        <f t="shared" si="120"/>
        <v>0</v>
      </c>
      <c r="AF33" s="148">
        <f t="shared" si="121"/>
        <v>0</v>
      </c>
      <c r="AG33" s="148">
        <f t="shared" si="122"/>
        <v>0</v>
      </c>
      <c r="AH33" s="148">
        <f t="shared" si="123"/>
        <v>0</v>
      </c>
      <c r="AI33" s="148">
        <f t="shared" si="124"/>
        <v>0</v>
      </c>
      <c r="AJ33" s="148">
        <f t="shared" si="125"/>
        <v>0</v>
      </c>
      <c r="AK33" s="148">
        <f t="shared" si="126"/>
        <v>0</v>
      </c>
      <c r="AL33" s="148">
        <f t="shared" si="127"/>
        <v>0</v>
      </c>
      <c r="AM33" s="148">
        <f t="shared" si="128"/>
        <v>0</v>
      </c>
      <c r="AN33" s="148">
        <f t="shared" si="129"/>
        <v>0</v>
      </c>
      <c r="AO33" s="148">
        <f t="shared" si="130"/>
        <v>0</v>
      </c>
      <c r="AP33" s="135"/>
      <c r="AQ33" s="147">
        <f t="shared" si="131"/>
        <v>11</v>
      </c>
      <c r="AR33" s="148">
        <f t="shared" si="132"/>
        <v>0</v>
      </c>
      <c r="AS33" s="148">
        <f t="shared" si="133"/>
        <v>0</v>
      </c>
      <c r="AT33" s="148">
        <f t="shared" si="134"/>
        <v>0</v>
      </c>
      <c r="AU33" s="148">
        <f t="shared" si="135"/>
        <v>0</v>
      </c>
      <c r="AV33" s="148">
        <f t="shared" si="136"/>
        <v>0</v>
      </c>
      <c r="AW33" s="148">
        <f t="shared" si="137"/>
        <v>0</v>
      </c>
      <c r="AX33" s="148">
        <f t="shared" si="138"/>
        <v>0</v>
      </c>
      <c r="AY33" s="148">
        <f t="shared" si="139"/>
        <v>0</v>
      </c>
      <c r="AZ33" s="148">
        <f t="shared" si="140"/>
        <v>0</v>
      </c>
      <c r="BA33" s="148">
        <f t="shared" si="141"/>
        <v>0</v>
      </c>
      <c r="BB33" s="148">
        <f t="shared" si="142"/>
        <v>0</v>
      </c>
      <c r="BC33" s="152"/>
      <c r="BD33" s="149" t="e">
        <f t="shared" si="143"/>
        <v>#DIV/0!</v>
      </c>
      <c r="BE33" s="149" t="e">
        <f t="shared" si="144"/>
        <v>#DIV/0!</v>
      </c>
      <c r="BF33" s="149" t="e">
        <f t="shared" si="145"/>
        <v>#DIV/0!</v>
      </c>
      <c r="BG33" s="149" t="e">
        <f t="shared" si="146"/>
        <v>#DIV/0!</v>
      </c>
      <c r="BH33" s="149" t="e">
        <f t="shared" si="147"/>
        <v>#DIV/0!</v>
      </c>
      <c r="BI33" s="149" t="e">
        <f t="shared" si="148"/>
        <v>#DIV/0!</v>
      </c>
      <c r="BJ33" s="149" t="e">
        <f t="shared" si="149"/>
        <v>#DIV/0!</v>
      </c>
      <c r="BK33" s="149" t="e">
        <f t="shared" si="150"/>
        <v>#DIV/0!</v>
      </c>
      <c r="BL33" s="149" t="e">
        <f t="shared" si="151"/>
        <v>#DIV/0!</v>
      </c>
      <c r="BM33" s="149" t="e">
        <f t="shared" si="152"/>
        <v>#DIV/0!</v>
      </c>
      <c r="BN33" s="149" t="e">
        <f t="shared" si="153"/>
        <v>#DIV/0!</v>
      </c>
      <c r="BO33" s="40"/>
      <c r="BP33" s="40"/>
    </row>
    <row r="34" spans="2:68" ht="14.25" customHeight="1" x14ac:dyDescent="0.3">
      <c r="B34" s="159">
        <f>'Current Year'!B32</f>
        <v>12</v>
      </c>
      <c r="C34" s="173">
        <f>'Current Year'!C32</f>
        <v>0</v>
      </c>
      <c r="D34" s="173">
        <f>'Current Year'!D32</f>
        <v>0</v>
      </c>
      <c r="E34" s="173">
        <f>'Current Year'!E32</f>
        <v>0</v>
      </c>
      <c r="F34" s="173">
        <f>'Current Year'!F32</f>
        <v>0</v>
      </c>
      <c r="G34" s="173">
        <f>'Current Year'!G32</f>
        <v>0</v>
      </c>
      <c r="H34" s="173">
        <f>'Current Year'!H32</f>
        <v>0</v>
      </c>
      <c r="I34" s="173">
        <f>'Current Year'!I32</f>
        <v>0</v>
      </c>
      <c r="J34" s="173">
        <f>'Current Year'!J32</f>
        <v>0</v>
      </c>
      <c r="K34" s="173">
        <f>'Current Year'!K32</f>
        <v>0</v>
      </c>
      <c r="L34" s="173">
        <f>'Current Year'!L32</f>
        <v>0</v>
      </c>
      <c r="M34" s="173">
        <f>'Current Year'!M32</f>
        <v>0</v>
      </c>
      <c r="N34" s="173">
        <f>'Current Year'!N32</f>
        <v>0</v>
      </c>
      <c r="P34" s="150">
        <f t="shared" si="73"/>
        <v>12</v>
      </c>
      <c r="Q34" s="178" t="e">
        <f t="shared" si="108"/>
        <v>#DIV/0!</v>
      </c>
      <c r="R34" s="178" t="e">
        <f t="shared" si="109"/>
        <v>#DIV/0!</v>
      </c>
      <c r="S34" s="178" t="e">
        <f t="shared" si="110"/>
        <v>#DIV/0!</v>
      </c>
      <c r="T34" s="178" t="e">
        <f t="shared" si="111"/>
        <v>#DIV/0!</v>
      </c>
      <c r="U34" s="178" t="e">
        <f t="shared" si="112"/>
        <v>#DIV/0!</v>
      </c>
      <c r="V34" s="178" t="e">
        <f t="shared" si="113"/>
        <v>#DIV/0!</v>
      </c>
      <c r="W34" s="178" t="e">
        <f t="shared" si="114"/>
        <v>#DIV/0!</v>
      </c>
      <c r="X34" s="178" t="e">
        <f t="shared" si="115"/>
        <v>#DIV/0!</v>
      </c>
      <c r="Y34" s="178" t="e">
        <f t="shared" si="116"/>
        <v>#DIV/0!</v>
      </c>
      <c r="Z34" s="178" t="e">
        <f t="shared" si="117"/>
        <v>#DIV/0!</v>
      </c>
      <c r="AA34" s="178" t="e">
        <f t="shared" si="118"/>
        <v>#DIV/0!</v>
      </c>
      <c r="AB34" s="178" t="e">
        <f t="shared" si="118"/>
        <v>#DIV/0!</v>
      </c>
      <c r="AC34" s="135"/>
      <c r="AD34" s="148">
        <f t="shared" si="119"/>
        <v>0</v>
      </c>
      <c r="AE34" s="148">
        <f t="shared" si="120"/>
        <v>0</v>
      </c>
      <c r="AF34" s="148">
        <f t="shared" si="121"/>
        <v>0</v>
      </c>
      <c r="AG34" s="148">
        <f t="shared" si="122"/>
        <v>0</v>
      </c>
      <c r="AH34" s="148">
        <f t="shared" si="123"/>
        <v>0</v>
      </c>
      <c r="AI34" s="148">
        <f t="shared" si="124"/>
        <v>0</v>
      </c>
      <c r="AJ34" s="148">
        <f t="shared" si="125"/>
        <v>0</v>
      </c>
      <c r="AK34" s="148">
        <f t="shared" si="126"/>
        <v>0</v>
      </c>
      <c r="AL34" s="148">
        <f t="shared" si="127"/>
        <v>0</v>
      </c>
      <c r="AM34" s="148">
        <f t="shared" si="128"/>
        <v>0</v>
      </c>
      <c r="AN34" s="148">
        <f t="shared" si="129"/>
        <v>0</v>
      </c>
      <c r="AO34" s="148">
        <f t="shared" si="130"/>
        <v>0</v>
      </c>
      <c r="AP34" s="135"/>
      <c r="AQ34" s="147">
        <f t="shared" si="131"/>
        <v>12</v>
      </c>
      <c r="AR34" s="148">
        <f t="shared" si="132"/>
        <v>0</v>
      </c>
      <c r="AS34" s="148">
        <f t="shared" si="133"/>
        <v>0</v>
      </c>
      <c r="AT34" s="148">
        <f t="shared" si="134"/>
        <v>0</v>
      </c>
      <c r="AU34" s="148">
        <f t="shared" si="135"/>
        <v>0</v>
      </c>
      <c r="AV34" s="148">
        <f t="shared" si="136"/>
        <v>0</v>
      </c>
      <c r="AW34" s="148">
        <f t="shared" si="137"/>
        <v>0</v>
      </c>
      <c r="AX34" s="148">
        <f t="shared" si="138"/>
        <v>0</v>
      </c>
      <c r="AY34" s="148">
        <f t="shared" si="139"/>
        <v>0</v>
      </c>
      <c r="AZ34" s="148">
        <f t="shared" si="140"/>
        <v>0</v>
      </c>
      <c r="BA34" s="148">
        <f t="shared" si="141"/>
        <v>0</v>
      </c>
      <c r="BB34" s="148">
        <f t="shared" si="142"/>
        <v>0</v>
      </c>
      <c r="BC34" s="152"/>
      <c r="BD34" s="149" t="e">
        <f t="shared" si="143"/>
        <v>#DIV/0!</v>
      </c>
      <c r="BE34" s="149" t="e">
        <f t="shared" si="144"/>
        <v>#DIV/0!</v>
      </c>
      <c r="BF34" s="149" t="e">
        <f t="shared" si="145"/>
        <v>#DIV/0!</v>
      </c>
      <c r="BG34" s="149" t="e">
        <f t="shared" si="146"/>
        <v>#DIV/0!</v>
      </c>
      <c r="BH34" s="149" t="e">
        <f t="shared" si="147"/>
        <v>#DIV/0!</v>
      </c>
      <c r="BI34" s="149" t="e">
        <f t="shared" si="148"/>
        <v>#DIV/0!</v>
      </c>
      <c r="BJ34" s="149" t="e">
        <f t="shared" si="149"/>
        <v>#DIV/0!</v>
      </c>
      <c r="BK34" s="149" t="e">
        <f t="shared" si="150"/>
        <v>#DIV/0!</v>
      </c>
      <c r="BL34" s="149" t="e">
        <f t="shared" si="151"/>
        <v>#DIV/0!</v>
      </c>
      <c r="BM34" s="149" t="e">
        <f t="shared" si="152"/>
        <v>#DIV/0!</v>
      </c>
      <c r="BN34" s="149" t="e">
        <f t="shared" si="153"/>
        <v>#DIV/0!</v>
      </c>
      <c r="BO34" s="40"/>
      <c r="BP34" s="40"/>
    </row>
    <row r="35" spans="2:68" ht="14.25" customHeight="1" x14ac:dyDescent="0.3">
      <c r="B35" s="159">
        <f>'Current Year'!B33</f>
        <v>13</v>
      </c>
      <c r="C35" s="173">
        <f>'Current Year'!C33</f>
        <v>0</v>
      </c>
      <c r="D35" s="173">
        <f>'Current Year'!D33</f>
        <v>0</v>
      </c>
      <c r="E35" s="173">
        <f>'Current Year'!E33</f>
        <v>0</v>
      </c>
      <c r="F35" s="173">
        <f>'Current Year'!F33</f>
        <v>0</v>
      </c>
      <c r="G35" s="173">
        <f>'Current Year'!G33</f>
        <v>0</v>
      </c>
      <c r="H35" s="173">
        <f>'Current Year'!H33</f>
        <v>0</v>
      </c>
      <c r="I35" s="173">
        <f>'Current Year'!I33</f>
        <v>0</v>
      </c>
      <c r="J35" s="173">
        <f>'Current Year'!J33</f>
        <v>0</v>
      </c>
      <c r="K35" s="173">
        <f>'Current Year'!K33</f>
        <v>0</v>
      </c>
      <c r="L35" s="173">
        <f>'Current Year'!L33</f>
        <v>0</v>
      </c>
      <c r="M35" s="173">
        <f>'Current Year'!M33</f>
        <v>0</v>
      </c>
      <c r="N35" s="173">
        <f>'Current Year'!N33</f>
        <v>0</v>
      </c>
      <c r="P35" s="150">
        <f t="shared" si="73"/>
        <v>13</v>
      </c>
      <c r="Q35" s="178" t="e">
        <f t="shared" si="108"/>
        <v>#DIV/0!</v>
      </c>
      <c r="R35" s="178" t="e">
        <f t="shared" si="109"/>
        <v>#DIV/0!</v>
      </c>
      <c r="S35" s="178" t="e">
        <f t="shared" si="110"/>
        <v>#DIV/0!</v>
      </c>
      <c r="T35" s="178" t="e">
        <f t="shared" si="111"/>
        <v>#DIV/0!</v>
      </c>
      <c r="U35" s="178" t="e">
        <f t="shared" si="112"/>
        <v>#DIV/0!</v>
      </c>
      <c r="V35" s="178" t="e">
        <f t="shared" si="113"/>
        <v>#DIV/0!</v>
      </c>
      <c r="W35" s="178" t="e">
        <f t="shared" si="114"/>
        <v>#DIV/0!</v>
      </c>
      <c r="X35" s="178" t="e">
        <f t="shared" si="115"/>
        <v>#DIV/0!</v>
      </c>
      <c r="Y35" s="178" t="e">
        <f t="shared" si="116"/>
        <v>#DIV/0!</v>
      </c>
      <c r="Z35" s="178" t="e">
        <f t="shared" si="117"/>
        <v>#DIV/0!</v>
      </c>
      <c r="AA35" s="178" t="e">
        <f t="shared" si="118"/>
        <v>#DIV/0!</v>
      </c>
      <c r="AB35" s="178" t="e">
        <f t="shared" si="118"/>
        <v>#DIV/0!</v>
      </c>
      <c r="AC35" s="135"/>
      <c r="AD35" s="148">
        <f t="shared" si="119"/>
        <v>0</v>
      </c>
      <c r="AE35" s="148">
        <f t="shared" si="120"/>
        <v>0</v>
      </c>
      <c r="AF35" s="148">
        <f t="shared" si="121"/>
        <v>0</v>
      </c>
      <c r="AG35" s="148">
        <f t="shared" si="122"/>
        <v>0</v>
      </c>
      <c r="AH35" s="148">
        <f t="shared" si="123"/>
        <v>0</v>
      </c>
      <c r="AI35" s="148">
        <f t="shared" si="124"/>
        <v>0</v>
      </c>
      <c r="AJ35" s="148">
        <f t="shared" si="125"/>
        <v>0</v>
      </c>
      <c r="AK35" s="148">
        <f t="shared" si="126"/>
        <v>0</v>
      </c>
      <c r="AL35" s="148">
        <f t="shared" si="127"/>
        <v>0</v>
      </c>
      <c r="AM35" s="148">
        <f t="shared" si="128"/>
        <v>0</v>
      </c>
      <c r="AN35" s="148">
        <f t="shared" si="129"/>
        <v>0</v>
      </c>
      <c r="AO35" s="148">
        <f t="shared" si="130"/>
        <v>0</v>
      </c>
      <c r="AP35" s="135"/>
      <c r="AQ35" s="147">
        <f t="shared" si="131"/>
        <v>13</v>
      </c>
      <c r="AR35" s="148">
        <f t="shared" si="132"/>
        <v>0</v>
      </c>
      <c r="AS35" s="148">
        <f t="shared" si="133"/>
        <v>0</v>
      </c>
      <c r="AT35" s="148">
        <f t="shared" si="134"/>
        <v>0</v>
      </c>
      <c r="AU35" s="148">
        <f t="shared" si="135"/>
        <v>0</v>
      </c>
      <c r="AV35" s="148">
        <f t="shared" si="136"/>
        <v>0</v>
      </c>
      <c r="AW35" s="148">
        <f t="shared" si="137"/>
        <v>0</v>
      </c>
      <c r="AX35" s="148">
        <f t="shared" si="138"/>
        <v>0</v>
      </c>
      <c r="AY35" s="148">
        <f t="shared" si="139"/>
        <v>0</v>
      </c>
      <c r="AZ35" s="148">
        <f t="shared" si="140"/>
        <v>0</v>
      </c>
      <c r="BA35" s="148">
        <f t="shared" si="141"/>
        <v>0</v>
      </c>
      <c r="BB35" s="148">
        <f t="shared" si="142"/>
        <v>0</v>
      </c>
      <c r="BC35" s="152"/>
      <c r="BD35" s="149" t="e">
        <f t="shared" si="143"/>
        <v>#DIV/0!</v>
      </c>
      <c r="BE35" s="149" t="e">
        <f t="shared" si="144"/>
        <v>#DIV/0!</v>
      </c>
      <c r="BF35" s="149" t="e">
        <f t="shared" si="145"/>
        <v>#DIV/0!</v>
      </c>
      <c r="BG35" s="149" t="e">
        <f t="shared" si="146"/>
        <v>#DIV/0!</v>
      </c>
      <c r="BH35" s="149" t="e">
        <f t="shared" si="147"/>
        <v>#DIV/0!</v>
      </c>
      <c r="BI35" s="149" t="e">
        <f t="shared" si="148"/>
        <v>#DIV/0!</v>
      </c>
      <c r="BJ35" s="149" t="e">
        <f t="shared" si="149"/>
        <v>#DIV/0!</v>
      </c>
      <c r="BK35" s="149" t="e">
        <f t="shared" si="150"/>
        <v>#DIV/0!</v>
      </c>
      <c r="BL35" s="149" t="e">
        <f t="shared" si="151"/>
        <v>#DIV/0!</v>
      </c>
      <c r="BM35" s="149" t="e">
        <f t="shared" si="152"/>
        <v>#DIV/0!</v>
      </c>
      <c r="BN35" s="149" t="e">
        <f t="shared" si="153"/>
        <v>#DIV/0!</v>
      </c>
      <c r="BO35" s="40"/>
      <c r="BP35" s="40"/>
    </row>
    <row r="36" spans="2:68" ht="14.25" customHeight="1" x14ac:dyDescent="0.3">
      <c r="B36" s="159">
        <f>'Current Year'!B34</f>
        <v>14</v>
      </c>
      <c r="C36" s="173">
        <f>'Current Year'!C34</f>
        <v>0</v>
      </c>
      <c r="D36" s="173">
        <f>'Current Year'!D34</f>
        <v>0</v>
      </c>
      <c r="E36" s="173">
        <f>'Current Year'!E34</f>
        <v>0</v>
      </c>
      <c r="F36" s="173">
        <f>'Current Year'!F34</f>
        <v>0</v>
      </c>
      <c r="G36" s="173">
        <f>'Current Year'!G34</f>
        <v>0</v>
      </c>
      <c r="H36" s="173">
        <f>'Current Year'!H34</f>
        <v>0</v>
      </c>
      <c r="I36" s="173">
        <f>'Current Year'!I34</f>
        <v>0</v>
      </c>
      <c r="J36" s="173">
        <f>'Current Year'!J34</f>
        <v>0</v>
      </c>
      <c r="K36" s="173">
        <f>'Current Year'!K34</f>
        <v>0</v>
      </c>
      <c r="L36" s="173">
        <f>'Current Year'!L34</f>
        <v>0</v>
      </c>
      <c r="M36" s="173">
        <f>'Current Year'!M34</f>
        <v>0</v>
      </c>
      <c r="N36" s="173">
        <f>'Current Year'!N34</f>
        <v>0</v>
      </c>
      <c r="P36" s="150">
        <f t="shared" si="73"/>
        <v>14</v>
      </c>
      <c r="Q36" s="178" t="e">
        <f t="shared" si="108"/>
        <v>#DIV/0!</v>
      </c>
      <c r="R36" s="178" t="e">
        <f t="shared" si="109"/>
        <v>#DIV/0!</v>
      </c>
      <c r="S36" s="178" t="e">
        <f t="shared" si="110"/>
        <v>#DIV/0!</v>
      </c>
      <c r="T36" s="178" t="e">
        <f t="shared" si="111"/>
        <v>#DIV/0!</v>
      </c>
      <c r="U36" s="178" t="e">
        <f t="shared" si="112"/>
        <v>#DIV/0!</v>
      </c>
      <c r="V36" s="178" t="e">
        <f t="shared" si="113"/>
        <v>#DIV/0!</v>
      </c>
      <c r="W36" s="178" t="e">
        <f t="shared" si="114"/>
        <v>#DIV/0!</v>
      </c>
      <c r="X36" s="178" t="e">
        <f t="shared" si="115"/>
        <v>#DIV/0!</v>
      </c>
      <c r="Y36" s="178" t="e">
        <f t="shared" si="116"/>
        <v>#DIV/0!</v>
      </c>
      <c r="Z36" s="178" t="e">
        <f t="shared" si="117"/>
        <v>#DIV/0!</v>
      </c>
      <c r="AA36" s="178" t="e">
        <f t="shared" si="118"/>
        <v>#DIV/0!</v>
      </c>
      <c r="AB36" s="178" t="e">
        <f t="shared" si="118"/>
        <v>#DIV/0!</v>
      </c>
      <c r="AC36" s="135"/>
      <c r="AD36" s="148">
        <f t="shared" si="119"/>
        <v>0</v>
      </c>
      <c r="AE36" s="148">
        <f t="shared" si="120"/>
        <v>0</v>
      </c>
      <c r="AF36" s="148">
        <f t="shared" si="121"/>
        <v>0</v>
      </c>
      <c r="AG36" s="148">
        <f t="shared" si="122"/>
        <v>0</v>
      </c>
      <c r="AH36" s="148">
        <f t="shared" si="123"/>
        <v>0</v>
      </c>
      <c r="AI36" s="148">
        <f t="shared" si="124"/>
        <v>0</v>
      </c>
      <c r="AJ36" s="148">
        <f t="shared" si="125"/>
        <v>0</v>
      </c>
      <c r="AK36" s="148">
        <f t="shared" si="126"/>
        <v>0</v>
      </c>
      <c r="AL36" s="148">
        <f t="shared" si="127"/>
        <v>0</v>
      </c>
      <c r="AM36" s="148">
        <f t="shared" si="128"/>
        <v>0</v>
      </c>
      <c r="AN36" s="148">
        <f t="shared" si="129"/>
        <v>0</v>
      </c>
      <c r="AO36" s="148">
        <f t="shared" si="130"/>
        <v>0</v>
      </c>
      <c r="AP36" s="135"/>
      <c r="AQ36" s="147">
        <f t="shared" si="131"/>
        <v>14</v>
      </c>
      <c r="AR36" s="148">
        <f t="shared" si="132"/>
        <v>0</v>
      </c>
      <c r="AS36" s="148">
        <f t="shared" si="133"/>
        <v>0</v>
      </c>
      <c r="AT36" s="148">
        <f t="shared" si="134"/>
        <v>0</v>
      </c>
      <c r="AU36" s="148">
        <f t="shared" si="135"/>
        <v>0</v>
      </c>
      <c r="AV36" s="148">
        <f t="shared" si="136"/>
        <v>0</v>
      </c>
      <c r="AW36" s="148">
        <f t="shared" si="137"/>
        <v>0</v>
      </c>
      <c r="AX36" s="148">
        <f t="shared" si="138"/>
        <v>0</v>
      </c>
      <c r="AY36" s="148">
        <f t="shared" si="139"/>
        <v>0</v>
      </c>
      <c r="AZ36" s="148">
        <f t="shared" si="140"/>
        <v>0</v>
      </c>
      <c r="BA36" s="148">
        <f t="shared" si="141"/>
        <v>0</v>
      </c>
      <c r="BB36" s="148">
        <f t="shared" si="142"/>
        <v>0</v>
      </c>
      <c r="BC36" s="152"/>
      <c r="BD36" s="149" t="e">
        <f t="shared" si="143"/>
        <v>#DIV/0!</v>
      </c>
      <c r="BE36" s="149" t="e">
        <f t="shared" si="144"/>
        <v>#DIV/0!</v>
      </c>
      <c r="BF36" s="149" t="e">
        <f t="shared" si="145"/>
        <v>#DIV/0!</v>
      </c>
      <c r="BG36" s="149" t="e">
        <f t="shared" si="146"/>
        <v>#DIV/0!</v>
      </c>
      <c r="BH36" s="149" t="e">
        <f t="shared" si="147"/>
        <v>#DIV/0!</v>
      </c>
      <c r="BI36" s="149" t="e">
        <f t="shared" si="148"/>
        <v>#DIV/0!</v>
      </c>
      <c r="BJ36" s="149" t="e">
        <f t="shared" si="149"/>
        <v>#DIV/0!</v>
      </c>
      <c r="BK36" s="149" t="e">
        <f t="shared" si="150"/>
        <v>#DIV/0!</v>
      </c>
      <c r="BL36" s="149" t="e">
        <f t="shared" si="151"/>
        <v>#DIV/0!</v>
      </c>
      <c r="BM36" s="149" t="e">
        <f t="shared" si="152"/>
        <v>#DIV/0!</v>
      </c>
      <c r="BN36" s="149" t="e">
        <f t="shared" si="153"/>
        <v>#DIV/0!</v>
      </c>
      <c r="BO36" s="40"/>
      <c r="BP36" s="40"/>
    </row>
    <row r="37" spans="2:68" ht="14.25" customHeight="1" x14ac:dyDescent="0.3">
      <c r="B37" s="159">
        <f>'Current Year'!B35</f>
        <v>15</v>
      </c>
      <c r="C37" s="173">
        <f>'Current Year'!C35</f>
        <v>0</v>
      </c>
      <c r="D37" s="173">
        <f>'Current Year'!D35</f>
        <v>0</v>
      </c>
      <c r="E37" s="173">
        <f>'Current Year'!E35</f>
        <v>0</v>
      </c>
      <c r="F37" s="173">
        <f>'Current Year'!F35</f>
        <v>0</v>
      </c>
      <c r="G37" s="173">
        <f>'Current Year'!G35</f>
        <v>0</v>
      </c>
      <c r="H37" s="173">
        <f>'Current Year'!H35</f>
        <v>0</v>
      </c>
      <c r="I37" s="173">
        <f>'Current Year'!I35</f>
        <v>0</v>
      </c>
      <c r="J37" s="173">
        <f>'Current Year'!J35</f>
        <v>0</v>
      </c>
      <c r="K37" s="173">
        <f>'Current Year'!K35</f>
        <v>0</v>
      </c>
      <c r="L37" s="173">
        <f>'Current Year'!L35</f>
        <v>0</v>
      </c>
      <c r="M37" s="173">
        <f>'Current Year'!M35</f>
        <v>0</v>
      </c>
      <c r="N37" s="173">
        <f>'Current Year'!N35</f>
        <v>0</v>
      </c>
      <c r="P37" s="150">
        <f t="shared" si="73"/>
        <v>15</v>
      </c>
      <c r="Q37" s="178" t="e">
        <f t="shared" si="108"/>
        <v>#DIV/0!</v>
      </c>
      <c r="R37" s="178" t="e">
        <f t="shared" si="109"/>
        <v>#DIV/0!</v>
      </c>
      <c r="S37" s="178" t="e">
        <f t="shared" si="110"/>
        <v>#DIV/0!</v>
      </c>
      <c r="T37" s="178" t="e">
        <f t="shared" si="111"/>
        <v>#DIV/0!</v>
      </c>
      <c r="U37" s="178" t="e">
        <f t="shared" si="112"/>
        <v>#DIV/0!</v>
      </c>
      <c r="V37" s="178" t="e">
        <f t="shared" si="113"/>
        <v>#DIV/0!</v>
      </c>
      <c r="W37" s="178" t="e">
        <f t="shared" si="114"/>
        <v>#DIV/0!</v>
      </c>
      <c r="X37" s="178" t="e">
        <f t="shared" si="115"/>
        <v>#DIV/0!</v>
      </c>
      <c r="Y37" s="178" t="e">
        <f t="shared" si="116"/>
        <v>#DIV/0!</v>
      </c>
      <c r="Z37" s="178" t="e">
        <f t="shared" si="117"/>
        <v>#DIV/0!</v>
      </c>
      <c r="AA37" s="178" t="e">
        <f t="shared" si="118"/>
        <v>#DIV/0!</v>
      </c>
      <c r="AB37" s="178" t="e">
        <f t="shared" si="118"/>
        <v>#DIV/0!</v>
      </c>
      <c r="AC37" s="135"/>
      <c r="AD37" s="148">
        <f t="shared" si="119"/>
        <v>0</v>
      </c>
      <c r="AE37" s="148">
        <f t="shared" si="120"/>
        <v>0</v>
      </c>
      <c r="AF37" s="148">
        <f t="shared" si="121"/>
        <v>0</v>
      </c>
      <c r="AG37" s="148">
        <f t="shared" si="122"/>
        <v>0</v>
      </c>
      <c r="AH37" s="148">
        <f t="shared" si="123"/>
        <v>0</v>
      </c>
      <c r="AI37" s="148">
        <f t="shared" si="124"/>
        <v>0</v>
      </c>
      <c r="AJ37" s="148">
        <f t="shared" si="125"/>
        <v>0</v>
      </c>
      <c r="AK37" s="148">
        <f t="shared" si="126"/>
        <v>0</v>
      </c>
      <c r="AL37" s="148">
        <f t="shared" si="127"/>
        <v>0</v>
      </c>
      <c r="AM37" s="148">
        <f t="shared" si="128"/>
        <v>0</v>
      </c>
      <c r="AN37" s="148">
        <f t="shared" si="129"/>
        <v>0</v>
      </c>
      <c r="AO37" s="148">
        <f t="shared" si="130"/>
        <v>0</v>
      </c>
      <c r="AP37" s="135"/>
      <c r="AQ37" s="147">
        <f t="shared" si="131"/>
        <v>15</v>
      </c>
      <c r="AR37" s="148">
        <f t="shared" si="132"/>
        <v>0</v>
      </c>
      <c r="AS37" s="148">
        <f t="shared" si="133"/>
        <v>0</v>
      </c>
      <c r="AT37" s="148">
        <f t="shared" si="134"/>
        <v>0</v>
      </c>
      <c r="AU37" s="148">
        <f t="shared" si="135"/>
        <v>0</v>
      </c>
      <c r="AV37" s="148">
        <f t="shared" si="136"/>
        <v>0</v>
      </c>
      <c r="AW37" s="148">
        <f t="shared" si="137"/>
        <v>0</v>
      </c>
      <c r="AX37" s="148">
        <f t="shared" si="138"/>
        <v>0</v>
      </c>
      <c r="AY37" s="148">
        <f t="shared" si="139"/>
        <v>0</v>
      </c>
      <c r="AZ37" s="148">
        <f t="shared" si="140"/>
        <v>0</v>
      </c>
      <c r="BA37" s="148">
        <f t="shared" si="141"/>
        <v>0</v>
      </c>
      <c r="BB37" s="148">
        <f t="shared" si="142"/>
        <v>0</v>
      </c>
      <c r="BC37" s="152"/>
      <c r="BD37" s="149" t="e">
        <f t="shared" si="143"/>
        <v>#DIV/0!</v>
      </c>
      <c r="BE37" s="149" t="e">
        <f t="shared" si="144"/>
        <v>#DIV/0!</v>
      </c>
      <c r="BF37" s="149" t="e">
        <f t="shared" si="145"/>
        <v>#DIV/0!</v>
      </c>
      <c r="BG37" s="149" t="e">
        <f t="shared" si="146"/>
        <v>#DIV/0!</v>
      </c>
      <c r="BH37" s="149" t="e">
        <f t="shared" si="147"/>
        <v>#DIV/0!</v>
      </c>
      <c r="BI37" s="149" t="e">
        <f t="shared" si="148"/>
        <v>#DIV/0!</v>
      </c>
      <c r="BJ37" s="149" t="e">
        <f t="shared" si="149"/>
        <v>#DIV/0!</v>
      </c>
      <c r="BK37" s="149" t="e">
        <f t="shared" si="150"/>
        <v>#DIV/0!</v>
      </c>
      <c r="BL37" s="149" t="e">
        <f t="shared" si="151"/>
        <v>#DIV/0!</v>
      </c>
      <c r="BM37" s="149" t="e">
        <f t="shared" si="152"/>
        <v>#DIV/0!</v>
      </c>
      <c r="BN37" s="149" t="e">
        <f t="shared" si="153"/>
        <v>#DIV/0!</v>
      </c>
      <c r="BO37" s="40"/>
      <c r="BP37" s="40"/>
    </row>
    <row r="38" spans="2:68" ht="14.25" customHeight="1" x14ac:dyDescent="0.3">
      <c r="B38" s="159">
        <f>'Current Year'!B36</f>
        <v>16</v>
      </c>
      <c r="C38" s="173">
        <f>'Current Year'!C36</f>
        <v>0</v>
      </c>
      <c r="D38" s="173">
        <f>'Current Year'!D36</f>
        <v>0</v>
      </c>
      <c r="E38" s="173">
        <f>'Current Year'!E36</f>
        <v>0</v>
      </c>
      <c r="F38" s="173">
        <f>'Current Year'!F36</f>
        <v>0</v>
      </c>
      <c r="G38" s="173">
        <f>'Current Year'!G36</f>
        <v>0</v>
      </c>
      <c r="H38" s="173">
        <f>'Current Year'!H36</f>
        <v>0</v>
      </c>
      <c r="I38" s="173">
        <f>'Current Year'!I36</f>
        <v>0</v>
      </c>
      <c r="J38" s="173">
        <f>'Current Year'!J36</f>
        <v>0</v>
      </c>
      <c r="K38" s="173">
        <f>'Current Year'!K36</f>
        <v>0</v>
      </c>
      <c r="L38" s="173">
        <f>'Current Year'!L36</f>
        <v>0</v>
      </c>
      <c r="M38" s="173">
        <f>'Current Year'!M36</f>
        <v>0</v>
      </c>
      <c r="N38" s="173">
        <f>'Current Year'!N36</f>
        <v>0</v>
      </c>
      <c r="P38" s="150">
        <f t="shared" si="73"/>
        <v>16</v>
      </c>
      <c r="Q38" s="178" t="e">
        <f t="shared" si="108"/>
        <v>#DIV/0!</v>
      </c>
      <c r="R38" s="178" t="e">
        <f t="shared" si="109"/>
        <v>#DIV/0!</v>
      </c>
      <c r="S38" s="178" t="e">
        <f t="shared" si="110"/>
        <v>#DIV/0!</v>
      </c>
      <c r="T38" s="178" t="e">
        <f t="shared" si="111"/>
        <v>#DIV/0!</v>
      </c>
      <c r="U38" s="178" t="e">
        <f t="shared" si="112"/>
        <v>#DIV/0!</v>
      </c>
      <c r="V38" s="178" t="e">
        <f t="shared" si="113"/>
        <v>#DIV/0!</v>
      </c>
      <c r="W38" s="178" t="e">
        <f t="shared" si="114"/>
        <v>#DIV/0!</v>
      </c>
      <c r="X38" s="178" t="e">
        <f t="shared" si="115"/>
        <v>#DIV/0!</v>
      </c>
      <c r="Y38" s="178" t="e">
        <f t="shared" si="116"/>
        <v>#DIV/0!</v>
      </c>
      <c r="Z38" s="178" t="e">
        <f t="shared" si="117"/>
        <v>#DIV/0!</v>
      </c>
      <c r="AA38" s="178" t="e">
        <f t="shared" si="118"/>
        <v>#DIV/0!</v>
      </c>
      <c r="AB38" s="178" t="e">
        <f t="shared" si="118"/>
        <v>#DIV/0!</v>
      </c>
      <c r="AC38" s="135"/>
      <c r="AD38" s="148">
        <f t="shared" si="119"/>
        <v>0</v>
      </c>
      <c r="AE38" s="148">
        <f t="shared" si="120"/>
        <v>0</v>
      </c>
      <c r="AF38" s="148">
        <f t="shared" si="121"/>
        <v>0</v>
      </c>
      <c r="AG38" s="148">
        <f t="shared" si="122"/>
        <v>0</v>
      </c>
      <c r="AH38" s="148">
        <f t="shared" si="123"/>
        <v>0</v>
      </c>
      <c r="AI38" s="148">
        <f t="shared" si="124"/>
        <v>0</v>
      </c>
      <c r="AJ38" s="148">
        <f t="shared" si="125"/>
        <v>0</v>
      </c>
      <c r="AK38" s="148">
        <f t="shared" si="126"/>
        <v>0</v>
      </c>
      <c r="AL38" s="148">
        <f t="shared" si="127"/>
        <v>0</v>
      </c>
      <c r="AM38" s="148">
        <f t="shared" si="128"/>
        <v>0</v>
      </c>
      <c r="AN38" s="148">
        <f t="shared" si="129"/>
        <v>0</v>
      </c>
      <c r="AO38" s="148">
        <f t="shared" si="130"/>
        <v>0</v>
      </c>
      <c r="AP38" s="135"/>
      <c r="AQ38" s="147">
        <f t="shared" si="131"/>
        <v>16</v>
      </c>
      <c r="AR38" s="148">
        <f t="shared" si="132"/>
        <v>0</v>
      </c>
      <c r="AS38" s="148">
        <f t="shared" si="133"/>
        <v>0</v>
      </c>
      <c r="AT38" s="148">
        <f t="shared" si="134"/>
        <v>0</v>
      </c>
      <c r="AU38" s="148">
        <f t="shared" si="135"/>
        <v>0</v>
      </c>
      <c r="AV38" s="148">
        <f t="shared" si="136"/>
        <v>0</v>
      </c>
      <c r="AW38" s="148">
        <f t="shared" si="137"/>
        <v>0</v>
      </c>
      <c r="AX38" s="148">
        <f t="shared" si="138"/>
        <v>0</v>
      </c>
      <c r="AY38" s="148">
        <f t="shared" si="139"/>
        <v>0</v>
      </c>
      <c r="AZ38" s="148">
        <f t="shared" si="140"/>
        <v>0</v>
      </c>
      <c r="BA38" s="148">
        <f t="shared" si="141"/>
        <v>0</v>
      </c>
      <c r="BB38" s="148">
        <f t="shared" si="142"/>
        <v>0</v>
      </c>
      <c r="BC38" s="152"/>
      <c r="BD38" s="149" t="e">
        <f t="shared" si="143"/>
        <v>#DIV/0!</v>
      </c>
      <c r="BE38" s="149" t="e">
        <f t="shared" si="144"/>
        <v>#DIV/0!</v>
      </c>
      <c r="BF38" s="149" t="e">
        <f t="shared" si="145"/>
        <v>#DIV/0!</v>
      </c>
      <c r="BG38" s="149" t="e">
        <f t="shared" si="146"/>
        <v>#DIV/0!</v>
      </c>
      <c r="BH38" s="149" t="e">
        <f t="shared" si="147"/>
        <v>#DIV/0!</v>
      </c>
      <c r="BI38" s="149" t="e">
        <f t="shared" si="148"/>
        <v>#DIV/0!</v>
      </c>
      <c r="BJ38" s="149" t="e">
        <f t="shared" si="149"/>
        <v>#DIV/0!</v>
      </c>
      <c r="BK38" s="149" t="e">
        <f t="shared" si="150"/>
        <v>#DIV/0!</v>
      </c>
      <c r="BL38" s="149" t="e">
        <f t="shared" si="151"/>
        <v>#DIV/0!</v>
      </c>
      <c r="BM38" s="149" t="e">
        <f t="shared" si="152"/>
        <v>#DIV/0!</v>
      </c>
      <c r="BN38" s="149" t="e">
        <f t="shared" si="153"/>
        <v>#DIV/0!</v>
      </c>
      <c r="BO38" s="40"/>
      <c r="BP38" s="40"/>
    </row>
    <row r="39" spans="2:68" ht="14.25" customHeight="1" x14ac:dyDescent="0.3">
      <c r="B39" s="159">
        <f>'Current Year'!B37</f>
        <v>17</v>
      </c>
      <c r="C39" s="173">
        <f>'Current Year'!C37</f>
        <v>0</v>
      </c>
      <c r="D39" s="173">
        <f>'Current Year'!D37</f>
        <v>0</v>
      </c>
      <c r="E39" s="173">
        <f>'Current Year'!E37</f>
        <v>0</v>
      </c>
      <c r="F39" s="173">
        <f>'Current Year'!F37</f>
        <v>0</v>
      </c>
      <c r="G39" s="173">
        <f>'Current Year'!G37</f>
        <v>0</v>
      </c>
      <c r="H39" s="173">
        <f>'Current Year'!H37</f>
        <v>0</v>
      </c>
      <c r="I39" s="173">
        <f>'Current Year'!I37</f>
        <v>0</v>
      </c>
      <c r="J39" s="173">
        <f>'Current Year'!J37</f>
        <v>0</v>
      </c>
      <c r="K39" s="173">
        <f>'Current Year'!K37</f>
        <v>0</v>
      </c>
      <c r="L39" s="173">
        <f>'Current Year'!L37</f>
        <v>0</v>
      </c>
      <c r="M39" s="173">
        <f>'Current Year'!M37</f>
        <v>0</v>
      </c>
      <c r="N39" s="173">
        <f>'Current Year'!N37</f>
        <v>0</v>
      </c>
      <c r="P39" s="150">
        <f t="shared" si="73"/>
        <v>17</v>
      </c>
      <c r="Q39" s="178" t="e">
        <f t="shared" si="108"/>
        <v>#DIV/0!</v>
      </c>
      <c r="R39" s="178" t="e">
        <f t="shared" si="109"/>
        <v>#DIV/0!</v>
      </c>
      <c r="S39" s="178" t="e">
        <f t="shared" si="110"/>
        <v>#DIV/0!</v>
      </c>
      <c r="T39" s="178" t="e">
        <f t="shared" si="111"/>
        <v>#DIV/0!</v>
      </c>
      <c r="U39" s="178" t="e">
        <f t="shared" si="112"/>
        <v>#DIV/0!</v>
      </c>
      <c r="V39" s="178" t="e">
        <f t="shared" si="113"/>
        <v>#DIV/0!</v>
      </c>
      <c r="W39" s="178" t="e">
        <f t="shared" si="114"/>
        <v>#DIV/0!</v>
      </c>
      <c r="X39" s="178" t="e">
        <f t="shared" si="115"/>
        <v>#DIV/0!</v>
      </c>
      <c r="Y39" s="178" t="e">
        <f t="shared" si="116"/>
        <v>#DIV/0!</v>
      </c>
      <c r="Z39" s="178" t="e">
        <f t="shared" si="117"/>
        <v>#DIV/0!</v>
      </c>
      <c r="AA39" s="178" t="e">
        <f t="shared" si="118"/>
        <v>#DIV/0!</v>
      </c>
      <c r="AB39" s="178" t="e">
        <f t="shared" si="118"/>
        <v>#DIV/0!</v>
      </c>
      <c r="AC39" s="135"/>
      <c r="AD39" s="148">
        <f t="shared" si="119"/>
        <v>0</v>
      </c>
      <c r="AE39" s="148">
        <f t="shared" si="120"/>
        <v>0</v>
      </c>
      <c r="AF39" s="148">
        <f t="shared" si="121"/>
        <v>0</v>
      </c>
      <c r="AG39" s="148">
        <f t="shared" si="122"/>
        <v>0</v>
      </c>
      <c r="AH39" s="148">
        <f t="shared" si="123"/>
        <v>0</v>
      </c>
      <c r="AI39" s="148">
        <f t="shared" si="124"/>
        <v>0</v>
      </c>
      <c r="AJ39" s="148">
        <f t="shared" si="125"/>
        <v>0</v>
      </c>
      <c r="AK39" s="148">
        <f t="shared" si="126"/>
        <v>0</v>
      </c>
      <c r="AL39" s="148">
        <f t="shared" si="127"/>
        <v>0</v>
      </c>
      <c r="AM39" s="148">
        <f t="shared" si="128"/>
        <v>0</v>
      </c>
      <c r="AN39" s="148">
        <f t="shared" si="129"/>
        <v>0</v>
      </c>
      <c r="AO39" s="148">
        <f t="shared" si="130"/>
        <v>0</v>
      </c>
      <c r="AP39" s="135"/>
      <c r="AQ39" s="147">
        <f t="shared" si="131"/>
        <v>17</v>
      </c>
      <c r="AR39" s="148">
        <f t="shared" si="132"/>
        <v>0</v>
      </c>
      <c r="AS39" s="148">
        <f t="shared" si="133"/>
        <v>0</v>
      </c>
      <c r="AT39" s="148">
        <f t="shared" si="134"/>
        <v>0</v>
      </c>
      <c r="AU39" s="148">
        <f t="shared" si="135"/>
        <v>0</v>
      </c>
      <c r="AV39" s="148">
        <f t="shared" si="136"/>
        <v>0</v>
      </c>
      <c r="AW39" s="148">
        <f t="shared" si="137"/>
        <v>0</v>
      </c>
      <c r="AX39" s="148">
        <f t="shared" si="138"/>
        <v>0</v>
      </c>
      <c r="AY39" s="148">
        <f t="shared" si="139"/>
        <v>0</v>
      </c>
      <c r="AZ39" s="148">
        <f t="shared" si="140"/>
        <v>0</v>
      </c>
      <c r="BA39" s="148">
        <f t="shared" si="141"/>
        <v>0</v>
      </c>
      <c r="BB39" s="148">
        <f t="shared" si="142"/>
        <v>0</v>
      </c>
      <c r="BC39" s="152"/>
      <c r="BD39" s="149" t="e">
        <f t="shared" si="143"/>
        <v>#DIV/0!</v>
      </c>
      <c r="BE39" s="149" t="e">
        <f t="shared" si="144"/>
        <v>#DIV/0!</v>
      </c>
      <c r="BF39" s="149" t="e">
        <f t="shared" si="145"/>
        <v>#DIV/0!</v>
      </c>
      <c r="BG39" s="149" t="e">
        <f t="shared" si="146"/>
        <v>#DIV/0!</v>
      </c>
      <c r="BH39" s="149" t="e">
        <f t="shared" si="147"/>
        <v>#DIV/0!</v>
      </c>
      <c r="BI39" s="149" t="e">
        <f t="shared" si="148"/>
        <v>#DIV/0!</v>
      </c>
      <c r="BJ39" s="149" t="e">
        <f t="shared" si="149"/>
        <v>#DIV/0!</v>
      </c>
      <c r="BK39" s="149" t="e">
        <f t="shared" si="150"/>
        <v>#DIV/0!</v>
      </c>
      <c r="BL39" s="149" t="e">
        <f t="shared" si="151"/>
        <v>#DIV/0!</v>
      </c>
      <c r="BM39" s="149" t="e">
        <f t="shared" si="152"/>
        <v>#DIV/0!</v>
      </c>
      <c r="BN39" s="149" t="e">
        <f t="shared" si="153"/>
        <v>#DIV/0!</v>
      </c>
      <c r="BO39" s="40"/>
      <c r="BP39" s="40"/>
    </row>
    <row r="40" spans="2:68" ht="14.25" customHeight="1" x14ac:dyDescent="0.3">
      <c r="B40" s="159">
        <f>'Current Year'!B38</f>
        <v>18</v>
      </c>
      <c r="C40" s="173">
        <f>'Current Year'!C38</f>
        <v>0</v>
      </c>
      <c r="D40" s="173">
        <f>'Current Year'!D38</f>
        <v>0</v>
      </c>
      <c r="E40" s="173">
        <f>'Current Year'!E38</f>
        <v>0</v>
      </c>
      <c r="F40" s="173">
        <f>'Current Year'!F38</f>
        <v>0</v>
      </c>
      <c r="G40" s="173">
        <f>'Current Year'!G38</f>
        <v>0</v>
      </c>
      <c r="H40" s="173">
        <f>'Current Year'!H38</f>
        <v>0</v>
      </c>
      <c r="I40" s="173">
        <f>'Current Year'!I38</f>
        <v>0</v>
      </c>
      <c r="J40" s="173">
        <f>'Current Year'!J38</f>
        <v>0</v>
      </c>
      <c r="K40" s="173">
        <f>'Current Year'!K38</f>
        <v>0</v>
      </c>
      <c r="L40" s="173">
        <f>'Current Year'!L38</f>
        <v>0</v>
      </c>
      <c r="M40" s="173">
        <f>'Current Year'!M38</f>
        <v>0</v>
      </c>
      <c r="N40" s="173">
        <f>'Current Year'!N38</f>
        <v>0</v>
      </c>
      <c r="P40" s="150">
        <f t="shared" si="73"/>
        <v>18</v>
      </c>
      <c r="Q40" s="178" t="e">
        <f t="shared" si="108"/>
        <v>#DIV/0!</v>
      </c>
      <c r="R40" s="178" t="e">
        <f t="shared" si="109"/>
        <v>#DIV/0!</v>
      </c>
      <c r="S40" s="178" t="e">
        <f t="shared" si="110"/>
        <v>#DIV/0!</v>
      </c>
      <c r="T40" s="178" t="e">
        <f t="shared" si="111"/>
        <v>#DIV/0!</v>
      </c>
      <c r="U40" s="178" t="e">
        <f t="shared" si="112"/>
        <v>#DIV/0!</v>
      </c>
      <c r="V40" s="178" t="e">
        <f t="shared" si="113"/>
        <v>#DIV/0!</v>
      </c>
      <c r="W40" s="178" t="e">
        <f t="shared" si="114"/>
        <v>#DIV/0!</v>
      </c>
      <c r="X40" s="178" t="e">
        <f t="shared" si="115"/>
        <v>#DIV/0!</v>
      </c>
      <c r="Y40" s="178" t="e">
        <f t="shared" si="116"/>
        <v>#DIV/0!</v>
      </c>
      <c r="Z40" s="178" t="e">
        <f t="shared" si="117"/>
        <v>#DIV/0!</v>
      </c>
      <c r="AA40" s="178" t="e">
        <f t="shared" si="118"/>
        <v>#DIV/0!</v>
      </c>
      <c r="AB40" s="178" t="e">
        <f t="shared" si="118"/>
        <v>#DIV/0!</v>
      </c>
      <c r="AC40" s="135"/>
      <c r="AD40" s="148">
        <f t="shared" si="119"/>
        <v>0</v>
      </c>
      <c r="AE40" s="148">
        <f t="shared" si="120"/>
        <v>0</v>
      </c>
      <c r="AF40" s="148">
        <f t="shared" si="121"/>
        <v>0</v>
      </c>
      <c r="AG40" s="148">
        <f t="shared" si="122"/>
        <v>0</v>
      </c>
      <c r="AH40" s="148">
        <f t="shared" si="123"/>
        <v>0</v>
      </c>
      <c r="AI40" s="148">
        <f t="shared" si="124"/>
        <v>0</v>
      </c>
      <c r="AJ40" s="148">
        <f t="shared" si="125"/>
        <v>0</v>
      </c>
      <c r="AK40" s="148">
        <f t="shared" si="126"/>
        <v>0</v>
      </c>
      <c r="AL40" s="148">
        <f t="shared" si="127"/>
        <v>0</v>
      </c>
      <c r="AM40" s="148">
        <f t="shared" si="128"/>
        <v>0</v>
      </c>
      <c r="AN40" s="148">
        <f t="shared" si="129"/>
        <v>0</v>
      </c>
      <c r="AO40" s="148">
        <f t="shared" si="130"/>
        <v>0</v>
      </c>
      <c r="AP40" s="135"/>
      <c r="AQ40" s="147">
        <f t="shared" si="131"/>
        <v>18</v>
      </c>
      <c r="AR40" s="148">
        <f t="shared" si="132"/>
        <v>0</v>
      </c>
      <c r="AS40" s="148">
        <f t="shared" si="133"/>
        <v>0</v>
      </c>
      <c r="AT40" s="148">
        <f t="shared" si="134"/>
        <v>0</v>
      </c>
      <c r="AU40" s="148">
        <f t="shared" si="135"/>
        <v>0</v>
      </c>
      <c r="AV40" s="148">
        <f t="shared" si="136"/>
        <v>0</v>
      </c>
      <c r="AW40" s="148">
        <f t="shared" si="137"/>
        <v>0</v>
      </c>
      <c r="AX40" s="148">
        <f t="shared" si="138"/>
        <v>0</v>
      </c>
      <c r="AY40" s="148">
        <f t="shared" si="139"/>
        <v>0</v>
      </c>
      <c r="AZ40" s="148">
        <f t="shared" si="140"/>
        <v>0</v>
      </c>
      <c r="BA40" s="148">
        <f t="shared" si="141"/>
        <v>0</v>
      </c>
      <c r="BB40" s="148">
        <f t="shared" si="142"/>
        <v>0</v>
      </c>
      <c r="BC40" s="152"/>
      <c r="BD40" s="149" t="e">
        <f t="shared" si="143"/>
        <v>#DIV/0!</v>
      </c>
      <c r="BE40" s="149" t="e">
        <f t="shared" si="144"/>
        <v>#DIV/0!</v>
      </c>
      <c r="BF40" s="149" t="e">
        <f t="shared" si="145"/>
        <v>#DIV/0!</v>
      </c>
      <c r="BG40" s="149" t="e">
        <f t="shared" si="146"/>
        <v>#DIV/0!</v>
      </c>
      <c r="BH40" s="149" t="e">
        <f t="shared" si="147"/>
        <v>#DIV/0!</v>
      </c>
      <c r="BI40" s="149" t="e">
        <f t="shared" si="148"/>
        <v>#DIV/0!</v>
      </c>
      <c r="BJ40" s="149" t="e">
        <f t="shared" si="149"/>
        <v>#DIV/0!</v>
      </c>
      <c r="BK40" s="149" t="e">
        <f t="shared" si="150"/>
        <v>#DIV/0!</v>
      </c>
      <c r="BL40" s="149" t="e">
        <f t="shared" si="151"/>
        <v>#DIV/0!</v>
      </c>
      <c r="BM40" s="149" t="e">
        <f t="shared" si="152"/>
        <v>#DIV/0!</v>
      </c>
      <c r="BN40" s="149" t="e">
        <f t="shared" si="153"/>
        <v>#DIV/0!</v>
      </c>
      <c r="BO40" s="40"/>
      <c r="BP40" s="40"/>
    </row>
    <row r="41" spans="2:68" ht="14.25" customHeight="1" x14ac:dyDescent="0.3">
      <c r="B41" s="159">
        <f>'Current Year'!B39</f>
        <v>19</v>
      </c>
      <c r="C41" s="173">
        <f>'Current Year'!C39</f>
        <v>0</v>
      </c>
      <c r="D41" s="173">
        <f>'Current Year'!D39</f>
        <v>0</v>
      </c>
      <c r="E41" s="173">
        <f>'Current Year'!E39</f>
        <v>0</v>
      </c>
      <c r="F41" s="173">
        <f>'Current Year'!F39</f>
        <v>0</v>
      </c>
      <c r="G41" s="173">
        <f>'Current Year'!G39</f>
        <v>0</v>
      </c>
      <c r="H41" s="173">
        <f>'Current Year'!H39</f>
        <v>0</v>
      </c>
      <c r="I41" s="173">
        <f>'Current Year'!I39</f>
        <v>0</v>
      </c>
      <c r="J41" s="173">
        <f>'Current Year'!J39</f>
        <v>0</v>
      </c>
      <c r="K41" s="173">
        <f>'Current Year'!K39</f>
        <v>0</v>
      </c>
      <c r="L41" s="173">
        <f>'Current Year'!L39</f>
        <v>0</v>
      </c>
      <c r="M41" s="173">
        <f>'Current Year'!M39</f>
        <v>0</v>
      </c>
      <c r="N41" s="173">
        <f>'Current Year'!N39</f>
        <v>0</v>
      </c>
      <c r="P41" s="150">
        <f t="shared" si="73"/>
        <v>19</v>
      </c>
      <c r="Q41" s="178" t="e">
        <f t="shared" si="108"/>
        <v>#DIV/0!</v>
      </c>
      <c r="R41" s="178" t="e">
        <f t="shared" si="109"/>
        <v>#DIV/0!</v>
      </c>
      <c r="S41" s="178" t="e">
        <f t="shared" si="110"/>
        <v>#DIV/0!</v>
      </c>
      <c r="T41" s="178" t="e">
        <f t="shared" si="111"/>
        <v>#DIV/0!</v>
      </c>
      <c r="U41" s="178" t="e">
        <f t="shared" si="112"/>
        <v>#DIV/0!</v>
      </c>
      <c r="V41" s="178" t="e">
        <f t="shared" si="113"/>
        <v>#DIV/0!</v>
      </c>
      <c r="W41" s="178" t="e">
        <f t="shared" si="114"/>
        <v>#DIV/0!</v>
      </c>
      <c r="X41" s="178" t="e">
        <f t="shared" si="115"/>
        <v>#DIV/0!</v>
      </c>
      <c r="Y41" s="178" t="e">
        <f t="shared" si="116"/>
        <v>#DIV/0!</v>
      </c>
      <c r="Z41" s="178" t="e">
        <f t="shared" si="117"/>
        <v>#DIV/0!</v>
      </c>
      <c r="AA41" s="178" t="e">
        <f t="shared" si="118"/>
        <v>#DIV/0!</v>
      </c>
      <c r="AB41" s="178" t="e">
        <f t="shared" si="118"/>
        <v>#DIV/0!</v>
      </c>
      <c r="AC41" s="135"/>
      <c r="AD41" s="148">
        <f t="shared" si="119"/>
        <v>0</v>
      </c>
      <c r="AE41" s="148">
        <f t="shared" si="120"/>
        <v>0</v>
      </c>
      <c r="AF41" s="148">
        <f t="shared" si="121"/>
        <v>0</v>
      </c>
      <c r="AG41" s="148">
        <f t="shared" si="122"/>
        <v>0</v>
      </c>
      <c r="AH41" s="148">
        <f t="shared" si="123"/>
        <v>0</v>
      </c>
      <c r="AI41" s="148">
        <f t="shared" si="124"/>
        <v>0</v>
      </c>
      <c r="AJ41" s="148">
        <f t="shared" si="125"/>
        <v>0</v>
      </c>
      <c r="AK41" s="148">
        <f t="shared" si="126"/>
        <v>0</v>
      </c>
      <c r="AL41" s="148">
        <f t="shared" si="127"/>
        <v>0</v>
      </c>
      <c r="AM41" s="148">
        <f t="shared" si="128"/>
        <v>0</v>
      </c>
      <c r="AN41" s="148">
        <f t="shared" si="129"/>
        <v>0</v>
      </c>
      <c r="AO41" s="148">
        <f t="shared" si="130"/>
        <v>0</v>
      </c>
      <c r="AP41" s="135"/>
      <c r="AQ41" s="147">
        <f t="shared" si="131"/>
        <v>19</v>
      </c>
      <c r="AR41" s="148">
        <f t="shared" si="132"/>
        <v>0</v>
      </c>
      <c r="AS41" s="148">
        <f t="shared" si="133"/>
        <v>0</v>
      </c>
      <c r="AT41" s="148">
        <f t="shared" si="134"/>
        <v>0</v>
      </c>
      <c r="AU41" s="148">
        <f t="shared" si="135"/>
        <v>0</v>
      </c>
      <c r="AV41" s="148">
        <f t="shared" si="136"/>
        <v>0</v>
      </c>
      <c r="AW41" s="148">
        <f t="shared" si="137"/>
        <v>0</v>
      </c>
      <c r="AX41" s="148">
        <f t="shared" si="138"/>
        <v>0</v>
      </c>
      <c r="AY41" s="148">
        <f t="shared" si="139"/>
        <v>0</v>
      </c>
      <c r="AZ41" s="148">
        <f t="shared" si="140"/>
        <v>0</v>
      </c>
      <c r="BA41" s="148">
        <f t="shared" si="141"/>
        <v>0</v>
      </c>
      <c r="BB41" s="148">
        <f t="shared" si="142"/>
        <v>0</v>
      </c>
      <c r="BC41" s="152"/>
      <c r="BD41" s="149" t="e">
        <f t="shared" si="143"/>
        <v>#DIV/0!</v>
      </c>
      <c r="BE41" s="149" t="e">
        <f t="shared" si="144"/>
        <v>#DIV/0!</v>
      </c>
      <c r="BF41" s="149" t="e">
        <f t="shared" si="145"/>
        <v>#DIV/0!</v>
      </c>
      <c r="BG41" s="149" t="e">
        <f t="shared" si="146"/>
        <v>#DIV/0!</v>
      </c>
      <c r="BH41" s="149" t="e">
        <f t="shared" si="147"/>
        <v>#DIV/0!</v>
      </c>
      <c r="BI41" s="149" t="e">
        <f t="shared" si="148"/>
        <v>#DIV/0!</v>
      </c>
      <c r="BJ41" s="149" t="e">
        <f t="shared" si="149"/>
        <v>#DIV/0!</v>
      </c>
      <c r="BK41" s="149" t="e">
        <f t="shared" si="150"/>
        <v>#DIV/0!</v>
      </c>
      <c r="BL41" s="149" t="e">
        <f t="shared" si="151"/>
        <v>#DIV/0!</v>
      </c>
      <c r="BM41" s="149" t="e">
        <f t="shared" si="152"/>
        <v>#DIV/0!</v>
      </c>
      <c r="BN41" s="149" t="e">
        <f t="shared" si="153"/>
        <v>#DIV/0!</v>
      </c>
      <c r="BO41" s="40"/>
      <c r="BP41" s="40"/>
    </row>
    <row r="42" spans="2:68" ht="14.25" customHeight="1" x14ac:dyDescent="0.3">
      <c r="B42" s="159">
        <f>'Current Year'!B40</f>
        <v>20</v>
      </c>
      <c r="C42" s="173">
        <f>'Current Year'!C40</f>
        <v>0</v>
      </c>
      <c r="D42" s="173">
        <f>'Current Year'!D40</f>
        <v>0</v>
      </c>
      <c r="E42" s="173">
        <f>'Current Year'!E40</f>
        <v>0</v>
      </c>
      <c r="F42" s="173">
        <f>'Current Year'!F40</f>
        <v>0</v>
      </c>
      <c r="G42" s="173">
        <f>'Current Year'!G40</f>
        <v>0</v>
      </c>
      <c r="H42" s="173">
        <f>'Current Year'!H40</f>
        <v>0</v>
      </c>
      <c r="I42" s="173">
        <f>'Current Year'!I40</f>
        <v>0</v>
      </c>
      <c r="J42" s="173">
        <f>'Current Year'!J40</f>
        <v>0</v>
      </c>
      <c r="K42" s="173">
        <f>'Current Year'!K40</f>
        <v>0</v>
      </c>
      <c r="L42" s="173">
        <f>'Current Year'!L40</f>
        <v>0</v>
      </c>
      <c r="M42" s="173">
        <f>'Current Year'!M40</f>
        <v>0</v>
      </c>
      <c r="N42" s="173">
        <f>'Current Year'!N40</f>
        <v>0</v>
      </c>
      <c r="P42" s="150">
        <f t="shared" si="73"/>
        <v>20</v>
      </c>
      <c r="Q42" s="178" t="e">
        <f t="shared" si="108"/>
        <v>#DIV/0!</v>
      </c>
      <c r="R42" s="178" t="e">
        <f t="shared" si="109"/>
        <v>#DIV/0!</v>
      </c>
      <c r="S42" s="178" t="e">
        <f t="shared" si="110"/>
        <v>#DIV/0!</v>
      </c>
      <c r="T42" s="178" t="e">
        <f t="shared" si="111"/>
        <v>#DIV/0!</v>
      </c>
      <c r="U42" s="178" t="e">
        <f t="shared" si="112"/>
        <v>#DIV/0!</v>
      </c>
      <c r="V42" s="178" t="e">
        <f t="shared" si="113"/>
        <v>#DIV/0!</v>
      </c>
      <c r="W42" s="178" t="e">
        <f t="shared" si="114"/>
        <v>#DIV/0!</v>
      </c>
      <c r="X42" s="178" t="e">
        <f t="shared" si="115"/>
        <v>#DIV/0!</v>
      </c>
      <c r="Y42" s="178" t="e">
        <f t="shared" si="116"/>
        <v>#DIV/0!</v>
      </c>
      <c r="Z42" s="178" t="e">
        <f t="shared" si="117"/>
        <v>#DIV/0!</v>
      </c>
      <c r="AA42" s="178" t="e">
        <f t="shared" si="118"/>
        <v>#DIV/0!</v>
      </c>
      <c r="AB42" s="178" t="e">
        <f t="shared" si="118"/>
        <v>#DIV/0!</v>
      </c>
      <c r="AC42" s="135"/>
      <c r="AD42" s="148">
        <f t="shared" si="119"/>
        <v>0</v>
      </c>
      <c r="AE42" s="148">
        <f t="shared" si="120"/>
        <v>0</v>
      </c>
      <c r="AF42" s="148">
        <f t="shared" si="121"/>
        <v>0</v>
      </c>
      <c r="AG42" s="148">
        <f t="shared" si="122"/>
        <v>0</v>
      </c>
      <c r="AH42" s="148">
        <f t="shared" si="123"/>
        <v>0</v>
      </c>
      <c r="AI42" s="148">
        <f t="shared" si="124"/>
        <v>0</v>
      </c>
      <c r="AJ42" s="148">
        <f t="shared" si="125"/>
        <v>0</v>
      </c>
      <c r="AK42" s="148">
        <f t="shared" si="126"/>
        <v>0</v>
      </c>
      <c r="AL42" s="148">
        <f t="shared" si="127"/>
        <v>0</v>
      </c>
      <c r="AM42" s="148">
        <f t="shared" si="128"/>
        <v>0</v>
      </c>
      <c r="AN42" s="148">
        <f t="shared" si="129"/>
        <v>0</v>
      </c>
      <c r="AO42" s="148">
        <f t="shared" si="130"/>
        <v>0</v>
      </c>
      <c r="AP42" s="135"/>
      <c r="AQ42" s="147">
        <f t="shared" si="131"/>
        <v>20</v>
      </c>
      <c r="AR42" s="148">
        <f t="shared" si="132"/>
        <v>0</v>
      </c>
      <c r="AS42" s="148">
        <f t="shared" si="133"/>
        <v>0</v>
      </c>
      <c r="AT42" s="148">
        <f t="shared" si="134"/>
        <v>0</v>
      </c>
      <c r="AU42" s="148">
        <f t="shared" si="135"/>
        <v>0</v>
      </c>
      <c r="AV42" s="148">
        <f t="shared" si="136"/>
        <v>0</v>
      </c>
      <c r="AW42" s="148">
        <f t="shared" si="137"/>
        <v>0</v>
      </c>
      <c r="AX42" s="148">
        <f t="shared" si="138"/>
        <v>0</v>
      </c>
      <c r="AY42" s="148">
        <f t="shared" si="139"/>
        <v>0</v>
      </c>
      <c r="AZ42" s="148">
        <f t="shared" si="140"/>
        <v>0</v>
      </c>
      <c r="BA42" s="148">
        <f t="shared" si="141"/>
        <v>0</v>
      </c>
      <c r="BB42" s="148">
        <f t="shared" si="142"/>
        <v>0</v>
      </c>
      <c r="BC42" s="152"/>
      <c r="BD42" s="149" t="e">
        <f t="shared" si="143"/>
        <v>#DIV/0!</v>
      </c>
      <c r="BE42" s="149" t="e">
        <f t="shared" si="144"/>
        <v>#DIV/0!</v>
      </c>
      <c r="BF42" s="149" t="e">
        <f t="shared" si="145"/>
        <v>#DIV/0!</v>
      </c>
      <c r="BG42" s="149" t="e">
        <f t="shared" si="146"/>
        <v>#DIV/0!</v>
      </c>
      <c r="BH42" s="149" t="e">
        <f t="shared" si="147"/>
        <v>#DIV/0!</v>
      </c>
      <c r="BI42" s="149" t="e">
        <f t="shared" si="148"/>
        <v>#DIV/0!</v>
      </c>
      <c r="BJ42" s="149" t="e">
        <f t="shared" si="149"/>
        <v>#DIV/0!</v>
      </c>
      <c r="BK42" s="149" t="e">
        <f t="shared" si="150"/>
        <v>#DIV/0!</v>
      </c>
      <c r="BL42" s="149" t="e">
        <f t="shared" si="151"/>
        <v>#DIV/0!</v>
      </c>
      <c r="BM42" s="149" t="e">
        <f t="shared" si="152"/>
        <v>#DIV/0!</v>
      </c>
      <c r="BN42" s="149" t="e">
        <f t="shared" si="153"/>
        <v>#DIV/0!</v>
      </c>
      <c r="BO42" s="40"/>
      <c r="BP42" s="40"/>
    </row>
    <row r="43" spans="2:68" ht="14.25" customHeight="1" x14ac:dyDescent="0.3">
      <c r="B43" s="159">
        <f>'Current Year'!B41</f>
        <v>21</v>
      </c>
      <c r="C43" s="173">
        <f>'Current Year'!C41</f>
        <v>0</v>
      </c>
      <c r="D43" s="173">
        <f>'Current Year'!D41</f>
        <v>0</v>
      </c>
      <c r="E43" s="173">
        <f>'Current Year'!E41</f>
        <v>0</v>
      </c>
      <c r="F43" s="173">
        <f>'Current Year'!F41</f>
        <v>0</v>
      </c>
      <c r="G43" s="173">
        <f>'Current Year'!G41</f>
        <v>0</v>
      </c>
      <c r="H43" s="173">
        <f>'Current Year'!H41</f>
        <v>0</v>
      </c>
      <c r="I43" s="173">
        <f>'Current Year'!I41</f>
        <v>0</v>
      </c>
      <c r="J43" s="173">
        <f>'Current Year'!J41</f>
        <v>0</v>
      </c>
      <c r="K43" s="173">
        <f>'Current Year'!K41</f>
        <v>0</v>
      </c>
      <c r="L43" s="173">
        <f>'Current Year'!L41</f>
        <v>0</v>
      </c>
      <c r="M43" s="173">
        <f>'Current Year'!M41</f>
        <v>0</v>
      </c>
      <c r="N43" s="173">
        <f>'Current Year'!N41</f>
        <v>0</v>
      </c>
      <c r="P43" s="150">
        <f t="shared" si="73"/>
        <v>21</v>
      </c>
      <c r="Q43" s="178" t="e">
        <f t="shared" si="108"/>
        <v>#DIV/0!</v>
      </c>
      <c r="R43" s="178" t="e">
        <f t="shared" si="109"/>
        <v>#DIV/0!</v>
      </c>
      <c r="S43" s="178" t="e">
        <f t="shared" si="110"/>
        <v>#DIV/0!</v>
      </c>
      <c r="T43" s="178" t="e">
        <f t="shared" si="111"/>
        <v>#DIV/0!</v>
      </c>
      <c r="U43" s="178" t="e">
        <f t="shared" si="112"/>
        <v>#DIV/0!</v>
      </c>
      <c r="V43" s="178" t="e">
        <f t="shared" si="113"/>
        <v>#DIV/0!</v>
      </c>
      <c r="W43" s="178" t="e">
        <f t="shared" si="114"/>
        <v>#DIV/0!</v>
      </c>
      <c r="X43" s="178" t="e">
        <f t="shared" si="115"/>
        <v>#DIV/0!</v>
      </c>
      <c r="Y43" s="178" t="e">
        <f t="shared" si="116"/>
        <v>#DIV/0!</v>
      </c>
      <c r="Z43" s="178" t="e">
        <f t="shared" si="117"/>
        <v>#DIV/0!</v>
      </c>
      <c r="AA43" s="178" t="e">
        <f t="shared" si="118"/>
        <v>#DIV/0!</v>
      </c>
      <c r="AB43" s="178" t="e">
        <f t="shared" si="118"/>
        <v>#DIV/0!</v>
      </c>
      <c r="AC43" s="135"/>
      <c r="AD43" s="148">
        <f t="shared" si="119"/>
        <v>0</v>
      </c>
      <c r="AE43" s="148">
        <f t="shared" si="120"/>
        <v>0</v>
      </c>
      <c r="AF43" s="148">
        <f t="shared" si="121"/>
        <v>0</v>
      </c>
      <c r="AG43" s="148">
        <f t="shared" si="122"/>
        <v>0</v>
      </c>
      <c r="AH43" s="148">
        <f t="shared" si="123"/>
        <v>0</v>
      </c>
      <c r="AI43" s="148">
        <f t="shared" si="124"/>
        <v>0</v>
      </c>
      <c r="AJ43" s="148">
        <f t="shared" si="125"/>
        <v>0</v>
      </c>
      <c r="AK43" s="148">
        <f t="shared" si="126"/>
        <v>0</v>
      </c>
      <c r="AL43" s="148">
        <f t="shared" si="127"/>
        <v>0</v>
      </c>
      <c r="AM43" s="148">
        <f t="shared" si="128"/>
        <v>0</v>
      </c>
      <c r="AN43" s="148">
        <f t="shared" si="129"/>
        <v>0</v>
      </c>
      <c r="AO43" s="148">
        <f t="shared" si="130"/>
        <v>0</v>
      </c>
      <c r="AP43" s="135"/>
      <c r="AQ43" s="147">
        <f t="shared" si="131"/>
        <v>21</v>
      </c>
      <c r="AR43" s="148">
        <f t="shared" si="132"/>
        <v>0</v>
      </c>
      <c r="AS43" s="148">
        <f t="shared" si="133"/>
        <v>0</v>
      </c>
      <c r="AT43" s="148">
        <f t="shared" si="134"/>
        <v>0</v>
      </c>
      <c r="AU43" s="148">
        <f t="shared" si="135"/>
        <v>0</v>
      </c>
      <c r="AV43" s="148">
        <f t="shared" si="136"/>
        <v>0</v>
      </c>
      <c r="AW43" s="148">
        <f t="shared" si="137"/>
        <v>0</v>
      </c>
      <c r="AX43" s="148">
        <f t="shared" si="138"/>
        <v>0</v>
      </c>
      <c r="AY43" s="148">
        <f t="shared" si="139"/>
        <v>0</v>
      </c>
      <c r="AZ43" s="148">
        <f t="shared" si="140"/>
        <v>0</v>
      </c>
      <c r="BA43" s="148">
        <f t="shared" si="141"/>
        <v>0</v>
      </c>
      <c r="BB43" s="148">
        <f t="shared" si="142"/>
        <v>0</v>
      </c>
      <c r="BC43" s="152"/>
      <c r="BD43" s="149" t="e">
        <f t="shared" si="143"/>
        <v>#DIV/0!</v>
      </c>
      <c r="BE43" s="149" t="e">
        <f t="shared" si="144"/>
        <v>#DIV/0!</v>
      </c>
      <c r="BF43" s="149" t="e">
        <f t="shared" si="145"/>
        <v>#DIV/0!</v>
      </c>
      <c r="BG43" s="149" t="e">
        <f t="shared" si="146"/>
        <v>#DIV/0!</v>
      </c>
      <c r="BH43" s="149" t="e">
        <f t="shared" si="147"/>
        <v>#DIV/0!</v>
      </c>
      <c r="BI43" s="149" t="e">
        <f t="shared" si="148"/>
        <v>#DIV/0!</v>
      </c>
      <c r="BJ43" s="149" t="e">
        <f t="shared" si="149"/>
        <v>#DIV/0!</v>
      </c>
      <c r="BK43" s="149" t="e">
        <f t="shared" si="150"/>
        <v>#DIV/0!</v>
      </c>
      <c r="BL43" s="149" t="e">
        <f t="shared" si="151"/>
        <v>#DIV/0!</v>
      </c>
      <c r="BM43" s="149" t="e">
        <f t="shared" si="152"/>
        <v>#DIV/0!</v>
      </c>
      <c r="BN43" s="149" t="e">
        <f t="shared" si="153"/>
        <v>#DIV/0!</v>
      </c>
      <c r="BO43" s="40"/>
      <c r="BP43" s="40"/>
    </row>
    <row r="44" spans="2:68" ht="14.25" customHeight="1" x14ac:dyDescent="0.3">
      <c r="B44" s="159">
        <f>'Current Year'!B42</f>
        <v>22</v>
      </c>
      <c r="C44" s="173">
        <f>'Current Year'!C42</f>
        <v>0</v>
      </c>
      <c r="D44" s="173">
        <f>'Current Year'!D42</f>
        <v>0</v>
      </c>
      <c r="E44" s="173">
        <f>'Current Year'!E42</f>
        <v>0</v>
      </c>
      <c r="F44" s="173">
        <f>'Current Year'!F42</f>
        <v>0</v>
      </c>
      <c r="G44" s="173">
        <f>'Current Year'!G42</f>
        <v>0</v>
      </c>
      <c r="H44" s="173">
        <f>'Current Year'!H42</f>
        <v>0</v>
      </c>
      <c r="I44" s="173">
        <f>'Current Year'!I42</f>
        <v>0</v>
      </c>
      <c r="J44" s="173">
        <f>'Current Year'!J42</f>
        <v>0</v>
      </c>
      <c r="K44" s="173">
        <f>'Current Year'!K42</f>
        <v>0</v>
      </c>
      <c r="L44" s="173">
        <f>'Current Year'!L42</f>
        <v>0</v>
      </c>
      <c r="M44" s="173">
        <f>'Current Year'!M42</f>
        <v>0</v>
      </c>
      <c r="N44" s="173">
        <f>'Current Year'!N42</f>
        <v>0</v>
      </c>
      <c r="P44" s="150">
        <f t="shared" si="73"/>
        <v>22</v>
      </c>
      <c r="Q44" s="178" t="e">
        <f t="shared" si="108"/>
        <v>#DIV/0!</v>
      </c>
      <c r="R44" s="178" t="e">
        <f t="shared" si="109"/>
        <v>#DIV/0!</v>
      </c>
      <c r="S44" s="178" t="e">
        <f t="shared" si="110"/>
        <v>#DIV/0!</v>
      </c>
      <c r="T44" s="178" t="e">
        <f t="shared" si="111"/>
        <v>#DIV/0!</v>
      </c>
      <c r="U44" s="178" t="e">
        <f t="shared" si="112"/>
        <v>#DIV/0!</v>
      </c>
      <c r="V44" s="178" t="e">
        <f t="shared" si="113"/>
        <v>#DIV/0!</v>
      </c>
      <c r="W44" s="178" t="e">
        <f t="shared" si="114"/>
        <v>#DIV/0!</v>
      </c>
      <c r="X44" s="178" t="e">
        <f t="shared" si="115"/>
        <v>#DIV/0!</v>
      </c>
      <c r="Y44" s="178" t="e">
        <f t="shared" si="116"/>
        <v>#DIV/0!</v>
      </c>
      <c r="Z44" s="178" t="e">
        <f t="shared" si="117"/>
        <v>#DIV/0!</v>
      </c>
      <c r="AA44" s="178" t="e">
        <f t="shared" si="118"/>
        <v>#DIV/0!</v>
      </c>
      <c r="AB44" s="178" t="e">
        <f t="shared" si="118"/>
        <v>#DIV/0!</v>
      </c>
      <c r="AC44" s="135"/>
      <c r="AD44" s="148">
        <f t="shared" si="119"/>
        <v>0</v>
      </c>
      <c r="AE44" s="148">
        <f t="shared" si="120"/>
        <v>0</v>
      </c>
      <c r="AF44" s="148">
        <f t="shared" si="121"/>
        <v>0</v>
      </c>
      <c r="AG44" s="148">
        <f t="shared" si="122"/>
        <v>0</v>
      </c>
      <c r="AH44" s="148">
        <f t="shared" si="123"/>
        <v>0</v>
      </c>
      <c r="AI44" s="148">
        <f t="shared" si="124"/>
        <v>0</v>
      </c>
      <c r="AJ44" s="148">
        <f t="shared" si="125"/>
        <v>0</v>
      </c>
      <c r="AK44" s="148">
        <f t="shared" si="126"/>
        <v>0</v>
      </c>
      <c r="AL44" s="148">
        <f t="shared" si="127"/>
        <v>0</v>
      </c>
      <c r="AM44" s="148">
        <f t="shared" si="128"/>
        <v>0</v>
      </c>
      <c r="AN44" s="148">
        <f t="shared" si="129"/>
        <v>0</v>
      </c>
      <c r="AO44" s="148">
        <f t="shared" si="130"/>
        <v>0</v>
      </c>
      <c r="AP44" s="135"/>
      <c r="AQ44" s="147">
        <f t="shared" si="131"/>
        <v>22</v>
      </c>
      <c r="AR44" s="148">
        <f t="shared" si="132"/>
        <v>0</v>
      </c>
      <c r="AS44" s="148">
        <f t="shared" si="133"/>
        <v>0</v>
      </c>
      <c r="AT44" s="148">
        <f t="shared" si="134"/>
        <v>0</v>
      </c>
      <c r="AU44" s="148">
        <f t="shared" si="135"/>
        <v>0</v>
      </c>
      <c r="AV44" s="148">
        <f t="shared" si="136"/>
        <v>0</v>
      </c>
      <c r="AW44" s="148">
        <f t="shared" si="137"/>
        <v>0</v>
      </c>
      <c r="AX44" s="148">
        <f t="shared" si="138"/>
        <v>0</v>
      </c>
      <c r="AY44" s="148">
        <f t="shared" si="139"/>
        <v>0</v>
      </c>
      <c r="AZ44" s="148">
        <f t="shared" si="140"/>
        <v>0</v>
      </c>
      <c r="BA44" s="148">
        <f t="shared" si="141"/>
        <v>0</v>
      </c>
      <c r="BB44" s="148">
        <f t="shared" si="142"/>
        <v>0</v>
      </c>
      <c r="BC44" s="152"/>
      <c r="BD44" s="149" t="e">
        <f t="shared" si="143"/>
        <v>#DIV/0!</v>
      </c>
      <c r="BE44" s="149" t="e">
        <f t="shared" si="144"/>
        <v>#DIV/0!</v>
      </c>
      <c r="BF44" s="149" t="e">
        <f t="shared" si="145"/>
        <v>#DIV/0!</v>
      </c>
      <c r="BG44" s="149" t="e">
        <f t="shared" si="146"/>
        <v>#DIV/0!</v>
      </c>
      <c r="BH44" s="149" t="e">
        <f t="shared" si="147"/>
        <v>#DIV/0!</v>
      </c>
      <c r="BI44" s="149" t="e">
        <f t="shared" si="148"/>
        <v>#DIV/0!</v>
      </c>
      <c r="BJ44" s="149" t="e">
        <f t="shared" si="149"/>
        <v>#DIV/0!</v>
      </c>
      <c r="BK44" s="149" t="e">
        <f t="shared" si="150"/>
        <v>#DIV/0!</v>
      </c>
      <c r="BL44" s="149" t="e">
        <f t="shared" si="151"/>
        <v>#DIV/0!</v>
      </c>
      <c r="BM44" s="149" t="e">
        <f t="shared" si="152"/>
        <v>#DIV/0!</v>
      </c>
      <c r="BN44" s="149" t="e">
        <f t="shared" si="153"/>
        <v>#DIV/0!</v>
      </c>
      <c r="BO44" s="40"/>
      <c r="BP44" s="40"/>
    </row>
    <row r="45" spans="2:68" ht="14.25" customHeight="1" x14ac:dyDescent="0.3">
      <c r="B45" s="159">
        <f>'Current Year'!B43</f>
        <v>23</v>
      </c>
      <c r="C45" s="173">
        <f>'Current Year'!C43</f>
        <v>0</v>
      </c>
      <c r="D45" s="173">
        <f>'Current Year'!D43</f>
        <v>0</v>
      </c>
      <c r="E45" s="173">
        <f>'Current Year'!E43</f>
        <v>0</v>
      </c>
      <c r="F45" s="173">
        <f>'Current Year'!F43</f>
        <v>0</v>
      </c>
      <c r="G45" s="173">
        <f>'Current Year'!G43</f>
        <v>0</v>
      </c>
      <c r="H45" s="173">
        <f>'Current Year'!H43</f>
        <v>0</v>
      </c>
      <c r="I45" s="173">
        <f>'Current Year'!I43</f>
        <v>0</v>
      </c>
      <c r="J45" s="173">
        <f>'Current Year'!J43</f>
        <v>0</v>
      </c>
      <c r="K45" s="173">
        <f>'Current Year'!K43</f>
        <v>0</v>
      </c>
      <c r="L45" s="173">
        <f>'Current Year'!L43</f>
        <v>0</v>
      </c>
      <c r="M45" s="173">
        <f>'Current Year'!M43</f>
        <v>0</v>
      </c>
      <c r="N45" s="173">
        <f>'Current Year'!N43</f>
        <v>0</v>
      </c>
      <c r="P45" s="150">
        <f t="shared" si="73"/>
        <v>23</v>
      </c>
      <c r="Q45" s="178" t="e">
        <f t="shared" si="108"/>
        <v>#DIV/0!</v>
      </c>
      <c r="R45" s="178" t="e">
        <f t="shared" si="109"/>
        <v>#DIV/0!</v>
      </c>
      <c r="S45" s="178" t="e">
        <f t="shared" si="110"/>
        <v>#DIV/0!</v>
      </c>
      <c r="T45" s="178" t="e">
        <f t="shared" si="111"/>
        <v>#DIV/0!</v>
      </c>
      <c r="U45" s="178" t="e">
        <f t="shared" si="112"/>
        <v>#DIV/0!</v>
      </c>
      <c r="V45" s="178" t="e">
        <f t="shared" si="113"/>
        <v>#DIV/0!</v>
      </c>
      <c r="W45" s="178" t="e">
        <f t="shared" si="114"/>
        <v>#DIV/0!</v>
      </c>
      <c r="X45" s="178" t="e">
        <f t="shared" si="115"/>
        <v>#DIV/0!</v>
      </c>
      <c r="Y45" s="178" t="e">
        <f t="shared" si="116"/>
        <v>#DIV/0!</v>
      </c>
      <c r="Z45" s="178" t="e">
        <f t="shared" si="117"/>
        <v>#DIV/0!</v>
      </c>
      <c r="AA45" s="178" t="e">
        <f t="shared" si="118"/>
        <v>#DIV/0!</v>
      </c>
      <c r="AB45" s="178" t="e">
        <f t="shared" si="118"/>
        <v>#DIV/0!</v>
      </c>
      <c r="AC45" s="135"/>
      <c r="AD45" s="148">
        <f t="shared" si="119"/>
        <v>0</v>
      </c>
      <c r="AE45" s="148">
        <f t="shared" si="120"/>
        <v>0</v>
      </c>
      <c r="AF45" s="148">
        <f t="shared" si="121"/>
        <v>0</v>
      </c>
      <c r="AG45" s="148">
        <f t="shared" si="122"/>
        <v>0</v>
      </c>
      <c r="AH45" s="148">
        <f t="shared" si="123"/>
        <v>0</v>
      </c>
      <c r="AI45" s="148">
        <f t="shared" si="124"/>
        <v>0</v>
      </c>
      <c r="AJ45" s="148">
        <f t="shared" si="125"/>
        <v>0</v>
      </c>
      <c r="AK45" s="148">
        <f t="shared" si="126"/>
        <v>0</v>
      </c>
      <c r="AL45" s="148">
        <f t="shared" si="127"/>
        <v>0</v>
      </c>
      <c r="AM45" s="148">
        <f t="shared" si="128"/>
        <v>0</v>
      </c>
      <c r="AN45" s="148">
        <f t="shared" si="129"/>
        <v>0</v>
      </c>
      <c r="AO45" s="148">
        <f t="shared" si="130"/>
        <v>0</v>
      </c>
      <c r="AP45" s="135"/>
      <c r="AQ45" s="147">
        <f t="shared" si="131"/>
        <v>23</v>
      </c>
      <c r="AR45" s="148">
        <f t="shared" si="132"/>
        <v>0</v>
      </c>
      <c r="AS45" s="148">
        <f t="shared" si="133"/>
        <v>0</v>
      </c>
      <c r="AT45" s="148">
        <f t="shared" si="134"/>
        <v>0</v>
      </c>
      <c r="AU45" s="148">
        <f t="shared" si="135"/>
        <v>0</v>
      </c>
      <c r="AV45" s="148">
        <f t="shared" si="136"/>
        <v>0</v>
      </c>
      <c r="AW45" s="148">
        <f t="shared" si="137"/>
        <v>0</v>
      </c>
      <c r="AX45" s="148">
        <f t="shared" si="138"/>
        <v>0</v>
      </c>
      <c r="AY45" s="148">
        <f t="shared" si="139"/>
        <v>0</v>
      </c>
      <c r="AZ45" s="148">
        <f t="shared" si="140"/>
        <v>0</v>
      </c>
      <c r="BA45" s="148">
        <f t="shared" si="141"/>
        <v>0</v>
      </c>
      <c r="BB45" s="148">
        <f t="shared" si="142"/>
        <v>0</v>
      </c>
      <c r="BC45" s="152"/>
      <c r="BD45" s="149" t="e">
        <f t="shared" si="143"/>
        <v>#DIV/0!</v>
      </c>
      <c r="BE45" s="149" t="e">
        <f t="shared" si="144"/>
        <v>#DIV/0!</v>
      </c>
      <c r="BF45" s="149" t="e">
        <f t="shared" si="145"/>
        <v>#DIV/0!</v>
      </c>
      <c r="BG45" s="149" t="e">
        <f t="shared" si="146"/>
        <v>#DIV/0!</v>
      </c>
      <c r="BH45" s="149" t="e">
        <f t="shared" si="147"/>
        <v>#DIV/0!</v>
      </c>
      <c r="BI45" s="149" t="e">
        <f t="shared" si="148"/>
        <v>#DIV/0!</v>
      </c>
      <c r="BJ45" s="149" t="e">
        <f t="shared" si="149"/>
        <v>#DIV/0!</v>
      </c>
      <c r="BK45" s="149" t="e">
        <f t="shared" si="150"/>
        <v>#DIV/0!</v>
      </c>
      <c r="BL45" s="149" t="e">
        <f t="shared" si="151"/>
        <v>#DIV/0!</v>
      </c>
      <c r="BM45" s="149" t="e">
        <f t="shared" si="152"/>
        <v>#DIV/0!</v>
      </c>
      <c r="BN45" s="149" t="e">
        <f t="shared" si="153"/>
        <v>#DIV/0!</v>
      </c>
      <c r="BO45" s="40"/>
      <c r="BP45" s="40"/>
    </row>
    <row r="46" spans="2:68" ht="14.25" customHeight="1" x14ac:dyDescent="0.3">
      <c r="B46" s="159">
        <f>'Current Year'!B44</f>
        <v>24</v>
      </c>
      <c r="C46" s="173">
        <f>'Current Year'!C44</f>
        <v>0</v>
      </c>
      <c r="D46" s="173">
        <f>'Current Year'!D44</f>
        <v>0</v>
      </c>
      <c r="E46" s="173">
        <f>'Current Year'!E44</f>
        <v>0</v>
      </c>
      <c r="F46" s="173">
        <f>'Current Year'!F44</f>
        <v>0</v>
      </c>
      <c r="G46" s="173">
        <f>'Current Year'!G44</f>
        <v>0</v>
      </c>
      <c r="H46" s="173">
        <f>'Current Year'!H44</f>
        <v>0</v>
      </c>
      <c r="I46" s="173">
        <f>'Current Year'!I44</f>
        <v>0</v>
      </c>
      <c r="J46" s="173">
        <f>'Current Year'!J44</f>
        <v>0</v>
      </c>
      <c r="K46" s="173">
        <f>'Current Year'!K44</f>
        <v>0</v>
      </c>
      <c r="L46" s="173">
        <f>'Current Year'!L44</f>
        <v>0</v>
      </c>
      <c r="M46" s="173">
        <f>'Current Year'!M44</f>
        <v>0</v>
      </c>
      <c r="N46" s="173">
        <f>'Current Year'!N44</f>
        <v>0</v>
      </c>
      <c r="P46" s="150">
        <f t="shared" si="73"/>
        <v>24</v>
      </c>
      <c r="Q46" s="178" t="e">
        <f t="shared" si="108"/>
        <v>#DIV/0!</v>
      </c>
      <c r="R46" s="178" t="e">
        <f t="shared" si="109"/>
        <v>#DIV/0!</v>
      </c>
      <c r="S46" s="178" t="e">
        <f t="shared" si="110"/>
        <v>#DIV/0!</v>
      </c>
      <c r="T46" s="178" t="e">
        <f t="shared" si="111"/>
        <v>#DIV/0!</v>
      </c>
      <c r="U46" s="178" t="e">
        <f t="shared" si="112"/>
        <v>#DIV/0!</v>
      </c>
      <c r="V46" s="178" t="e">
        <f t="shared" si="113"/>
        <v>#DIV/0!</v>
      </c>
      <c r="W46" s="178" t="e">
        <f t="shared" si="114"/>
        <v>#DIV/0!</v>
      </c>
      <c r="X46" s="178" t="e">
        <f t="shared" si="115"/>
        <v>#DIV/0!</v>
      </c>
      <c r="Y46" s="178" t="e">
        <f t="shared" si="116"/>
        <v>#DIV/0!</v>
      </c>
      <c r="Z46" s="178" t="e">
        <f t="shared" si="117"/>
        <v>#DIV/0!</v>
      </c>
      <c r="AA46" s="178" t="e">
        <f t="shared" si="118"/>
        <v>#DIV/0!</v>
      </c>
      <c r="AB46" s="178" t="e">
        <f t="shared" si="118"/>
        <v>#DIV/0!</v>
      </c>
      <c r="AC46" s="135"/>
      <c r="AD46" s="148">
        <f t="shared" si="119"/>
        <v>0</v>
      </c>
      <c r="AE46" s="148">
        <f t="shared" si="120"/>
        <v>0</v>
      </c>
      <c r="AF46" s="148">
        <f t="shared" si="121"/>
        <v>0</v>
      </c>
      <c r="AG46" s="148">
        <f t="shared" si="122"/>
        <v>0</v>
      </c>
      <c r="AH46" s="148">
        <f t="shared" si="123"/>
        <v>0</v>
      </c>
      <c r="AI46" s="148">
        <f t="shared" si="124"/>
        <v>0</v>
      </c>
      <c r="AJ46" s="148">
        <f t="shared" si="125"/>
        <v>0</v>
      </c>
      <c r="AK46" s="148">
        <f t="shared" si="126"/>
        <v>0</v>
      </c>
      <c r="AL46" s="148">
        <f t="shared" si="127"/>
        <v>0</v>
      </c>
      <c r="AM46" s="148">
        <f t="shared" si="128"/>
        <v>0</v>
      </c>
      <c r="AN46" s="148">
        <f t="shared" si="129"/>
        <v>0</v>
      </c>
      <c r="AO46" s="148">
        <f t="shared" si="130"/>
        <v>0</v>
      </c>
      <c r="AP46" s="135"/>
      <c r="AQ46" s="147">
        <f t="shared" si="131"/>
        <v>24</v>
      </c>
      <c r="AR46" s="148">
        <f t="shared" si="132"/>
        <v>0</v>
      </c>
      <c r="AS46" s="148">
        <f t="shared" si="133"/>
        <v>0</v>
      </c>
      <c r="AT46" s="148">
        <f t="shared" si="134"/>
        <v>0</v>
      </c>
      <c r="AU46" s="148">
        <f t="shared" si="135"/>
        <v>0</v>
      </c>
      <c r="AV46" s="148">
        <f t="shared" si="136"/>
        <v>0</v>
      </c>
      <c r="AW46" s="148">
        <f t="shared" si="137"/>
        <v>0</v>
      </c>
      <c r="AX46" s="148">
        <f t="shared" si="138"/>
        <v>0</v>
      </c>
      <c r="AY46" s="148">
        <f t="shared" si="139"/>
        <v>0</v>
      </c>
      <c r="AZ46" s="148">
        <f t="shared" si="140"/>
        <v>0</v>
      </c>
      <c r="BA46" s="148">
        <f t="shared" si="141"/>
        <v>0</v>
      </c>
      <c r="BB46" s="148">
        <f t="shared" si="142"/>
        <v>0</v>
      </c>
      <c r="BC46" s="152"/>
      <c r="BD46" s="149" t="e">
        <f t="shared" si="143"/>
        <v>#DIV/0!</v>
      </c>
      <c r="BE46" s="149" t="e">
        <f t="shared" si="144"/>
        <v>#DIV/0!</v>
      </c>
      <c r="BF46" s="149" t="e">
        <f t="shared" si="145"/>
        <v>#DIV/0!</v>
      </c>
      <c r="BG46" s="149" t="e">
        <f t="shared" si="146"/>
        <v>#DIV/0!</v>
      </c>
      <c r="BH46" s="149" t="e">
        <f t="shared" si="147"/>
        <v>#DIV/0!</v>
      </c>
      <c r="BI46" s="149" t="e">
        <f t="shared" si="148"/>
        <v>#DIV/0!</v>
      </c>
      <c r="BJ46" s="149" t="e">
        <f t="shared" si="149"/>
        <v>#DIV/0!</v>
      </c>
      <c r="BK46" s="149" t="e">
        <f t="shared" si="150"/>
        <v>#DIV/0!</v>
      </c>
      <c r="BL46" s="149" t="e">
        <f t="shared" si="151"/>
        <v>#DIV/0!</v>
      </c>
      <c r="BM46" s="149" t="e">
        <f t="shared" si="152"/>
        <v>#DIV/0!</v>
      </c>
      <c r="BN46" s="149" t="e">
        <f t="shared" si="153"/>
        <v>#DIV/0!</v>
      </c>
      <c r="BO46" s="40"/>
      <c r="BP46" s="40"/>
    </row>
    <row r="47" spans="2:68" ht="14.25" customHeight="1" x14ac:dyDescent="0.3">
      <c r="B47" s="159">
        <f>'Current Year'!B45</f>
        <v>25</v>
      </c>
      <c r="C47" s="173">
        <f>'Current Year'!C45</f>
        <v>0</v>
      </c>
      <c r="D47" s="173">
        <f>'Current Year'!D45</f>
        <v>0</v>
      </c>
      <c r="E47" s="173">
        <f>'Current Year'!E45</f>
        <v>0</v>
      </c>
      <c r="F47" s="173">
        <f>'Current Year'!F45</f>
        <v>0</v>
      </c>
      <c r="G47" s="173">
        <f>'Current Year'!G45</f>
        <v>0</v>
      </c>
      <c r="H47" s="173">
        <f>'Current Year'!H45</f>
        <v>0</v>
      </c>
      <c r="I47" s="173">
        <f>'Current Year'!I45</f>
        <v>0</v>
      </c>
      <c r="J47" s="173">
        <f>'Current Year'!J45</f>
        <v>0</v>
      </c>
      <c r="K47" s="173">
        <f>'Current Year'!K45</f>
        <v>0</v>
      </c>
      <c r="L47" s="173">
        <f>'Current Year'!L45</f>
        <v>0</v>
      </c>
      <c r="M47" s="173">
        <f>'Current Year'!M45</f>
        <v>0</v>
      </c>
      <c r="N47" s="173">
        <f>'Current Year'!N45</f>
        <v>0</v>
      </c>
      <c r="P47" s="150">
        <f t="shared" si="73"/>
        <v>25</v>
      </c>
      <c r="Q47" s="178" t="e">
        <f t="shared" si="108"/>
        <v>#DIV/0!</v>
      </c>
      <c r="R47" s="178" t="e">
        <f t="shared" si="109"/>
        <v>#DIV/0!</v>
      </c>
      <c r="S47" s="178" t="e">
        <f t="shared" si="110"/>
        <v>#DIV/0!</v>
      </c>
      <c r="T47" s="178" t="e">
        <f t="shared" si="111"/>
        <v>#DIV/0!</v>
      </c>
      <c r="U47" s="178" t="e">
        <f t="shared" si="112"/>
        <v>#DIV/0!</v>
      </c>
      <c r="V47" s="178" t="e">
        <f t="shared" si="113"/>
        <v>#DIV/0!</v>
      </c>
      <c r="W47" s="178" t="e">
        <f t="shared" si="114"/>
        <v>#DIV/0!</v>
      </c>
      <c r="X47" s="178" t="e">
        <f t="shared" si="115"/>
        <v>#DIV/0!</v>
      </c>
      <c r="Y47" s="178" t="e">
        <f t="shared" si="116"/>
        <v>#DIV/0!</v>
      </c>
      <c r="Z47" s="178" t="e">
        <f t="shared" si="117"/>
        <v>#DIV/0!</v>
      </c>
      <c r="AA47" s="178" t="e">
        <f t="shared" si="118"/>
        <v>#DIV/0!</v>
      </c>
      <c r="AB47" s="178" t="e">
        <f t="shared" si="118"/>
        <v>#DIV/0!</v>
      </c>
      <c r="AC47" s="135"/>
      <c r="AD47" s="148">
        <f t="shared" si="119"/>
        <v>0</v>
      </c>
      <c r="AE47" s="148">
        <f t="shared" si="120"/>
        <v>0</v>
      </c>
      <c r="AF47" s="148">
        <f t="shared" si="121"/>
        <v>0</v>
      </c>
      <c r="AG47" s="148">
        <f t="shared" si="122"/>
        <v>0</v>
      </c>
      <c r="AH47" s="148">
        <f t="shared" si="123"/>
        <v>0</v>
      </c>
      <c r="AI47" s="148">
        <f t="shared" si="124"/>
        <v>0</v>
      </c>
      <c r="AJ47" s="148">
        <f t="shared" si="125"/>
        <v>0</v>
      </c>
      <c r="AK47" s="148">
        <f t="shared" si="126"/>
        <v>0</v>
      </c>
      <c r="AL47" s="148">
        <f t="shared" si="127"/>
        <v>0</v>
      </c>
      <c r="AM47" s="148">
        <f t="shared" si="128"/>
        <v>0</v>
      </c>
      <c r="AN47" s="148">
        <f t="shared" si="129"/>
        <v>0</v>
      </c>
      <c r="AO47" s="148">
        <f t="shared" si="130"/>
        <v>0</v>
      </c>
      <c r="AP47" s="135"/>
      <c r="AQ47" s="147">
        <f t="shared" si="131"/>
        <v>25</v>
      </c>
      <c r="AR47" s="148">
        <f t="shared" si="132"/>
        <v>0</v>
      </c>
      <c r="AS47" s="148">
        <f t="shared" si="133"/>
        <v>0</v>
      </c>
      <c r="AT47" s="148">
        <f t="shared" si="134"/>
        <v>0</v>
      </c>
      <c r="AU47" s="148">
        <f t="shared" si="135"/>
        <v>0</v>
      </c>
      <c r="AV47" s="148">
        <f t="shared" si="136"/>
        <v>0</v>
      </c>
      <c r="AW47" s="148">
        <f t="shared" si="137"/>
        <v>0</v>
      </c>
      <c r="AX47" s="148">
        <f t="shared" si="138"/>
        <v>0</v>
      </c>
      <c r="AY47" s="148">
        <f t="shared" si="139"/>
        <v>0</v>
      </c>
      <c r="AZ47" s="148">
        <f t="shared" si="140"/>
        <v>0</v>
      </c>
      <c r="BA47" s="148">
        <f t="shared" si="141"/>
        <v>0</v>
      </c>
      <c r="BB47" s="148">
        <f t="shared" si="142"/>
        <v>0</v>
      </c>
      <c r="BC47" s="152"/>
      <c r="BD47" s="149" t="e">
        <f t="shared" si="143"/>
        <v>#DIV/0!</v>
      </c>
      <c r="BE47" s="149" t="e">
        <f t="shared" si="144"/>
        <v>#DIV/0!</v>
      </c>
      <c r="BF47" s="149" t="e">
        <f t="shared" si="145"/>
        <v>#DIV/0!</v>
      </c>
      <c r="BG47" s="149" t="e">
        <f t="shared" si="146"/>
        <v>#DIV/0!</v>
      </c>
      <c r="BH47" s="149" t="e">
        <f t="shared" si="147"/>
        <v>#DIV/0!</v>
      </c>
      <c r="BI47" s="149" t="e">
        <f t="shared" si="148"/>
        <v>#DIV/0!</v>
      </c>
      <c r="BJ47" s="149" t="e">
        <f t="shared" si="149"/>
        <v>#DIV/0!</v>
      </c>
      <c r="BK47" s="149" t="e">
        <f t="shared" si="150"/>
        <v>#DIV/0!</v>
      </c>
      <c r="BL47" s="149" t="e">
        <f t="shared" si="151"/>
        <v>#DIV/0!</v>
      </c>
      <c r="BM47" s="149" t="e">
        <f t="shared" si="152"/>
        <v>#DIV/0!</v>
      </c>
      <c r="BN47" s="149" t="e">
        <f t="shared" si="153"/>
        <v>#DIV/0!</v>
      </c>
      <c r="BO47" s="40"/>
      <c r="BP47" s="40"/>
    </row>
    <row r="48" spans="2:68" ht="14.25" customHeight="1" x14ac:dyDescent="0.3">
      <c r="B48" s="159">
        <f>'Current Year'!B46</f>
        <v>26</v>
      </c>
      <c r="C48" s="173">
        <f>'Current Year'!C46</f>
        <v>0</v>
      </c>
      <c r="D48" s="173">
        <f>'Current Year'!D46</f>
        <v>0</v>
      </c>
      <c r="E48" s="173">
        <f>'Current Year'!E46</f>
        <v>0</v>
      </c>
      <c r="F48" s="173">
        <f>'Current Year'!F46</f>
        <v>0</v>
      </c>
      <c r="G48" s="173">
        <f>'Current Year'!G46</f>
        <v>0</v>
      </c>
      <c r="H48" s="173">
        <f>'Current Year'!H46</f>
        <v>0</v>
      </c>
      <c r="I48" s="173">
        <f>'Current Year'!I46</f>
        <v>0</v>
      </c>
      <c r="J48" s="173">
        <f>'Current Year'!J46</f>
        <v>0</v>
      </c>
      <c r="K48" s="173">
        <f>'Current Year'!K46</f>
        <v>0</v>
      </c>
      <c r="L48" s="173">
        <f>'Current Year'!L46</f>
        <v>0</v>
      </c>
      <c r="M48" s="173">
        <f>'Current Year'!M46</f>
        <v>0</v>
      </c>
      <c r="N48" s="173">
        <f>'Current Year'!N46</f>
        <v>0</v>
      </c>
      <c r="P48" s="150">
        <f t="shared" si="73"/>
        <v>26</v>
      </c>
      <c r="Q48" s="178" t="e">
        <f t="shared" si="108"/>
        <v>#DIV/0!</v>
      </c>
      <c r="R48" s="178" t="e">
        <f t="shared" si="109"/>
        <v>#DIV/0!</v>
      </c>
      <c r="S48" s="178" t="e">
        <f t="shared" si="110"/>
        <v>#DIV/0!</v>
      </c>
      <c r="T48" s="178" t="e">
        <f t="shared" si="111"/>
        <v>#DIV/0!</v>
      </c>
      <c r="U48" s="178" t="e">
        <f t="shared" si="112"/>
        <v>#DIV/0!</v>
      </c>
      <c r="V48" s="178" t="e">
        <f t="shared" si="113"/>
        <v>#DIV/0!</v>
      </c>
      <c r="W48" s="178" t="e">
        <f t="shared" si="114"/>
        <v>#DIV/0!</v>
      </c>
      <c r="X48" s="178" t="e">
        <f t="shared" si="115"/>
        <v>#DIV/0!</v>
      </c>
      <c r="Y48" s="178" t="e">
        <f t="shared" si="116"/>
        <v>#DIV/0!</v>
      </c>
      <c r="Z48" s="178" t="e">
        <f t="shared" si="117"/>
        <v>#DIV/0!</v>
      </c>
      <c r="AA48" s="178" t="e">
        <f t="shared" si="118"/>
        <v>#DIV/0!</v>
      </c>
      <c r="AB48" s="178" t="e">
        <f t="shared" si="118"/>
        <v>#DIV/0!</v>
      </c>
      <c r="AC48" s="135"/>
      <c r="AD48" s="148">
        <f t="shared" si="119"/>
        <v>0</v>
      </c>
      <c r="AE48" s="148">
        <f t="shared" si="120"/>
        <v>0</v>
      </c>
      <c r="AF48" s="148">
        <f t="shared" si="121"/>
        <v>0</v>
      </c>
      <c r="AG48" s="148">
        <f t="shared" si="122"/>
        <v>0</v>
      </c>
      <c r="AH48" s="148">
        <f t="shared" si="123"/>
        <v>0</v>
      </c>
      <c r="AI48" s="148">
        <f t="shared" si="124"/>
        <v>0</v>
      </c>
      <c r="AJ48" s="148">
        <f t="shared" si="125"/>
        <v>0</v>
      </c>
      <c r="AK48" s="148">
        <f t="shared" si="126"/>
        <v>0</v>
      </c>
      <c r="AL48" s="148">
        <f t="shared" si="127"/>
        <v>0</v>
      </c>
      <c r="AM48" s="148">
        <f t="shared" si="128"/>
        <v>0</v>
      </c>
      <c r="AN48" s="148">
        <f t="shared" si="129"/>
        <v>0</v>
      </c>
      <c r="AO48" s="148">
        <f t="shared" si="130"/>
        <v>0</v>
      </c>
      <c r="AP48" s="135"/>
      <c r="AQ48" s="147">
        <f t="shared" si="131"/>
        <v>26</v>
      </c>
      <c r="AR48" s="148">
        <f t="shared" si="132"/>
        <v>0</v>
      </c>
      <c r="AS48" s="148">
        <f t="shared" si="133"/>
        <v>0</v>
      </c>
      <c r="AT48" s="148">
        <f t="shared" si="134"/>
        <v>0</v>
      </c>
      <c r="AU48" s="148">
        <f t="shared" si="135"/>
        <v>0</v>
      </c>
      <c r="AV48" s="148">
        <f t="shared" si="136"/>
        <v>0</v>
      </c>
      <c r="AW48" s="148">
        <f t="shared" si="137"/>
        <v>0</v>
      </c>
      <c r="AX48" s="148">
        <f t="shared" si="138"/>
        <v>0</v>
      </c>
      <c r="AY48" s="148">
        <f t="shared" si="139"/>
        <v>0</v>
      </c>
      <c r="AZ48" s="148">
        <f t="shared" si="140"/>
        <v>0</v>
      </c>
      <c r="BA48" s="148">
        <f t="shared" si="141"/>
        <v>0</v>
      </c>
      <c r="BB48" s="148">
        <f t="shared" si="142"/>
        <v>0</v>
      </c>
      <c r="BC48" s="152"/>
      <c r="BD48" s="149" t="e">
        <f t="shared" si="143"/>
        <v>#DIV/0!</v>
      </c>
      <c r="BE48" s="149" t="e">
        <f t="shared" si="144"/>
        <v>#DIV/0!</v>
      </c>
      <c r="BF48" s="149" t="e">
        <f t="shared" si="145"/>
        <v>#DIV/0!</v>
      </c>
      <c r="BG48" s="149" t="e">
        <f t="shared" si="146"/>
        <v>#DIV/0!</v>
      </c>
      <c r="BH48" s="149" t="e">
        <f t="shared" si="147"/>
        <v>#DIV/0!</v>
      </c>
      <c r="BI48" s="149" t="e">
        <f t="shared" si="148"/>
        <v>#DIV/0!</v>
      </c>
      <c r="BJ48" s="149" t="e">
        <f t="shared" si="149"/>
        <v>#DIV/0!</v>
      </c>
      <c r="BK48" s="149" t="e">
        <f t="shared" si="150"/>
        <v>#DIV/0!</v>
      </c>
      <c r="BL48" s="149" t="e">
        <f t="shared" si="151"/>
        <v>#DIV/0!</v>
      </c>
      <c r="BM48" s="149" t="e">
        <f t="shared" si="152"/>
        <v>#DIV/0!</v>
      </c>
      <c r="BN48" s="149" t="e">
        <f t="shared" si="153"/>
        <v>#DIV/0!</v>
      </c>
      <c r="BO48" s="40"/>
      <c r="BP48" s="40"/>
    </row>
    <row r="49" spans="1:68" ht="14.25" customHeight="1" x14ac:dyDescent="0.3">
      <c r="B49" s="159">
        <f>'Current Year'!B47</f>
        <v>27</v>
      </c>
      <c r="C49" s="173">
        <f>'Current Year'!C47</f>
        <v>0</v>
      </c>
      <c r="D49" s="173">
        <f>'Current Year'!D47</f>
        <v>0</v>
      </c>
      <c r="E49" s="173">
        <f>'Current Year'!E47</f>
        <v>0</v>
      </c>
      <c r="F49" s="173">
        <f>'Current Year'!F47</f>
        <v>0</v>
      </c>
      <c r="G49" s="173">
        <f>'Current Year'!G47</f>
        <v>0</v>
      </c>
      <c r="H49" s="173">
        <f>'Current Year'!H47</f>
        <v>0</v>
      </c>
      <c r="I49" s="173">
        <f>'Current Year'!I47</f>
        <v>0</v>
      </c>
      <c r="J49" s="173">
        <f>'Current Year'!J47</f>
        <v>0</v>
      </c>
      <c r="K49" s="173">
        <f>'Current Year'!K47</f>
        <v>0</v>
      </c>
      <c r="L49" s="173">
        <f>'Current Year'!L47</f>
        <v>0</v>
      </c>
      <c r="M49" s="173">
        <f>'Current Year'!M47</f>
        <v>0</v>
      </c>
      <c r="N49" s="173">
        <f>'Current Year'!N47</f>
        <v>0</v>
      </c>
      <c r="P49" s="150">
        <f t="shared" si="73"/>
        <v>27</v>
      </c>
      <c r="Q49" s="178" t="e">
        <f t="shared" si="108"/>
        <v>#DIV/0!</v>
      </c>
      <c r="R49" s="178" t="e">
        <f t="shared" si="109"/>
        <v>#DIV/0!</v>
      </c>
      <c r="S49" s="178" t="e">
        <f t="shared" si="110"/>
        <v>#DIV/0!</v>
      </c>
      <c r="T49" s="178" t="e">
        <f t="shared" si="111"/>
        <v>#DIV/0!</v>
      </c>
      <c r="U49" s="178" t="e">
        <f t="shared" si="112"/>
        <v>#DIV/0!</v>
      </c>
      <c r="V49" s="178" t="e">
        <f t="shared" si="113"/>
        <v>#DIV/0!</v>
      </c>
      <c r="W49" s="178" t="e">
        <f t="shared" si="114"/>
        <v>#DIV/0!</v>
      </c>
      <c r="X49" s="178" t="e">
        <f t="shared" si="115"/>
        <v>#DIV/0!</v>
      </c>
      <c r="Y49" s="178" t="e">
        <f t="shared" si="116"/>
        <v>#DIV/0!</v>
      </c>
      <c r="Z49" s="178" t="e">
        <f t="shared" si="117"/>
        <v>#DIV/0!</v>
      </c>
      <c r="AA49" s="178" t="e">
        <f t="shared" si="118"/>
        <v>#DIV/0!</v>
      </c>
      <c r="AB49" s="178" t="e">
        <f t="shared" si="118"/>
        <v>#DIV/0!</v>
      </c>
      <c r="AC49" s="135"/>
      <c r="AD49" s="148">
        <f t="shared" si="119"/>
        <v>0</v>
      </c>
      <c r="AE49" s="148">
        <f t="shared" si="120"/>
        <v>0</v>
      </c>
      <c r="AF49" s="148">
        <f t="shared" si="121"/>
        <v>0</v>
      </c>
      <c r="AG49" s="148">
        <f t="shared" si="122"/>
        <v>0</v>
      </c>
      <c r="AH49" s="148">
        <f t="shared" si="123"/>
        <v>0</v>
      </c>
      <c r="AI49" s="148">
        <f t="shared" si="124"/>
        <v>0</v>
      </c>
      <c r="AJ49" s="148">
        <f t="shared" si="125"/>
        <v>0</v>
      </c>
      <c r="AK49" s="148">
        <f t="shared" si="126"/>
        <v>0</v>
      </c>
      <c r="AL49" s="148">
        <f t="shared" si="127"/>
        <v>0</v>
      </c>
      <c r="AM49" s="148">
        <f t="shared" si="128"/>
        <v>0</v>
      </c>
      <c r="AN49" s="148">
        <f t="shared" si="129"/>
        <v>0</v>
      </c>
      <c r="AO49" s="148">
        <f t="shared" si="130"/>
        <v>0</v>
      </c>
      <c r="AP49" s="135"/>
      <c r="AQ49" s="147">
        <f t="shared" si="131"/>
        <v>27</v>
      </c>
      <c r="AR49" s="148">
        <f t="shared" si="132"/>
        <v>0</v>
      </c>
      <c r="AS49" s="148">
        <f t="shared" si="133"/>
        <v>0</v>
      </c>
      <c r="AT49" s="148">
        <f t="shared" si="134"/>
        <v>0</v>
      </c>
      <c r="AU49" s="148">
        <f t="shared" si="135"/>
        <v>0</v>
      </c>
      <c r="AV49" s="148">
        <f t="shared" si="136"/>
        <v>0</v>
      </c>
      <c r="AW49" s="148">
        <f t="shared" si="137"/>
        <v>0</v>
      </c>
      <c r="AX49" s="148">
        <f t="shared" si="138"/>
        <v>0</v>
      </c>
      <c r="AY49" s="148">
        <f t="shared" si="139"/>
        <v>0</v>
      </c>
      <c r="AZ49" s="148">
        <f t="shared" si="140"/>
        <v>0</v>
      </c>
      <c r="BA49" s="148">
        <f t="shared" si="141"/>
        <v>0</v>
      </c>
      <c r="BB49" s="148">
        <f t="shared" si="142"/>
        <v>0</v>
      </c>
      <c r="BC49" s="152"/>
      <c r="BD49" s="149" t="e">
        <f t="shared" si="143"/>
        <v>#DIV/0!</v>
      </c>
      <c r="BE49" s="149" t="e">
        <f t="shared" si="144"/>
        <v>#DIV/0!</v>
      </c>
      <c r="BF49" s="149" t="e">
        <f t="shared" si="145"/>
        <v>#DIV/0!</v>
      </c>
      <c r="BG49" s="149" t="e">
        <f t="shared" si="146"/>
        <v>#DIV/0!</v>
      </c>
      <c r="BH49" s="149" t="e">
        <f t="shared" si="147"/>
        <v>#DIV/0!</v>
      </c>
      <c r="BI49" s="149" t="e">
        <f t="shared" si="148"/>
        <v>#DIV/0!</v>
      </c>
      <c r="BJ49" s="149" t="e">
        <f t="shared" si="149"/>
        <v>#DIV/0!</v>
      </c>
      <c r="BK49" s="149" t="e">
        <f t="shared" si="150"/>
        <v>#DIV/0!</v>
      </c>
      <c r="BL49" s="149" t="e">
        <f t="shared" si="151"/>
        <v>#DIV/0!</v>
      </c>
      <c r="BM49" s="149" t="e">
        <f t="shared" si="152"/>
        <v>#DIV/0!</v>
      </c>
      <c r="BN49" s="149" t="e">
        <f t="shared" si="153"/>
        <v>#DIV/0!</v>
      </c>
      <c r="BO49" s="40"/>
      <c r="BP49" s="40"/>
    </row>
    <row r="50" spans="1:68" ht="14.25" customHeight="1" x14ac:dyDescent="0.3">
      <c r="B50" s="159">
        <f>'Current Year'!B48</f>
        <v>28</v>
      </c>
      <c r="C50" s="173">
        <f>'Current Year'!C48</f>
        <v>0</v>
      </c>
      <c r="D50" s="173">
        <f>'Current Year'!D48</f>
        <v>0</v>
      </c>
      <c r="E50" s="173">
        <f>'Current Year'!E48</f>
        <v>0</v>
      </c>
      <c r="F50" s="173">
        <f>'Current Year'!F48</f>
        <v>0</v>
      </c>
      <c r="G50" s="173">
        <f>'Current Year'!G48</f>
        <v>0</v>
      </c>
      <c r="H50" s="173">
        <f>'Current Year'!H48</f>
        <v>0</v>
      </c>
      <c r="I50" s="173">
        <f>'Current Year'!I48</f>
        <v>0</v>
      </c>
      <c r="J50" s="173">
        <f>'Current Year'!J48</f>
        <v>0</v>
      </c>
      <c r="K50" s="173">
        <f>'Current Year'!K48</f>
        <v>0</v>
      </c>
      <c r="L50" s="173">
        <f>'Current Year'!L48</f>
        <v>0</v>
      </c>
      <c r="M50" s="173">
        <f>'Current Year'!M48</f>
        <v>0</v>
      </c>
      <c r="N50" s="173">
        <f>'Current Year'!N48</f>
        <v>0</v>
      </c>
      <c r="O50" s="78"/>
      <c r="P50" s="150">
        <f t="shared" si="73"/>
        <v>28</v>
      </c>
      <c r="Q50" s="178" t="e">
        <f t="shared" si="108"/>
        <v>#DIV/0!</v>
      </c>
      <c r="R50" s="178" t="e">
        <f t="shared" si="109"/>
        <v>#DIV/0!</v>
      </c>
      <c r="S50" s="178" t="e">
        <f t="shared" si="110"/>
        <v>#DIV/0!</v>
      </c>
      <c r="T50" s="178" t="e">
        <f t="shared" si="111"/>
        <v>#DIV/0!</v>
      </c>
      <c r="U50" s="178" t="e">
        <f t="shared" si="112"/>
        <v>#DIV/0!</v>
      </c>
      <c r="V50" s="178" t="e">
        <f t="shared" si="113"/>
        <v>#DIV/0!</v>
      </c>
      <c r="W50" s="178" t="e">
        <f t="shared" si="114"/>
        <v>#DIV/0!</v>
      </c>
      <c r="X50" s="178" t="e">
        <f t="shared" si="115"/>
        <v>#DIV/0!</v>
      </c>
      <c r="Y50" s="178" t="e">
        <f t="shared" si="116"/>
        <v>#DIV/0!</v>
      </c>
      <c r="Z50" s="178" t="e">
        <f t="shared" si="117"/>
        <v>#DIV/0!</v>
      </c>
      <c r="AA50" s="178" t="e">
        <f t="shared" si="118"/>
        <v>#DIV/0!</v>
      </c>
      <c r="AB50" s="178" t="e">
        <f t="shared" si="118"/>
        <v>#DIV/0!</v>
      </c>
      <c r="AC50" s="135"/>
      <c r="AD50" s="148">
        <f t="shared" si="119"/>
        <v>0</v>
      </c>
      <c r="AE50" s="148">
        <f t="shared" si="120"/>
        <v>0</v>
      </c>
      <c r="AF50" s="148">
        <f t="shared" si="121"/>
        <v>0</v>
      </c>
      <c r="AG50" s="148">
        <f t="shared" si="122"/>
        <v>0</v>
      </c>
      <c r="AH50" s="148">
        <f t="shared" si="123"/>
        <v>0</v>
      </c>
      <c r="AI50" s="148">
        <f t="shared" si="124"/>
        <v>0</v>
      </c>
      <c r="AJ50" s="148">
        <f t="shared" si="125"/>
        <v>0</v>
      </c>
      <c r="AK50" s="148">
        <f t="shared" si="126"/>
        <v>0</v>
      </c>
      <c r="AL50" s="148">
        <f t="shared" si="127"/>
        <v>0</v>
      </c>
      <c r="AM50" s="148">
        <f t="shared" si="128"/>
        <v>0</v>
      </c>
      <c r="AN50" s="148">
        <f t="shared" si="129"/>
        <v>0</v>
      </c>
      <c r="AO50" s="148">
        <f t="shared" si="130"/>
        <v>0</v>
      </c>
      <c r="AP50" s="135"/>
      <c r="AQ50" s="147">
        <f t="shared" si="131"/>
        <v>28</v>
      </c>
      <c r="AR50" s="148">
        <f t="shared" si="132"/>
        <v>0</v>
      </c>
      <c r="AS50" s="148">
        <f t="shared" si="133"/>
        <v>0</v>
      </c>
      <c r="AT50" s="148">
        <f t="shared" si="134"/>
        <v>0</v>
      </c>
      <c r="AU50" s="148">
        <f t="shared" si="135"/>
        <v>0</v>
      </c>
      <c r="AV50" s="148">
        <f t="shared" si="136"/>
        <v>0</v>
      </c>
      <c r="AW50" s="148">
        <f t="shared" si="137"/>
        <v>0</v>
      </c>
      <c r="AX50" s="148">
        <f t="shared" si="138"/>
        <v>0</v>
      </c>
      <c r="AY50" s="148">
        <f t="shared" si="139"/>
        <v>0</v>
      </c>
      <c r="AZ50" s="148">
        <f t="shared" si="140"/>
        <v>0</v>
      </c>
      <c r="BA50" s="148">
        <f t="shared" si="141"/>
        <v>0</v>
      </c>
      <c r="BB50" s="148">
        <f t="shared" si="142"/>
        <v>0</v>
      </c>
      <c r="BC50" s="152"/>
      <c r="BD50" s="149" t="e">
        <f t="shared" si="143"/>
        <v>#DIV/0!</v>
      </c>
      <c r="BE50" s="149" t="e">
        <f t="shared" si="144"/>
        <v>#DIV/0!</v>
      </c>
      <c r="BF50" s="149" t="e">
        <f t="shared" si="145"/>
        <v>#DIV/0!</v>
      </c>
      <c r="BG50" s="149" t="e">
        <f t="shared" si="146"/>
        <v>#DIV/0!</v>
      </c>
      <c r="BH50" s="149" t="e">
        <f t="shared" si="147"/>
        <v>#DIV/0!</v>
      </c>
      <c r="BI50" s="149" t="e">
        <f t="shared" si="148"/>
        <v>#DIV/0!</v>
      </c>
      <c r="BJ50" s="149" t="e">
        <f t="shared" si="149"/>
        <v>#DIV/0!</v>
      </c>
      <c r="BK50" s="149" t="e">
        <f t="shared" si="150"/>
        <v>#DIV/0!</v>
      </c>
      <c r="BL50" s="149" t="e">
        <f t="shared" si="151"/>
        <v>#DIV/0!</v>
      </c>
      <c r="BM50" s="149" t="e">
        <f t="shared" si="152"/>
        <v>#DIV/0!</v>
      </c>
      <c r="BN50" s="149" t="e">
        <f t="shared" si="153"/>
        <v>#DIV/0!</v>
      </c>
      <c r="BO50" s="40"/>
      <c r="BP50" s="40"/>
    </row>
    <row r="51" spans="1:68" ht="14.25" customHeight="1" x14ac:dyDescent="0.3">
      <c r="B51" s="159">
        <f>'Current Year'!B49</f>
        <v>29</v>
      </c>
      <c r="C51" s="173">
        <f>'Current Year'!C49</f>
        <v>0</v>
      </c>
      <c r="D51" s="173">
        <f>'Current Year'!D49</f>
        <v>0</v>
      </c>
      <c r="E51" s="173">
        <f>'Current Year'!E49</f>
        <v>0</v>
      </c>
      <c r="F51" s="173">
        <f>'Current Year'!F49</f>
        <v>0</v>
      </c>
      <c r="G51" s="173">
        <f>'Current Year'!G49</f>
        <v>0</v>
      </c>
      <c r="H51" s="173">
        <f>'Current Year'!H49</f>
        <v>0</v>
      </c>
      <c r="I51" s="173">
        <f>'Current Year'!I49</f>
        <v>0</v>
      </c>
      <c r="J51" s="173">
        <f>'Current Year'!J49</f>
        <v>0</v>
      </c>
      <c r="K51" s="173">
        <f>'Current Year'!K49</f>
        <v>0</v>
      </c>
      <c r="L51" s="173">
        <f>'Current Year'!L49</f>
        <v>0</v>
      </c>
      <c r="M51" s="173">
        <f>'Current Year'!M49</f>
        <v>0</v>
      </c>
      <c r="N51" s="173">
        <f>'Current Year'!N49</f>
        <v>0</v>
      </c>
      <c r="P51" s="150">
        <f t="shared" si="73"/>
        <v>29</v>
      </c>
      <c r="Q51" s="178" t="e">
        <f t="shared" si="108"/>
        <v>#DIV/0!</v>
      </c>
      <c r="R51" s="178" t="e">
        <f t="shared" si="109"/>
        <v>#DIV/0!</v>
      </c>
      <c r="S51" s="178" t="e">
        <f t="shared" si="110"/>
        <v>#DIV/0!</v>
      </c>
      <c r="T51" s="178" t="e">
        <f t="shared" si="111"/>
        <v>#DIV/0!</v>
      </c>
      <c r="U51" s="178" t="e">
        <f t="shared" si="112"/>
        <v>#DIV/0!</v>
      </c>
      <c r="V51" s="178" t="e">
        <f t="shared" si="113"/>
        <v>#DIV/0!</v>
      </c>
      <c r="W51" s="178" t="e">
        <f t="shared" si="114"/>
        <v>#DIV/0!</v>
      </c>
      <c r="X51" s="178" t="e">
        <f t="shared" si="115"/>
        <v>#DIV/0!</v>
      </c>
      <c r="Y51" s="178" t="e">
        <f t="shared" si="116"/>
        <v>#DIV/0!</v>
      </c>
      <c r="Z51" s="178" t="e">
        <f t="shared" si="117"/>
        <v>#DIV/0!</v>
      </c>
      <c r="AA51" s="178" t="e">
        <f t="shared" si="118"/>
        <v>#DIV/0!</v>
      </c>
      <c r="AB51" s="178" t="e">
        <f t="shared" si="118"/>
        <v>#DIV/0!</v>
      </c>
      <c r="AC51" s="135"/>
      <c r="AD51" s="148">
        <f t="shared" si="119"/>
        <v>0</v>
      </c>
      <c r="AE51" s="148">
        <f t="shared" si="120"/>
        <v>0</v>
      </c>
      <c r="AF51" s="148">
        <f t="shared" si="121"/>
        <v>0</v>
      </c>
      <c r="AG51" s="148">
        <f t="shared" si="122"/>
        <v>0</v>
      </c>
      <c r="AH51" s="148">
        <f t="shared" si="123"/>
        <v>0</v>
      </c>
      <c r="AI51" s="148">
        <f t="shared" si="124"/>
        <v>0</v>
      </c>
      <c r="AJ51" s="148">
        <f t="shared" si="125"/>
        <v>0</v>
      </c>
      <c r="AK51" s="148">
        <f t="shared" si="126"/>
        <v>0</v>
      </c>
      <c r="AL51" s="148">
        <f t="shared" si="127"/>
        <v>0</v>
      </c>
      <c r="AM51" s="148">
        <f t="shared" si="128"/>
        <v>0</v>
      </c>
      <c r="AN51" s="148">
        <f t="shared" si="129"/>
        <v>0</v>
      </c>
      <c r="AO51" s="148">
        <f t="shared" si="130"/>
        <v>0</v>
      </c>
      <c r="AP51" s="135"/>
      <c r="AQ51" s="147">
        <f t="shared" si="131"/>
        <v>29</v>
      </c>
      <c r="AR51" s="148">
        <f t="shared" si="132"/>
        <v>0</v>
      </c>
      <c r="AS51" s="148">
        <f t="shared" si="133"/>
        <v>0</v>
      </c>
      <c r="AT51" s="148">
        <f t="shared" si="134"/>
        <v>0</v>
      </c>
      <c r="AU51" s="148">
        <f t="shared" si="135"/>
        <v>0</v>
      </c>
      <c r="AV51" s="148">
        <f t="shared" si="136"/>
        <v>0</v>
      </c>
      <c r="AW51" s="148">
        <f t="shared" si="137"/>
        <v>0</v>
      </c>
      <c r="AX51" s="148">
        <f t="shared" si="138"/>
        <v>0</v>
      </c>
      <c r="AY51" s="148">
        <f t="shared" si="139"/>
        <v>0</v>
      </c>
      <c r="AZ51" s="148">
        <f t="shared" si="140"/>
        <v>0</v>
      </c>
      <c r="BA51" s="148">
        <f t="shared" si="141"/>
        <v>0</v>
      </c>
      <c r="BB51" s="148">
        <f t="shared" si="142"/>
        <v>0</v>
      </c>
      <c r="BC51" s="152"/>
      <c r="BD51" s="149" t="e">
        <f t="shared" si="143"/>
        <v>#DIV/0!</v>
      </c>
      <c r="BE51" s="149" t="e">
        <f t="shared" si="144"/>
        <v>#DIV/0!</v>
      </c>
      <c r="BF51" s="149" t="e">
        <f t="shared" si="145"/>
        <v>#DIV/0!</v>
      </c>
      <c r="BG51" s="149" t="e">
        <f t="shared" si="146"/>
        <v>#DIV/0!</v>
      </c>
      <c r="BH51" s="149" t="e">
        <f t="shared" si="147"/>
        <v>#DIV/0!</v>
      </c>
      <c r="BI51" s="149" t="e">
        <f t="shared" si="148"/>
        <v>#DIV/0!</v>
      </c>
      <c r="BJ51" s="149" t="e">
        <f t="shared" si="149"/>
        <v>#DIV/0!</v>
      </c>
      <c r="BK51" s="149" t="e">
        <f t="shared" si="150"/>
        <v>#DIV/0!</v>
      </c>
      <c r="BL51" s="149" t="e">
        <f t="shared" si="151"/>
        <v>#DIV/0!</v>
      </c>
      <c r="BM51" s="149" t="e">
        <f t="shared" si="152"/>
        <v>#DIV/0!</v>
      </c>
      <c r="BN51" s="149" t="e">
        <f t="shared" si="153"/>
        <v>#DIV/0!</v>
      </c>
      <c r="BO51" s="40"/>
      <c r="BP51" s="40"/>
    </row>
    <row r="52" spans="1:68" ht="14.25" customHeight="1" x14ac:dyDescent="0.3">
      <c r="B52" s="159">
        <f>'Current Year'!B50</f>
        <v>30</v>
      </c>
      <c r="C52" s="173">
        <f>'Current Year'!C50</f>
        <v>0</v>
      </c>
      <c r="D52" s="173">
        <f>'Current Year'!D50</f>
        <v>0</v>
      </c>
      <c r="E52" s="173">
        <f>'Current Year'!E50</f>
        <v>0</v>
      </c>
      <c r="F52" s="173">
        <f>'Current Year'!F50</f>
        <v>0</v>
      </c>
      <c r="G52" s="173">
        <f>'Current Year'!G50</f>
        <v>0</v>
      </c>
      <c r="H52" s="173">
        <f>'Current Year'!H50</f>
        <v>0</v>
      </c>
      <c r="I52" s="173">
        <f>'Current Year'!I50</f>
        <v>0</v>
      </c>
      <c r="J52" s="173">
        <f>'Current Year'!J50</f>
        <v>0</v>
      </c>
      <c r="K52" s="173">
        <f>'Current Year'!K50</f>
        <v>0</v>
      </c>
      <c r="L52" s="173">
        <f>'Current Year'!L50</f>
        <v>0</v>
      </c>
      <c r="M52" s="173">
        <f>'Current Year'!M50</f>
        <v>0</v>
      </c>
      <c r="N52" s="173">
        <f>'Current Year'!N50</f>
        <v>0</v>
      </c>
      <c r="P52" s="150">
        <f t="shared" si="73"/>
        <v>30</v>
      </c>
      <c r="Q52" s="178" t="e">
        <f t="shared" si="108"/>
        <v>#DIV/0!</v>
      </c>
      <c r="R52" s="178" t="e">
        <f t="shared" si="109"/>
        <v>#DIV/0!</v>
      </c>
      <c r="S52" s="178" t="e">
        <f t="shared" si="110"/>
        <v>#DIV/0!</v>
      </c>
      <c r="T52" s="178" t="e">
        <f t="shared" si="111"/>
        <v>#DIV/0!</v>
      </c>
      <c r="U52" s="178" t="e">
        <f t="shared" si="112"/>
        <v>#DIV/0!</v>
      </c>
      <c r="V52" s="178" t="e">
        <f t="shared" si="113"/>
        <v>#DIV/0!</v>
      </c>
      <c r="W52" s="178" t="e">
        <f t="shared" si="114"/>
        <v>#DIV/0!</v>
      </c>
      <c r="X52" s="178" t="e">
        <f t="shared" si="115"/>
        <v>#DIV/0!</v>
      </c>
      <c r="Y52" s="178" t="e">
        <f t="shared" si="116"/>
        <v>#DIV/0!</v>
      </c>
      <c r="Z52" s="178" t="e">
        <f t="shared" si="117"/>
        <v>#DIV/0!</v>
      </c>
      <c r="AA52" s="178" t="e">
        <f t="shared" si="118"/>
        <v>#DIV/0!</v>
      </c>
      <c r="AB52" s="178" t="e">
        <f t="shared" si="118"/>
        <v>#DIV/0!</v>
      </c>
      <c r="AC52" s="135"/>
      <c r="AD52" s="148">
        <f t="shared" si="119"/>
        <v>0</v>
      </c>
      <c r="AE52" s="148">
        <f t="shared" si="120"/>
        <v>0</v>
      </c>
      <c r="AF52" s="148">
        <f t="shared" si="121"/>
        <v>0</v>
      </c>
      <c r="AG52" s="148">
        <f t="shared" si="122"/>
        <v>0</v>
      </c>
      <c r="AH52" s="148">
        <f t="shared" si="123"/>
        <v>0</v>
      </c>
      <c r="AI52" s="148">
        <f t="shared" si="124"/>
        <v>0</v>
      </c>
      <c r="AJ52" s="148">
        <f t="shared" si="125"/>
        <v>0</v>
      </c>
      <c r="AK52" s="148">
        <f t="shared" si="126"/>
        <v>0</v>
      </c>
      <c r="AL52" s="148">
        <f t="shared" si="127"/>
        <v>0</v>
      </c>
      <c r="AM52" s="148">
        <f t="shared" si="128"/>
        <v>0</v>
      </c>
      <c r="AN52" s="148">
        <f t="shared" si="129"/>
        <v>0</v>
      </c>
      <c r="AO52" s="148">
        <f t="shared" si="130"/>
        <v>0</v>
      </c>
      <c r="AP52" s="135"/>
      <c r="AQ52" s="147">
        <f t="shared" si="131"/>
        <v>30</v>
      </c>
      <c r="AR52" s="148">
        <f t="shared" si="132"/>
        <v>0</v>
      </c>
      <c r="AS52" s="148">
        <f t="shared" si="133"/>
        <v>0</v>
      </c>
      <c r="AT52" s="148">
        <f t="shared" si="134"/>
        <v>0</v>
      </c>
      <c r="AU52" s="148">
        <f t="shared" si="135"/>
        <v>0</v>
      </c>
      <c r="AV52" s="148">
        <f t="shared" si="136"/>
        <v>0</v>
      </c>
      <c r="AW52" s="148">
        <f t="shared" si="137"/>
        <v>0</v>
      </c>
      <c r="AX52" s="148">
        <f t="shared" si="138"/>
        <v>0</v>
      </c>
      <c r="AY52" s="148">
        <f t="shared" si="139"/>
        <v>0</v>
      </c>
      <c r="AZ52" s="148">
        <f t="shared" si="140"/>
        <v>0</v>
      </c>
      <c r="BA52" s="148">
        <f t="shared" si="141"/>
        <v>0</v>
      </c>
      <c r="BB52" s="148">
        <f t="shared" si="142"/>
        <v>0</v>
      </c>
      <c r="BC52" s="152"/>
      <c r="BD52" s="149" t="e">
        <f t="shared" si="143"/>
        <v>#DIV/0!</v>
      </c>
      <c r="BE52" s="149" t="e">
        <f t="shared" si="144"/>
        <v>#DIV/0!</v>
      </c>
      <c r="BF52" s="149" t="e">
        <f t="shared" si="145"/>
        <v>#DIV/0!</v>
      </c>
      <c r="BG52" s="149" t="e">
        <f t="shared" si="146"/>
        <v>#DIV/0!</v>
      </c>
      <c r="BH52" s="149" t="e">
        <f t="shared" si="147"/>
        <v>#DIV/0!</v>
      </c>
      <c r="BI52" s="149" t="e">
        <f t="shared" si="148"/>
        <v>#DIV/0!</v>
      </c>
      <c r="BJ52" s="149" t="e">
        <f t="shared" si="149"/>
        <v>#DIV/0!</v>
      </c>
      <c r="BK52" s="149" t="e">
        <f t="shared" si="150"/>
        <v>#DIV/0!</v>
      </c>
      <c r="BL52" s="149" t="e">
        <f t="shared" si="151"/>
        <v>#DIV/0!</v>
      </c>
      <c r="BM52" s="149" t="e">
        <f t="shared" si="152"/>
        <v>#DIV/0!</v>
      </c>
      <c r="BN52" s="149" t="e">
        <f t="shared" si="153"/>
        <v>#DIV/0!</v>
      </c>
      <c r="BO52" s="40"/>
      <c r="BP52" s="40"/>
    </row>
    <row r="53" spans="1:68" ht="14.25" customHeight="1" x14ac:dyDescent="0.3">
      <c r="B53" s="159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P53" s="150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35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35"/>
      <c r="AQ53" s="147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35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40"/>
      <c r="BP53" s="40"/>
    </row>
    <row r="54" spans="1:68" ht="14.25" customHeight="1" x14ac:dyDescent="0.3">
      <c r="B54" s="47"/>
      <c r="C54" s="139"/>
      <c r="D54" s="13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Q54" s="30"/>
      <c r="V54" s="41"/>
      <c r="W54" s="41"/>
      <c r="X54" s="41"/>
      <c r="Y54" s="41"/>
      <c r="Z54" s="41"/>
      <c r="AA54" s="41"/>
      <c r="AB54" s="41"/>
    </row>
    <row r="55" spans="1:68" ht="14.25" customHeight="1" x14ac:dyDescent="0.3">
      <c r="B55" s="47"/>
      <c r="C55" s="139"/>
      <c r="D55" s="13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Q55" s="30"/>
      <c r="V55" s="41"/>
      <c r="W55" s="41"/>
      <c r="X55" s="41"/>
      <c r="Y55" s="41"/>
      <c r="Z55" s="41"/>
      <c r="AA55" s="41"/>
      <c r="AB55" s="41"/>
    </row>
    <row r="56" spans="1:68" ht="14.25" customHeight="1" x14ac:dyDescent="0.3">
      <c r="B56" s="47"/>
      <c r="C56" s="139"/>
      <c r="D56" s="13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Q56" s="30"/>
      <c r="V56" s="41"/>
      <c r="W56" s="41"/>
      <c r="X56" s="41"/>
      <c r="Y56" s="41"/>
      <c r="Z56" s="41"/>
      <c r="AA56" s="41"/>
      <c r="AB56" s="41"/>
    </row>
    <row r="57" spans="1:68" ht="14.25" customHeight="1" x14ac:dyDescent="0.3">
      <c r="A57" s="175" t="s">
        <v>115</v>
      </c>
      <c r="B57" s="177" t="s">
        <v>116</v>
      </c>
      <c r="C57" s="176" t="e">
        <f>+C52/C$23</f>
        <v>#DIV/0!</v>
      </c>
      <c r="D57" s="176" t="e">
        <f t="shared" ref="D57:N57" si="154">+D52/D$23</f>
        <v>#DIV/0!</v>
      </c>
      <c r="E57" s="176" t="e">
        <f t="shared" si="154"/>
        <v>#DIV/0!</v>
      </c>
      <c r="F57" s="176" t="e">
        <f t="shared" si="154"/>
        <v>#DIV/0!</v>
      </c>
      <c r="G57" s="176" t="e">
        <f t="shared" si="154"/>
        <v>#DIV/0!</v>
      </c>
      <c r="H57" s="176" t="e">
        <f t="shared" si="154"/>
        <v>#DIV/0!</v>
      </c>
      <c r="I57" s="176" t="e">
        <f t="shared" si="154"/>
        <v>#DIV/0!</v>
      </c>
      <c r="J57" s="176" t="e">
        <f t="shared" si="154"/>
        <v>#DIV/0!</v>
      </c>
      <c r="K57" s="176" t="e">
        <f t="shared" si="154"/>
        <v>#DIV/0!</v>
      </c>
      <c r="L57" s="176" t="e">
        <f t="shared" si="154"/>
        <v>#DIV/0!</v>
      </c>
      <c r="M57" s="176" t="e">
        <f t="shared" si="154"/>
        <v>#DIV/0!</v>
      </c>
      <c r="N57" s="176" t="e">
        <f t="shared" si="154"/>
        <v>#DIV/0!</v>
      </c>
      <c r="Q57" s="30"/>
      <c r="V57" s="41"/>
      <c r="W57" s="41"/>
      <c r="X57" s="41"/>
      <c r="Y57" s="41"/>
      <c r="Z57" s="41"/>
      <c r="AA57" s="41"/>
      <c r="AB57" s="41"/>
    </row>
    <row r="58" spans="1:68" ht="14.25" customHeight="1" x14ac:dyDescent="0.3">
      <c r="A58" s="175" t="s">
        <v>115</v>
      </c>
      <c r="B58" s="177" t="s">
        <v>117</v>
      </c>
      <c r="C58" s="176" t="e">
        <f>+C52/$C$23</f>
        <v>#DIV/0!</v>
      </c>
      <c r="D58" s="176" t="e">
        <f t="shared" ref="D58:N58" si="155">+D52/$C$23</f>
        <v>#DIV/0!</v>
      </c>
      <c r="E58" s="176" t="e">
        <f t="shared" si="155"/>
        <v>#DIV/0!</v>
      </c>
      <c r="F58" s="176" t="e">
        <f t="shared" si="155"/>
        <v>#DIV/0!</v>
      </c>
      <c r="G58" s="176" t="e">
        <f t="shared" si="155"/>
        <v>#DIV/0!</v>
      </c>
      <c r="H58" s="176" t="e">
        <f t="shared" si="155"/>
        <v>#DIV/0!</v>
      </c>
      <c r="I58" s="176" t="e">
        <f t="shared" si="155"/>
        <v>#DIV/0!</v>
      </c>
      <c r="J58" s="176" t="e">
        <f t="shared" si="155"/>
        <v>#DIV/0!</v>
      </c>
      <c r="K58" s="176" t="e">
        <f t="shared" si="155"/>
        <v>#DIV/0!</v>
      </c>
      <c r="L58" s="176" t="e">
        <f t="shared" si="155"/>
        <v>#DIV/0!</v>
      </c>
      <c r="M58" s="176" t="e">
        <f t="shared" si="155"/>
        <v>#DIV/0!</v>
      </c>
      <c r="N58" s="176" t="e">
        <f t="shared" si="155"/>
        <v>#DIV/0!</v>
      </c>
      <c r="Q58" s="30"/>
      <c r="V58" s="41"/>
      <c r="W58" s="41"/>
      <c r="X58" s="41"/>
      <c r="Y58" s="41"/>
      <c r="Z58" s="41"/>
      <c r="AA58" s="41"/>
      <c r="AB58" s="41"/>
    </row>
    <row r="59" spans="1:68" ht="14.25" customHeight="1" x14ac:dyDescent="0.3">
      <c r="Q59" s="30"/>
    </row>
    <row r="60" spans="1:68" ht="14.25" customHeight="1" x14ac:dyDescent="0.35">
      <c r="B60" s="141" t="s">
        <v>118</v>
      </c>
    </row>
    <row r="61" spans="1:68" ht="14.25" customHeight="1" x14ac:dyDescent="0.3">
      <c r="B61" s="154" t="s">
        <v>119</v>
      </c>
      <c r="C61" s="155">
        <f>C21</f>
        <v>0</v>
      </c>
      <c r="D61" s="155">
        <f t="shared" ref="D61:N61" si="156">D21</f>
        <v>0</v>
      </c>
      <c r="E61" s="155">
        <f t="shared" si="156"/>
        <v>0</v>
      </c>
      <c r="F61" s="155">
        <f t="shared" si="156"/>
        <v>0</v>
      </c>
      <c r="G61" s="155">
        <f t="shared" si="156"/>
        <v>0</v>
      </c>
      <c r="H61" s="155">
        <f t="shared" si="156"/>
        <v>0</v>
      </c>
      <c r="I61" s="155">
        <f t="shared" si="156"/>
        <v>0</v>
      </c>
      <c r="J61" s="155">
        <f t="shared" si="156"/>
        <v>0</v>
      </c>
      <c r="K61" s="155">
        <f t="shared" si="156"/>
        <v>0</v>
      </c>
      <c r="L61" s="155">
        <f t="shared" si="156"/>
        <v>0</v>
      </c>
      <c r="M61" s="155">
        <f t="shared" si="156"/>
        <v>0</v>
      </c>
      <c r="N61" s="155">
        <f t="shared" si="156"/>
        <v>0</v>
      </c>
    </row>
    <row r="62" spans="1:68" ht="14.25" customHeight="1" x14ac:dyDescent="0.3">
      <c r="B62" s="147">
        <f t="shared" ref="B62:B91" si="157">B23</f>
        <v>1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"/>
    </row>
    <row r="63" spans="1:68" ht="14.25" customHeight="1" x14ac:dyDescent="0.3">
      <c r="B63" s="147">
        <f t="shared" si="157"/>
        <v>2</v>
      </c>
      <c r="C63" s="196">
        <f>'Current Year'!C60</f>
        <v>0</v>
      </c>
      <c r="D63" s="196">
        <f>'Current Year'!D60</f>
        <v>0</v>
      </c>
      <c r="E63" s="196">
        <f>'Current Year'!E60</f>
        <v>0</v>
      </c>
      <c r="F63" s="196">
        <f>'Current Year'!F60</f>
        <v>0</v>
      </c>
      <c r="G63" s="196">
        <f>'Current Year'!G60</f>
        <v>0</v>
      </c>
      <c r="H63" s="196">
        <f>'Current Year'!H60</f>
        <v>0</v>
      </c>
      <c r="I63" s="196">
        <f>'Current Year'!I60</f>
        <v>0</v>
      </c>
      <c r="J63" s="196">
        <f>'Current Year'!J60</f>
        <v>0</v>
      </c>
      <c r="K63" s="196">
        <f>'Current Year'!K60</f>
        <v>0</v>
      </c>
      <c r="L63" s="196">
        <f>'Current Year'!L60</f>
        <v>0</v>
      </c>
      <c r="M63" s="196">
        <f>'Current Year'!M60</f>
        <v>0</v>
      </c>
      <c r="N63" s="196">
        <f>'Current Year'!N60</f>
        <v>0</v>
      </c>
      <c r="O63" s="19"/>
    </row>
    <row r="64" spans="1:68" ht="14.25" customHeight="1" x14ac:dyDescent="0.3">
      <c r="B64" s="147">
        <f t="shared" si="157"/>
        <v>3</v>
      </c>
      <c r="C64" s="196">
        <f>'Current Year'!C61</f>
        <v>0</v>
      </c>
      <c r="D64" s="196">
        <f>'Current Year'!D61</f>
        <v>0</v>
      </c>
      <c r="E64" s="196">
        <f>'Current Year'!E61</f>
        <v>0</v>
      </c>
      <c r="F64" s="196">
        <f>'Current Year'!F61</f>
        <v>0</v>
      </c>
      <c r="G64" s="196">
        <f>'Current Year'!G61</f>
        <v>0</v>
      </c>
      <c r="H64" s="196">
        <f>'Current Year'!H61</f>
        <v>0</v>
      </c>
      <c r="I64" s="196">
        <f>'Current Year'!I61</f>
        <v>0</v>
      </c>
      <c r="J64" s="196">
        <f>'Current Year'!J61</f>
        <v>0</v>
      </c>
      <c r="K64" s="196">
        <f>'Current Year'!K61</f>
        <v>0</v>
      </c>
      <c r="L64" s="196">
        <f>'Current Year'!L61</f>
        <v>0</v>
      </c>
      <c r="M64" s="196">
        <f>'Current Year'!M61</f>
        <v>0</v>
      </c>
      <c r="N64" s="196">
        <f>'Current Year'!N61</f>
        <v>0</v>
      </c>
      <c r="O64" s="19"/>
    </row>
    <row r="65" spans="2:15" ht="14.25" customHeight="1" x14ac:dyDescent="0.3">
      <c r="B65" s="147">
        <f t="shared" si="157"/>
        <v>4</v>
      </c>
      <c r="C65" s="196">
        <f>'Current Year'!C62</f>
        <v>0</v>
      </c>
      <c r="D65" s="196">
        <f>'Current Year'!D62</f>
        <v>0</v>
      </c>
      <c r="E65" s="196">
        <f>'Current Year'!E62</f>
        <v>0</v>
      </c>
      <c r="F65" s="196">
        <f>'Current Year'!F62</f>
        <v>0</v>
      </c>
      <c r="G65" s="196">
        <f>'Current Year'!G62</f>
        <v>0</v>
      </c>
      <c r="H65" s="196">
        <f>'Current Year'!H62</f>
        <v>0</v>
      </c>
      <c r="I65" s="196">
        <f>'Current Year'!I62</f>
        <v>0</v>
      </c>
      <c r="J65" s="196">
        <f>'Current Year'!J62</f>
        <v>0</v>
      </c>
      <c r="K65" s="196">
        <f>'Current Year'!K62</f>
        <v>0</v>
      </c>
      <c r="L65" s="196">
        <f>'Current Year'!L62</f>
        <v>0</v>
      </c>
      <c r="M65" s="196">
        <f>'Current Year'!M62</f>
        <v>0</v>
      </c>
      <c r="N65" s="196">
        <f>'Current Year'!N62</f>
        <v>0</v>
      </c>
      <c r="O65" s="19"/>
    </row>
    <row r="66" spans="2:15" ht="14.25" customHeight="1" x14ac:dyDescent="0.3">
      <c r="B66" s="147">
        <f t="shared" si="157"/>
        <v>5</v>
      </c>
      <c r="C66" s="196">
        <f>'Current Year'!C63</f>
        <v>0</v>
      </c>
      <c r="D66" s="196">
        <f>'Current Year'!D63</f>
        <v>0</v>
      </c>
      <c r="E66" s="196">
        <f>'Current Year'!E63</f>
        <v>0</v>
      </c>
      <c r="F66" s="196">
        <f>'Current Year'!F63</f>
        <v>0</v>
      </c>
      <c r="G66" s="196">
        <f>'Current Year'!G63</f>
        <v>0</v>
      </c>
      <c r="H66" s="196">
        <f>'Current Year'!H63</f>
        <v>0</v>
      </c>
      <c r="I66" s="196">
        <f>'Current Year'!I63</f>
        <v>0</v>
      </c>
      <c r="J66" s="196">
        <f>'Current Year'!J63</f>
        <v>0</v>
      </c>
      <c r="K66" s="196">
        <f>'Current Year'!K63</f>
        <v>0</v>
      </c>
      <c r="L66" s="196">
        <f>'Current Year'!L63</f>
        <v>0</v>
      </c>
      <c r="M66" s="196">
        <f>'Current Year'!M63</f>
        <v>0</v>
      </c>
      <c r="N66" s="196">
        <f>'Current Year'!N63</f>
        <v>0</v>
      </c>
      <c r="O66" s="19"/>
    </row>
    <row r="67" spans="2:15" ht="14.25" customHeight="1" x14ac:dyDescent="0.3">
      <c r="B67" s="147">
        <f t="shared" si="157"/>
        <v>6</v>
      </c>
      <c r="C67" s="196">
        <f>'Current Year'!C64</f>
        <v>0</v>
      </c>
      <c r="D67" s="196">
        <f>'Current Year'!D64</f>
        <v>0</v>
      </c>
      <c r="E67" s="196">
        <f>'Current Year'!E64</f>
        <v>0</v>
      </c>
      <c r="F67" s="196">
        <f>'Current Year'!F64</f>
        <v>0</v>
      </c>
      <c r="G67" s="196">
        <f>'Current Year'!G64</f>
        <v>0</v>
      </c>
      <c r="H67" s="196">
        <f>'Current Year'!H64</f>
        <v>0</v>
      </c>
      <c r="I67" s="196">
        <f>'Current Year'!I64</f>
        <v>0</v>
      </c>
      <c r="J67" s="196">
        <f>'Current Year'!J64</f>
        <v>0</v>
      </c>
      <c r="K67" s="196">
        <f>'Current Year'!K64</f>
        <v>0</v>
      </c>
      <c r="L67" s="196">
        <f>'Current Year'!L64</f>
        <v>0</v>
      </c>
      <c r="M67" s="196">
        <f>'Current Year'!M64</f>
        <v>0</v>
      </c>
      <c r="N67" s="196">
        <f>'Current Year'!N64</f>
        <v>0</v>
      </c>
      <c r="O67" s="19"/>
    </row>
    <row r="68" spans="2:15" ht="14.25" customHeight="1" x14ac:dyDescent="0.3">
      <c r="B68" s="147">
        <f t="shared" si="157"/>
        <v>7</v>
      </c>
      <c r="C68" s="196">
        <f>'Current Year'!C65</f>
        <v>0</v>
      </c>
      <c r="D68" s="196">
        <f>'Current Year'!D65</f>
        <v>0</v>
      </c>
      <c r="E68" s="196">
        <f>'Current Year'!E65</f>
        <v>0</v>
      </c>
      <c r="F68" s="196">
        <f>'Current Year'!F65</f>
        <v>0</v>
      </c>
      <c r="G68" s="196">
        <f>'Current Year'!G65</f>
        <v>0</v>
      </c>
      <c r="H68" s="196">
        <f>'Current Year'!H65</f>
        <v>0</v>
      </c>
      <c r="I68" s="196">
        <f>'Current Year'!I65</f>
        <v>0</v>
      </c>
      <c r="J68" s="196">
        <f>'Current Year'!J65</f>
        <v>0</v>
      </c>
      <c r="K68" s="196">
        <f>'Current Year'!K65</f>
        <v>0</v>
      </c>
      <c r="L68" s="196">
        <f>'Current Year'!L65</f>
        <v>0</v>
      </c>
      <c r="M68" s="196">
        <f>'Current Year'!M65</f>
        <v>0</v>
      </c>
      <c r="N68" s="196">
        <f>'Current Year'!N65</f>
        <v>0</v>
      </c>
      <c r="O68" s="19"/>
    </row>
    <row r="69" spans="2:15" ht="14.25" customHeight="1" x14ac:dyDescent="0.3">
      <c r="B69" s="147">
        <f t="shared" si="157"/>
        <v>8</v>
      </c>
      <c r="C69" s="196">
        <f>'Current Year'!C66</f>
        <v>0</v>
      </c>
      <c r="D69" s="196">
        <f>'Current Year'!D66</f>
        <v>0</v>
      </c>
      <c r="E69" s="196">
        <f>'Current Year'!E66</f>
        <v>0</v>
      </c>
      <c r="F69" s="196">
        <f>'Current Year'!F66</f>
        <v>0</v>
      </c>
      <c r="G69" s="196">
        <f>'Current Year'!G66</f>
        <v>0</v>
      </c>
      <c r="H69" s="196">
        <f>'Current Year'!H66</f>
        <v>0</v>
      </c>
      <c r="I69" s="196">
        <f>'Current Year'!I66</f>
        <v>0</v>
      </c>
      <c r="J69" s="196">
        <f>'Current Year'!J66</f>
        <v>0</v>
      </c>
      <c r="K69" s="196">
        <f>'Current Year'!K66</f>
        <v>0</v>
      </c>
      <c r="L69" s="196">
        <f>'Current Year'!L66</f>
        <v>0</v>
      </c>
      <c r="M69" s="196">
        <f>'Current Year'!M66</f>
        <v>0</v>
      </c>
      <c r="N69" s="196">
        <f>'Current Year'!N66</f>
        <v>0</v>
      </c>
      <c r="O69" s="19"/>
    </row>
    <row r="70" spans="2:15" ht="14.25" customHeight="1" x14ac:dyDescent="0.3">
      <c r="B70" s="147">
        <f t="shared" si="157"/>
        <v>9</v>
      </c>
      <c r="C70" s="196">
        <f>'Current Year'!C67</f>
        <v>0</v>
      </c>
      <c r="D70" s="196">
        <f>'Current Year'!D67</f>
        <v>0</v>
      </c>
      <c r="E70" s="196">
        <f>'Current Year'!E67</f>
        <v>0</v>
      </c>
      <c r="F70" s="196">
        <f>'Current Year'!F67</f>
        <v>0</v>
      </c>
      <c r="G70" s="196">
        <f>'Current Year'!G67</f>
        <v>0</v>
      </c>
      <c r="H70" s="196">
        <f>'Current Year'!H67</f>
        <v>0</v>
      </c>
      <c r="I70" s="196">
        <f>'Current Year'!I67</f>
        <v>0</v>
      </c>
      <c r="J70" s="196">
        <f>'Current Year'!J67</f>
        <v>0</v>
      </c>
      <c r="K70" s="196">
        <f>'Current Year'!K67</f>
        <v>0</v>
      </c>
      <c r="L70" s="196">
        <f>'Current Year'!L67</f>
        <v>0</v>
      </c>
      <c r="M70" s="196">
        <f>'Current Year'!M67</f>
        <v>0</v>
      </c>
      <c r="N70" s="196">
        <f>'Current Year'!N67</f>
        <v>0</v>
      </c>
      <c r="O70" s="19"/>
    </row>
    <row r="71" spans="2:15" ht="14.25" customHeight="1" x14ac:dyDescent="0.3">
      <c r="B71" s="147">
        <f t="shared" si="157"/>
        <v>10</v>
      </c>
      <c r="C71" s="196">
        <f>'Current Year'!C68</f>
        <v>0</v>
      </c>
      <c r="D71" s="196">
        <f>'Current Year'!D68</f>
        <v>0</v>
      </c>
      <c r="E71" s="196">
        <f>'Current Year'!E68</f>
        <v>0</v>
      </c>
      <c r="F71" s="196">
        <f>'Current Year'!F68</f>
        <v>0</v>
      </c>
      <c r="G71" s="196">
        <f>'Current Year'!G68</f>
        <v>0</v>
      </c>
      <c r="H71" s="196">
        <f>'Current Year'!H68</f>
        <v>0</v>
      </c>
      <c r="I71" s="196">
        <f>'Current Year'!I68</f>
        <v>0</v>
      </c>
      <c r="J71" s="196">
        <f>'Current Year'!J68</f>
        <v>0</v>
      </c>
      <c r="K71" s="196">
        <f>'Current Year'!K68</f>
        <v>0</v>
      </c>
      <c r="L71" s="196">
        <f>'Current Year'!L68</f>
        <v>0</v>
      </c>
      <c r="M71" s="196">
        <f>'Current Year'!M68</f>
        <v>0</v>
      </c>
      <c r="N71" s="196">
        <f>'Current Year'!N68</f>
        <v>0</v>
      </c>
      <c r="O71" s="19"/>
    </row>
    <row r="72" spans="2:15" ht="14.25" customHeight="1" x14ac:dyDescent="0.3">
      <c r="B72" s="147">
        <f t="shared" si="157"/>
        <v>11</v>
      </c>
      <c r="C72" s="196">
        <f>'Current Year'!C69</f>
        <v>0</v>
      </c>
      <c r="D72" s="196">
        <f>'Current Year'!D69</f>
        <v>0</v>
      </c>
      <c r="E72" s="196">
        <f>'Current Year'!E69</f>
        <v>0</v>
      </c>
      <c r="F72" s="196">
        <f>'Current Year'!F69</f>
        <v>0</v>
      </c>
      <c r="G72" s="196">
        <f>'Current Year'!G69</f>
        <v>0</v>
      </c>
      <c r="H72" s="196">
        <f>'Current Year'!H69</f>
        <v>0</v>
      </c>
      <c r="I72" s="196">
        <f>'Current Year'!I69</f>
        <v>0</v>
      </c>
      <c r="J72" s="196">
        <f>'Current Year'!J69</f>
        <v>0</v>
      </c>
      <c r="K72" s="196">
        <f>'Current Year'!K69</f>
        <v>0</v>
      </c>
      <c r="L72" s="196">
        <f>'Current Year'!L69</f>
        <v>0</v>
      </c>
      <c r="M72" s="196">
        <f>'Current Year'!M69</f>
        <v>0</v>
      </c>
      <c r="N72" s="196">
        <f>'Current Year'!N69</f>
        <v>0</v>
      </c>
      <c r="O72" s="19"/>
    </row>
    <row r="73" spans="2:15" ht="14.25" customHeight="1" x14ac:dyDescent="0.3">
      <c r="B73" s="147">
        <f t="shared" si="157"/>
        <v>12</v>
      </c>
      <c r="C73" s="196">
        <f>'Current Year'!C70</f>
        <v>0</v>
      </c>
      <c r="D73" s="196">
        <f>'Current Year'!D70</f>
        <v>0</v>
      </c>
      <c r="E73" s="196">
        <f>'Current Year'!E70</f>
        <v>0</v>
      </c>
      <c r="F73" s="196">
        <f>'Current Year'!F70</f>
        <v>0</v>
      </c>
      <c r="G73" s="196">
        <f>'Current Year'!G70</f>
        <v>0</v>
      </c>
      <c r="H73" s="196">
        <f>'Current Year'!H70</f>
        <v>0</v>
      </c>
      <c r="I73" s="196">
        <f>'Current Year'!I70</f>
        <v>0</v>
      </c>
      <c r="J73" s="196">
        <f>'Current Year'!J70</f>
        <v>0</v>
      </c>
      <c r="K73" s="196">
        <f>'Current Year'!K70</f>
        <v>0</v>
      </c>
      <c r="L73" s="196">
        <f>'Current Year'!L70</f>
        <v>0</v>
      </c>
      <c r="M73" s="196">
        <f>'Current Year'!M70</f>
        <v>0</v>
      </c>
      <c r="N73" s="196">
        <f>'Current Year'!N70</f>
        <v>0</v>
      </c>
      <c r="O73" s="19"/>
    </row>
    <row r="74" spans="2:15" ht="14.25" customHeight="1" x14ac:dyDescent="0.3">
      <c r="B74" s="147">
        <f t="shared" si="157"/>
        <v>13</v>
      </c>
      <c r="C74" s="196">
        <f>'Current Year'!C71</f>
        <v>0</v>
      </c>
      <c r="D74" s="196">
        <f>'Current Year'!D71</f>
        <v>0</v>
      </c>
      <c r="E74" s="196">
        <f>'Current Year'!E71</f>
        <v>0</v>
      </c>
      <c r="F74" s="196">
        <f>'Current Year'!F71</f>
        <v>0</v>
      </c>
      <c r="G74" s="196">
        <f>'Current Year'!G71</f>
        <v>0</v>
      </c>
      <c r="H74" s="196">
        <f>'Current Year'!H71</f>
        <v>0</v>
      </c>
      <c r="I74" s="196">
        <f>'Current Year'!I71</f>
        <v>0</v>
      </c>
      <c r="J74" s="196">
        <f>'Current Year'!J71</f>
        <v>0</v>
      </c>
      <c r="K74" s="196">
        <f>'Current Year'!K71</f>
        <v>0</v>
      </c>
      <c r="L74" s="196">
        <f>'Current Year'!L71</f>
        <v>0</v>
      </c>
      <c r="M74" s="196">
        <f>'Current Year'!M71</f>
        <v>0</v>
      </c>
      <c r="N74" s="196">
        <f>'Current Year'!N71</f>
        <v>0</v>
      </c>
      <c r="O74" s="19"/>
    </row>
    <row r="75" spans="2:15" ht="14.25" customHeight="1" x14ac:dyDescent="0.3">
      <c r="B75" s="147">
        <f t="shared" si="157"/>
        <v>14</v>
      </c>
      <c r="C75" s="196">
        <f>'Current Year'!C72</f>
        <v>0</v>
      </c>
      <c r="D75" s="196">
        <f>'Current Year'!D72</f>
        <v>0</v>
      </c>
      <c r="E75" s="196">
        <f>'Current Year'!E72</f>
        <v>0</v>
      </c>
      <c r="F75" s="196">
        <f>'Current Year'!F72</f>
        <v>0</v>
      </c>
      <c r="G75" s="196">
        <f>'Current Year'!G72</f>
        <v>0</v>
      </c>
      <c r="H75" s="196">
        <f>'Current Year'!H72</f>
        <v>0</v>
      </c>
      <c r="I75" s="196">
        <f>'Current Year'!I72</f>
        <v>0</v>
      </c>
      <c r="J75" s="196">
        <f>'Current Year'!J72</f>
        <v>0</v>
      </c>
      <c r="K75" s="196">
        <f>'Current Year'!K72</f>
        <v>0</v>
      </c>
      <c r="L75" s="196">
        <f>'Current Year'!L72</f>
        <v>0</v>
      </c>
      <c r="M75" s="196">
        <f>'Current Year'!M72</f>
        <v>0</v>
      </c>
      <c r="N75" s="196">
        <f>'Current Year'!N72</f>
        <v>0</v>
      </c>
      <c r="O75" s="19"/>
    </row>
    <row r="76" spans="2:15" ht="14.25" customHeight="1" x14ac:dyDescent="0.3">
      <c r="B76" s="147">
        <f t="shared" si="157"/>
        <v>15</v>
      </c>
      <c r="C76" s="196">
        <f>'Current Year'!C73</f>
        <v>0</v>
      </c>
      <c r="D76" s="196">
        <f>'Current Year'!D73</f>
        <v>0</v>
      </c>
      <c r="E76" s="196">
        <f>'Current Year'!E73</f>
        <v>0</v>
      </c>
      <c r="F76" s="196">
        <f>'Current Year'!F73</f>
        <v>0</v>
      </c>
      <c r="G76" s="196">
        <f>'Current Year'!G73</f>
        <v>0</v>
      </c>
      <c r="H76" s="196">
        <f>'Current Year'!H73</f>
        <v>0</v>
      </c>
      <c r="I76" s="196">
        <f>'Current Year'!I73</f>
        <v>0</v>
      </c>
      <c r="J76" s="196">
        <f>'Current Year'!J73</f>
        <v>0</v>
      </c>
      <c r="K76" s="196">
        <f>'Current Year'!K73</f>
        <v>0</v>
      </c>
      <c r="L76" s="196">
        <f>'Current Year'!L73</f>
        <v>0</v>
      </c>
      <c r="M76" s="196">
        <f>'Current Year'!M73</f>
        <v>0</v>
      </c>
      <c r="N76" s="196">
        <f>'Current Year'!N73</f>
        <v>0</v>
      </c>
      <c r="O76" s="19"/>
    </row>
    <row r="77" spans="2:15" ht="14.25" customHeight="1" x14ac:dyDescent="0.3">
      <c r="B77" s="147">
        <f t="shared" si="157"/>
        <v>16</v>
      </c>
      <c r="C77" s="196">
        <f>'Current Year'!C74</f>
        <v>0</v>
      </c>
      <c r="D77" s="196">
        <f>'Current Year'!D74</f>
        <v>0</v>
      </c>
      <c r="E77" s="196">
        <f>'Current Year'!E74</f>
        <v>0</v>
      </c>
      <c r="F77" s="196">
        <f>'Current Year'!F74</f>
        <v>0</v>
      </c>
      <c r="G77" s="196">
        <f>'Current Year'!G74</f>
        <v>0</v>
      </c>
      <c r="H77" s="196">
        <f>'Current Year'!H74</f>
        <v>0</v>
      </c>
      <c r="I77" s="196">
        <f>'Current Year'!I74</f>
        <v>0</v>
      </c>
      <c r="J77" s="196">
        <f>'Current Year'!J74</f>
        <v>0</v>
      </c>
      <c r="K77" s="196">
        <f>'Current Year'!K74</f>
        <v>0</v>
      </c>
      <c r="L77" s="196">
        <f>'Current Year'!L74</f>
        <v>0</v>
      </c>
      <c r="M77" s="196">
        <f>'Current Year'!M74</f>
        <v>0</v>
      </c>
      <c r="N77" s="196">
        <f>'Current Year'!N74</f>
        <v>0</v>
      </c>
      <c r="O77" s="19"/>
    </row>
    <row r="78" spans="2:15" ht="14.25" customHeight="1" x14ac:dyDescent="0.3">
      <c r="B78" s="147">
        <f t="shared" si="157"/>
        <v>17</v>
      </c>
      <c r="C78" s="196">
        <f>'Current Year'!C75</f>
        <v>0</v>
      </c>
      <c r="D78" s="196">
        <f>'Current Year'!D75</f>
        <v>0</v>
      </c>
      <c r="E78" s="196">
        <f>'Current Year'!E75</f>
        <v>0</v>
      </c>
      <c r="F78" s="196">
        <f>'Current Year'!F75</f>
        <v>0</v>
      </c>
      <c r="G78" s="196">
        <f>'Current Year'!G75</f>
        <v>0</v>
      </c>
      <c r="H78" s="196">
        <f>'Current Year'!H75</f>
        <v>0</v>
      </c>
      <c r="I78" s="196">
        <f>'Current Year'!I75</f>
        <v>0</v>
      </c>
      <c r="J78" s="196">
        <f>'Current Year'!J75</f>
        <v>0</v>
      </c>
      <c r="K78" s="196">
        <f>'Current Year'!K75</f>
        <v>0</v>
      </c>
      <c r="L78" s="196">
        <f>'Current Year'!L75</f>
        <v>0</v>
      </c>
      <c r="M78" s="196">
        <f>'Current Year'!M75</f>
        <v>0</v>
      </c>
      <c r="N78" s="196">
        <f>'Current Year'!N75</f>
        <v>0</v>
      </c>
      <c r="O78" s="19"/>
    </row>
    <row r="79" spans="2:15" ht="14.25" customHeight="1" x14ac:dyDescent="0.3">
      <c r="B79" s="147">
        <f t="shared" si="157"/>
        <v>18</v>
      </c>
      <c r="C79" s="196">
        <f>'Current Year'!C76</f>
        <v>0</v>
      </c>
      <c r="D79" s="196">
        <f>'Current Year'!D76</f>
        <v>0</v>
      </c>
      <c r="E79" s="196">
        <f>'Current Year'!E76</f>
        <v>0</v>
      </c>
      <c r="F79" s="196">
        <f>'Current Year'!F76</f>
        <v>0</v>
      </c>
      <c r="G79" s="196">
        <f>'Current Year'!G76</f>
        <v>0</v>
      </c>
      <c r="H79" s="196">
        <f>'Current Year'!H76</f>
        <v>0</v>
      </c>
      <c r="I79" s="196">
        <f>'Current Year'!I76</f>
        <v>0</v>
      </c>
      <c r="J79" s="196">
        <f>'Current Year'!J76</f>
        <v>0</v>
      </c>
      <c r="K79" s="196">
        <f>'Current Year'!K76</f>
        <v>0</v>
      </c>
      <c r="L79" s="196">
        <f>'Current Year'!L76</f>
        <v>0</v>
      </c>
      <c r="M79" s="196">
        <f>'Current Year'!M76</f>
        <v>0</v>
      </c>
      <c r="N79" s="196">
        <f>'Current Year'!N76</f>
        <v>0</v>
      </c>
      <c r="O79" s="19"/>
    </row>
    <row r="80" spans="2:15" ht="14.25" customHeight="1" x14ac:dyDescent="0.3">
      <c r="B80" s="147">
        <f t="shared" si="157"/>
        <v>19</v>
      </c>
      <c r="C80" s="196">
        <f>'Current Year'!C77</f>
        <v>0</v>
      </c>
      <c r="D80" s="196">
        <f>'Current Year'!D77</f>
        <v>0</v>
      </c>
      <c r="E80" s="196">
        <f>'Current Year'!E77</f>
        <v>0</v>
      </c>
      <c r="F80" s="196">
        <f>'Current Year'!F77</f>
        <v>0</v>
      </c>
      <c r="G80" s="196">
        <f>'Current Year'!G77</f>
        <v>0</v>
      </c>
      <c r="H80" s="196">
        <f>'Current Year'!H77</f>
        <v>0</v>
      </c>
      <c r="I80" s="196">
        <f>'Current Year'!I77</f>
        <v>0</v>
      </c>
      <c r="J80" s="196">
        <f>'Current Year'!J77</f>
        <v>0</v>
      </c>
      <c r="K80" s="196">
        <f>'Current Year'!K77</f>
        <v>0</v>
      </c>
      <c r="L80" s="196">
        <f>'Current Year'!L77</f>
        <v>0</v>
      </c>
      <c r="M80" s="196">
        <f>'Current Year'!M77</f>
        <v>0</v>
      </c>
      <c r="N80" s="196">
        <f>'Current Year'!N77</f>
        <v>0</v>
      </c>
      <c r="O80" s="19"/>
    </row>
    <row r="81" spans="1:68" ht="14.25" customHeight="1" x14ac:dyDescent="0.3">
      <c r="B81" s="147">
        <f t="shared" si="157"/>
        <v>20</v>
      </c>
      <c r="C81" s="196">
        <f>'Current Year'!C78</f>
        <v>0</v>
      </c>
      <c r="D81" s="196">
        <f>'Current Year'!D78</f>
        <v>0</v>
      </c>
      <c r="E81" s="196">
        <f>'Current Year'!E78</f>
        <v>0</v>
      </c>
      <c r="F81" s="196">
        <f>'Current Year'!F78</f>
        <v>0</v>
      </c>
      <c r="G81" s="196">
        <f>'Current Year'!G78</f>
        <v>0</v>
      </c>
      <c r="H81" s="196">
        <f>'Current Year'!H78</f>
        <v>0</v>
      </c>
      <c r="I81" s="196">
        <f>'Current Year'!I78</f>
        <v>0</v>
      </c>
      <c r="J81" s="196">
        <f>'Current Year'!J78</f>
        <v>0</v>
      </c>
      <c r="K81" s="196">
        <f>'Current Year'!K78</f>
        <v>0</v>
      </c>
      <c r="L81" s="196">
        <f>'Current Year'!L78</f>
        <v>0</v>
      </c>
      <c r="M81" s="196">
        <f>'Current Year'!M78</f>
        <v>0</v>
      </c>
      <c r="N81" s="196">
        <f>'Current Year'!N78</f>
        <v>0</v>
      </c>
      <c r="O81" s="19"/>
    </row>
    <row r="82" spans="1:68" ht="14.25" customHeight="1" x14ac:dyDescent="0.3">
      <c r="B82" s="147">
        <f t="shared" si="157"/>
        <v>21</v>
      </c>
      <c r="C82" s="196">
        <f>'Current Year'!C79</f>
        <v>0</v>
      </c>
      <c r="D82" s="196">
        <f>'Current Year'!D79</f>
        <v>0</v>
      </c>
      <c r="E82" s="196">
        <f>'Current Year'!E79</f>
        <v>0</v>
      </c>
      <c r="F82" s="196">
        <f>'Current Year'!F79</f>
        <v>0</v>
      </c>
      <c r="G82" s="196">
        <f>'Current Year'!G79</f>
        <v>0</v>
      </c>
      <c r="H82" s="196">
        <f>'Current Year'!H79</f>
        <v>0</v>
      </c>
      <c r="I82" s="196">
        <f>'Current Year'!I79</f>
        <v>0</v>
      </c>
      <c r="J82" s="196">
        <f>'Current Year'!J79</f>
        <v>0</v>
      </c>
      <c r="K82" s="196">
        <f>'Current Year'!K79</f>
        <v>0</v>
      </c>
      <c r="L82" s="196">
        <f>'Current Year'!L79</f>
        <v>0</v>
      </c>
      <c r="M82" s="196">
        <f>'Current Year'!M79</f>
        <v>0</v>
      </c>
      <c r="N82" s="196">
        <f>'Current Year'!N79</f>
        <v>0</v>
      </c>
      <c r="O82" s="19"/>
    </row>
    <row r="83" spans="1:68" ht="14.25" customHeight="1" x14ac:dyDescent="0.3">
      <c r="B83" s="147">
        <f t="shared" si="157"/>
        <v>22</v>
      </c>
      <c r="C83" s="196">
        <f>'Current Year'!C80</f>
        <v>0</v>
      </c>
      <c r="D83" s="196">
        <f>'Current Year'!D80</f>
        <v>0</v>
      </c>
      <c r="E83" s="196">
        <f>'Current Year'!E80</f>
        <v>0</v>
      </c>
      <c r="F83" s="196">
        <f>'Current Year'!F80</f>
        <v>0</v>
      </c>
      <c r="G83" s="196">
        <f>'Current Year'!G80</f>
        <v>0</v>
      </c>
      <c r="H83" s="196">
        <f>'Current Year'!H80</f>
        <v>0</v>
      </c>
      <c r="I83" s="196">
        <f>'Current Year'!I80</f>
        <v>0</v>
      </c>
      <c r="J83" s="196">
        <f>'Current Year'!J80</f>
        <v>0</v>
      </c>
      <c r="K83" s="196">
        <f>'Current Year'!K80</f>
        <v>0</v>
      </c>
      <c r="L83" s="196">
        <f>'Current Year'!L80</f>
        <v>0</v>
      </c>
      <c r="M83" s="196">
        <f>'Current Year'!M80</f>
        <v>0</v>
      </c>
      <c r="N83" s="196">
        <f>'Current Year'!N80</f>
        <v>0</v>
      </c>
      <c r="O83" s="19"/>
    </row>
    <row r="84" spans="1:68" ht="14.25" customHeight="1" x14ac:dyDescent="0.3">
      <c r="B84" s="147">
        <f t="shared" si="157"/>
        <v>23</v>
      </c>
      <c r="C84" s="196">
        <f>'Current Year'!C81</f>
        <v>0</v>
      </c>
      <c r="D84" s="196">
        <f>'Current Year'!D81</f>
        <v>0</v>
      </c>
      <c r="E84" s="196">
        <f>'Current Year'!E81</f>
        <v>0</v>
      </c>
      <c r="F84" s="196">
        <f>'Current Year'!F81</f>
        <v>0</v>
      </c>
      <c r="G84" s="196">
        <f>'Current Year'!G81</f>
        <v>0</v>
      </c>
      <c r="H84" s="196">
        <f>'Current Year'!H81</f>
        <v>0</v>
      </c>
      <c r="I84" s="196">
        <f>'Current Year'!I81</f>
        <v>0</v>
      </c>
      <c r="J84" s="196">
        <f>'Current Year'!J81</f>
        <v>0</v>
      </c>
      <c r="K84" s="196">
        <f>'Current Year'!K81</f>
        <v>0</v>
      </c>
      <c r="L84" s="196">
        <f>'Current Year'!L81</f>
        <v>0</v>
      </c>
      <c r="M84" s="196">
        <f>'Current Year'!M81</f>
        <v>0</v>
      </c>
      <c r="N84" s="196">
        <f>'Current Year'!N81</f>
        <v>0</v>
      </c>
    </row>
    <row r="85" spans="1:68" ht="14.25" customHeight="1" x14ac:dyDescent="0.3">
      <c r="B85" s="147">
        <f t="shared" si="157"/>
        <v>24</v>
      </c>
      <c r="C85" s="196">
        <f>'Current Year'!C82</f>
        <v>0</v>
      </c>
      <c r="D85" s="196">
        <f>'Current Year'!D82</f>
        <v>0</v>
      </c>
      <c r="E85" s="196">
        <f>'Current Year'!E82</f>
        <v>0</v>
      </c>
      <c r="F85" s="196">
        <f>'Current Year'!F82</f>
        <v>0</v>
      </c>
      <c r="G85" s="196">
        <f>'Current Year'!G82</f>
        <v>0</v>
      </c>
      <c r="H85" s="196">
        <f>'Current Year'!H82</f>
        <v>0</v>
      </c>
      <c r="I85" s="196">
        <f>'Current Year'!I82</f>
        <v>0</v>
      </c>
      <c r="J85" s="196">
        <f>'Current Year'!J82</f>
        <v>0</v>
      </c>
      <c r="K85" s="196">
        <f>'Current Year'!K82</f>
        <v>0</v>
      </c>
      <c r="L85" s="196">
        <f>'Current Year'!L82</f>
        <v>0</v>
      </c>
      <c r="M85" s="196">
        <f>'Current Year'!M82</f>
        <v>0</v>
      </c>
      <c r="N85" s="196">
        <f>'Current Year'!N82</f>
        <v>0</v>
      </c>
    </row>
    <row r="86" spans="1:68" ht="14.25" customHeight="1" x14ac:dyDescent="0.3">
      <c r="B86" s="147">
        <f t="shared" si="157"/>
        <v>25</v>
      </c>
      <c r="C86" s="196">
        <f>'Current Year'!C83</f>
        <v>0</v>
      </c>
      <c r="D86" s="196">
        <f>'Current Year'!D83</f>
        <v>0</v>
      </c>
      <c r="E86" s="196">
        <f>'Current Year'!E83</f>
        <v>0</v>
      </c>
      <c r="F86" s="196">
        <f>'Current Year'!F83</f>
        <v>0</v>
      </c>
      <c r="G86" s="196">
        <f>'Current Year'!G83</f>
        <v>0</v>
      </c>
      <c r="H86" s="196">
        <f>'Current Year'!H83</f>
        <v>0</v>
      </c>
      <c r="I86" s="196">
        <f>'Current Year'!I83</f>
        <v>0</v>
      </c>
      <c r="J86" s="196">
        <f>'Current Year'!J83</f>
        <v>0</v>
      </c>
      <c r="K86" s="196">
        <f>'Current Year'!K83</f>
        <v>0</v>
      </c>
      <c r="L86" s="196">
        <f>'Current Year'!L83</f>
        <v>0</v>
      </c>
      <c r="M86" s="196">
        <f>'Current Year'!M83</f>
        <v>0</v>
      </c>
      <c r="N86" s="196">
        <f>'Current Year'!N83</f>
        <v>0</v>
      </c>
    </row>
    <row r="87" spans="1:68" ht="14.25" customHeight="1" x14ac:dyDescent="0.3">
      <c r="B87" s="147">
        <f t="shared" si="157"/>
        <v>26</v>
      </c>
      <c r="C87" s="196">
        <f>'Current Year'!C84</f>
        <v>0</v>
      </c>
      <c r="D87" s="196">
        <f>'Current Year'!D84</f>
        <v>0</v>
      </c>
      <c r="E87" s="196">
        <f>'Current Year'!E84</f>
        <v>0</v>
      </c>
      <c r="F87" s="196">
        <f>'Current Year'!F84</f>
        <v>0</v>
      </c>
      <c r="G87" s="196">
        <f>'Current Year'!G84</f>
        <v>0</v>
      </c>
      <c r="H87" s="196">
        <f>'Current Year'!H84</f>
        <v>0</v>
      </c>
      <c r="I87" s="196">
        <f>'Current Year'!I84</f>
        <v>0</v>
      </c>
      <c r="J87" s="196">
        <f>'Current Year'!J84</f>
        <v>0</v>
      </c>
      <c r="K87" s="196">
        <f>'Current Year'!K84</f>
        <v>0</v>
      </c>
      <c r="L87" s="196">
        <f>'Current Year'!L84</f>
        <v>0</v>
      </c>
      <c r="M87" s="196">
        <f>'Current Year'!M84</f>
        <v>0</v>
      </c>
      <c r="N87" s="196">
        <f>'Current Year'!N84</f>
        <v>0</v>
      </c>
    </row>
    <row r="88" spans="1:68" ht="14.25" customHeight="1" x14ac:dyDescent="0.3">
      <c r="B88" s="147">
        <f t="shared" si="157"/>
        <v>27</v>
      </c>
      <c r="C88" s="196">
        <f>'Current Year'!C85</f>
        <v>0</v>
      </c>
      <c r="D88" s="196">
        <f>'Current Year'!D85</f>
        <v>0</v>
      </c>
      <c r="E88" s="196">
        <f>'Current Year'!E85</f>
        <v>0</v>
      </c>
      <c r="F88" s="196">
        <f>'Current Year'!F85</f>
        <v>0</v>
      </c>
      <c r="G88" s="196">
        <f>'Current Year'!G85</f>
        <v>0</v>
      </c>
      <c r="H88" s="196">
        <f>'Current Year'!H85</f>
        <v>0</v>
      </c>
      <c r="I88" s="196">
        <f>'Current Year'!I85</f>
        <v>0</v>
      </c>
      <c r="J88" s="196">
        <f>'Current Year'!J85</f>
        <v>0</v>
      </c>
      <c r="K88" s="196">
        <f>'Current Year'!K85</f>
        <v>0</v>
      </c>
      <c r="L88" s="196">
        <f>'Current Year'!L85</f>
        <v>0</v>
      </c>
      <c r="M88" s="196">
        <f>'Current Year'!M85</f>
        <v>0</v>
      </c>
      <c r="N88" s="196">
        <f>'Current Year'!N85</f>
        <v>0</v>
      </c>
    </row>
    <row r="89" spans="1:68" ht="14.25" customHeight="1" x14ac:dyDescent="0.3">
      <c r="B89" s="147">
        <f t="shared" si="157"/>
        <v>28</v>
      </c>
      <c r="C89" s="196">
        <f>'Current Year'!C86</f>
        <v>0</v>
      </c>
      <c r="D89" s="196">
        <f>'Current Year'!D86</f>
        <v>0</v>
      </c>
      <c r="E89" s="196">
        <f>'Current Year'!E86</f>
        <v>0</v>
      </c>
      <c r="F89" s="196">
        <f>'Current Year'!F86</f>
        <v>0</v>
      </c>
      <c r="G89" s="196">
        <f>'Current Year'!G86</f>
        <v>0</v>
      </c>
      <c r="H89" s="196">
        <f>'Current Year'!H86</f>
        <v>0</v>
      </c>
      <c r="I89" s="196">
        <f>'Current Year'!I86</f>
        <v>0</v>
      </c>
      <c r="J89" s="196">
        <f>'Current Year'!J86</f>
        <v>0</v>
      </c>
      <c r="K89" s="196">
        <f>'Current Year'!K86</f>
        <v>0</v>
      </c>
      <c r="L89" s="196">
        <f>'Current Year'!L86</f>
        <v>0</v>
      </c>
      <c r="M89" s="196">
        <f>'Current Year'!M86</f>
        <v>0</v>
      </c>
      <c r="N89" s="196">
        <f>'Current Year'!N86</f>
        <v>0</v>
      </c>
    </row>
    <row r="90" spans="1:68" ht="14.25" customHeight="1" x14ac:dyDescent="0.3">
      <c r="A90" s="124"/>
      <c r="B90" s="147">
        <f t="shared" si="157"/>
        <v>29</v>
      </c>
      <c r="C90" s="196">
        <f>'Current Year'!C87</f>
        <v>0</v>
      </c>
      <c r="D90" s="196">
        <f>'Current Year'!D87</f>
        <v>0</v>
      </c>
      <c r="E90" s="196">
        <f>'Current Year'!E87</f>
        <v>0</v>
      </c>
      <c r="F90" s="196">
        <f>'Current Year'!F87</f>
        <v>0</v>
      </c>
      <c r="G90" s="196">
        <f>'Current Year'!G87</f>
        <v>0</v>
      </c>
      <c r="H90" s="196">
        <f>'Current Year'!H87</f>
        <v>0</v>
      </c>
      <c r="I90" s="196">
        <f>'Current Year'!I87</f>
        <v>0</v>
      </c>
      <c r="J90" s="196">
        <f>'Current Year'!J87</f>
        <v>0</v>
      </c>
      <c r="K90" s="196">
        <f>'Current Year'!K87</f>
        <v>0</v>
      </c>
      <c r="L90" s="196">
        <f>'Current Year'!L87</f>
        <v>0</v>
      </c>
      <c r="M90" s="196">
        <f>'Current Year'!M87</f>
        <v>0</v>
      </c>
      <c r="N90" s="196">
        <f>'Current Year'!N87</f>
        <v>0</v>
      </c>
      <c r="O90" s="127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</row>
    <row r="91" spans="1:68" ht="14.25" customHeight="1" x14ac:dyDescent="0.3">
      <c r="A91" s="124"/>
      <c r="B91" s="147">
        <f t="shared" si="157"/>
        <v>30</v>
      </c>
      <c r="C91" s="281">
        <f>'Current Year'!C88</f>
        <v>0</v>
      </c>
      <c r="D91" s="281">
        <f>'Current Year'!D88</f>
        <v>0</v>
      </c>
      <c r="E91" s="281">
        <f>'Current Year'!E88</f>
        <v>0</v>
      </c>
      <c r="F91" s="281">
        <f>'Current Year'!F88</f>
        <v>0</v>
      </c>
      <c r="G91" s="281">
        <f>'Current Year'!G88</f>
        <v>0</v>
      </c>
      <c r="H91" s="281">
        <f>'Current Year'!H88</f>
        <v>0</v>
      </c>
      <c r="I91" s="281">
        <f>'Current Year'!I88</f>
        <v>0</v>
      </c>
      <c r="J91" s="281">
        <f>'Current Year'!J88</f>
        <v>0</v>
      </c>
      <c r="K91" s="281">
        <f>'Current Year'!K88</f>
        <v>0</v>
      </c>
      <c r="L91" s="281">
        <f>'Current Year'!L88</f>
        <v>0</v>
      </c>
      <c r="M91" s="281">
        <f>'Current Year'!M88</f>
        <v>0</v>
      </c>
      <c r="N91" s="281">
        <f>'Current Year'!N88</f>
        <v>0</v>
      </c>
      <c r="O91" s="127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</row>
    <row r="92" spans="1:68" ht="14.25" customHeight="1" x14ac:dyDescent="0.3">
      <c r="A92" s="124"/>
      <c r="B92" s="147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27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</row>
    <row r="93" spans="1:68" ht="14.25" customHeight="1" x14ac:dyDescent="0.3">
      <c r="A93" s="124"/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27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</row>
    <row r="94" spans="1:68" ht="14.25" customHeight="1" x14ac:dyDescent="0.3">
      <c r="A94" s="124"/>
      <c r="B94" s="125" t="s">
        <v>99</v>
      </c>
      <c r="C94" s="127">
        <f t="shared" ref="C94:N94" si="158">SUM(C62:C92)</f>
        <v>0</v>
      </c>
      <c r="D94" s="127">
        <f t="shared" si="158"/>
        <v>0</v>
      </c>
      <c r="E94" s="127">
        <f t="shared" si="158"/>
        <v>0</v>
      </c>
      <c r="F94" s="127">
        <f t="shared" si="158"/>
        <v>0</v>
      </c>
      <c r="G94" s="127">
        <f t="shared" si="158"/>
        <v>0</v>
      </c>
      <c r="H94" s="127">
        <f t="shared" si="158"/>
        <v>0</v>
      </c>
      <c r="I94" s="127">
        <f t="shared" si="158"/>
        <v>0</v>
      </c>
      <c r="J94" s="127">
        <f t="shared" si="158"/>
        <v>0</v>
      </c>
      <c r="K94" s="127">
        <f t="shared" si="158"/>
        <v>0</v>
      </c>
      <c r="L94" s="127">
        <f t="shared" si="158"/>
        <v>0</v>
      </c>
      <c r="M94" s="127">
        <f t="shared" si="158"/>
        <v>0</v>
      </c>
      <c r="N94" s="127">
        <f t="shared" si="158"/>
        <v>0</v>
      </c>
      <c r="O94" s="127">
        <f>SUM(C94:N94)</f>
        <v>0</v>
      </c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</row>
    <row r="95" spans="1:68" ht="14.25" customHeight="1" x14ac:dyDescent="0.3">
      <c r="A95" s="124"/>
      <c r="B95" s="179" t="s">
        <v>176</v>
      </c>
      <c r="C95" s="180">
        <f>+'Current Year'!C92</f>
        <v>0</v>
      </c>
      <c r="D95" s="180">
        <f>+'Current Year'!D92</f>
        <v>0</v>
      </c>
      <c r="E95" s="180">
        <f>+'Current Year'!E92</f>
        <v>0</v>
      </c>
      <c r="F95" s="180">
        <f>+'Current Year'!F92</f>
        <v>0</v>
      </c>
      <c r="G95" s="180">
        <f>+'Current Year'!G92</f>
        <v>0</v>
      </c>
      <c r="H95" s="180">
        <f>+'Current Year'!H92</f>
        <v>0</v>
      </c>
      <c r="I95" s="180">
        <f>+'Current Year'!I92</f>
        <v>0</v>
      </c>
      <c r="J95" s="180">
        <f>+'Current Year'!J92</f>
        <v>0</v>
      </c>
      <c r="K95" s="180">
        <f>+'Current Year'!K92</f>
        <v>0</v>
      </c>
      <c r="L95" s="180">
        <f>+'Current Year'!L92</f>
        <v>0</v>
      </c>
      <c r="M95" s="180">
        <f>+'Current Year'!M92</f>
        <v>0</v>
      </c>
      <c r="N95" s="180">
        <f>+'Current Year'!N92</f>
        <v>0</v>
      </c>
      <c r="O95" s="180">
        <f>SUM(C95:N95)</f>
        <v>0</v>
      </c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</row>
    <row r="96" spans="1:68" ht="14.25" customHeight="1" x14ac:dyDescent="0.3">
      <c r="A96" s="124"/>
      <c r="B96" s="125" t="s">
        <v>120</v>
      </c>
      <c r="C96" s="127">
        <f t="shared" ref="C96:O96" si="159">+C94-C95</f>
        <v>0</v>
      </c>
      <c r="D96" s="127">
        <f t="shared" si="159"/>
        <v>0</v>
      </c>
      <c r="E96" s="127">
        <f t="shared" si="159"/>
        <v>0</v>
      </c>
      <c r="F96" s="127">
        <f t="shared" si="159"/>
        <v>0</v>
      </c>
      <c r="G96" s="127">
        <f t="shared" si="159"/>
        <v>0</v>
      </c>
      <c r="H96" s="127">
        <f t="shared" si="159"/>
        <v>0</v>
      </c>
      <c r="I96" s="127">
        <f t="shared" si="159"/>
        <v>0</v>
      </c>
      <c r="J96" s="127">
        <f t="shared" si="159"/>
        <v>0</v>
      </c>
      <c r="K96" s="127">
        <f t="shared" si="159"/>
        <v>0</v>
      </c>
      <c r="L96" s="127">
        <f t="shared" si="159"/>
        <v>0</v>
      </c>
      <c r="M96" s="127">
        <f t="shared" si="159"/>
        <v>0</v>
      </c>
      <c r="N96" s="127">
        <f t="shared" si="159"/>
        <v>0</v>
      </c>
      <c r="O96" s="127">
        <f t="shared" si="159"/>
        <v>0</v>
      </c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</row>
    <row r="97" spans="2:14" ht="14.25" customHeight="1" x14ac:dyDescent="0.3"/>
    <row r="98" spans="2:14" ht="14.25" customHeight="1" x14ac:dyDescent="0.3">
      <c r="B98" s="158" t="s">
        <v>119</v>
      </c>
      <c r="C98" s="155">
        <f>C21</f>
        <v>0</v>
      </c>
      <c r="D98" s="155">
        <f t="shared" ref="D98:N98" si="160">D21</f>
        <v>0</v>
      </c>
      <c r="E98" s="155">
        <f t="shared" si="160"/>
        <v>0</v>
      </c>
      <c r="F98" s="155">
        <f t="shared" si="160"/>
        <v>0</v>
      </c>
      <c r="G98" s="155">
        <f t="shared" si="160"/>
        <v>0</v>
      </c>
      <c r="H98" s="155">
        <f t="shared" si="160"/>
        <v>0</v>
      </c>
      <c r="I98" s="155">
        <f t="shared" si="160"/>
        <v>0</v>
      </c>
      <c r="J98" s="155">
        <f t="shared" si="160"/>
        <v>0</v>
      </c>
      <c r="K98" s="155">
        <f t="shared" si="160"/>
        <v>0</v>
      </c>
      <c r="L98" s="155">
        <f t="shared" si="160"/>
        <v>0</v>
      </c>
      <c r="M98" s="155">
        <f t="shared" si="160"/>
        <v>0</v>
      </c>
      <c r="N98" s="155">
        <f t="shared" si="160"/>
        <v>0</v>
      </c>
    </row>
    <row r="99" spans="2:14" ht="14.25" customHeight="1" x14ac:dyDescent="0.3">
      <c r="B99" s="159">
        <f t="shared" ref="B99:B130" si="161">B62</f>
        <v>1</v>
      </c>
      <c r="C99" s="160">
        <f>+(C62*C23)</f>
        <v>0</v>
      </c>
      <c r="D99" s="160">
        <f t="shared" ref="D99:M99" si="162">D62*D23</f>
        <v>0</v>
      </c>
      <c r="E99" s="160">
        <f t="shared" si="162"/>
        <v>0</v>
      </c>
      <c r="F99" s="160">
        <f t="shared" si="162"/>
        <v>0</v>
      </c>
      <c r="G99" s="160">
        <f t="shared" si="162"/>
        <v>0</v>
      </c>
      <c r="H99" s="160">
        <f t="shared" si="162"/>
        <v>0</v>
      </c>
      <c r="I99" s="160">
        <f t="shared" si="162"/>
        <v>0</v>
      </c>
      <c r="J99" s="160">
        <f t="shared" si="162"/>
        <v>0</v>
      </c>
      <c r="K99" s="160">
        <f t="shared" si="162"/>
        <v>0</v>
      </c>
      <c r="L99" s="160">
        <f t="shared" si="162"/>
        <v>0</v>
      </c>
      <c r="M99" s="160">
        <f t="shared" si="162"/>
        <v>0</v>
      </c>
      <c r="N99" s="160">
        <f>N62*'Current Year + Step'!N23</f>
        <v>0</v>
      </c>
    </row>
    <row r="100" spans="2:14" ht="14.25" customHeight="1" x14ac:dyDescent="0.3">
      <c r="B100" s="159">
        <f t="shared" si="161"/>
        <v>2</v>
      </c>
      <c r="C100" s="160">
        <f t="shared" ref="C100:C112" si="163">SUM(C63*C24)</f>
        <v>0</v>
      </c>
      <c r="D100" s="160">
        <f t="shared" ref="D100:N100" si="164">D63*D24</f>
        <v>0</v>
      </c>
      <c r="E100" s="160">
        <f t="shared" si="164"/>
        <v>0</v>
      </c>
      <c r="F100" s="160">
        <f t="shared" si="164"/>
        <v>0</v>
      </c>
      <c r="G100" s="160">
        <f t="shared" si="164"/>
        <v>0</v>
      </c>
      <c r="H100" s="160">
        <f t="shared" si="164"/>
        <v>0</v>
      </c>
      <c r="I100" s="160">
        <f t="shared" si="164"/>
        <v>0</v>
      </c>
      <c r="J100" s="160">
        <f t="shared" si="164"/>
        <v>0</v>
      </c>
      <c r="K100" s="160">
        <f t="shared" si="164"/>
        <v>0</v>
      </c>
      <c r="L100" s="160">
        <f t="shared" si="164"/>
        <v>0</v>
      </c>
      <c r="M100" s="160">
        <f t="shared" si="164"/>
        <v>0</v>
      </c>
      <c r="N100" s="160">
        <f t="shared" si="164"/>
        <v>0</v>
      </c>
    </row>
    <row r="101" spans="2:14" ht="14.25" customHeight="1" x14ac:dyDescent="0.3">
      <c r="B101" s="159">
        <f t="shared" si="161"/>
        <v>3</v>
      </c>
      <c r="C101" s="160">
        <f t="shared" si="163"/>
        <v>0</v>
      </c>
      <c r="D101" s="160">
        <f t="shared" ref="D101:N101" si="165">D64*D25</f>
        <v>0</v>
      </c>
      <c r="E101" s="160">
        <f t="shared" si="165"/>
        <v>0</v>
      </c>
      <c r="F101" s="160">
        <f t="shared" si="165"/>
        <v>0</v>
      </c>
      <c r="G101" s="160">
        <f t="shared" si="165"/>
        <v>0</v>
      </c>
      <c r="H101" s="160">
        <f t="shared" si="165"/>
        <v>0</v>
      </c>
      <c r="I101" s="160">
        <f t="shared" si="165"/>
        <v>0</v>
      </c>
      <c r="J101" s="160">
        <f t="shared" si="165"/>
        <v>0</v>
      </c>
      <c r="K101" s="160">
        <f t="shared" si="165"/>
        <v>0</v>
      </c>
      <c r="L101" s="160">
        <f t="shared" si="165"/>
        <v>0</v>
      </c>
      <c r="M101" s="160">
        <f t="shared" si="165"/>
        <v>0</v>
      </c>
      <c r="N101" s="160">
        <f t="shared" si="165"/>
        <v>0</v>
      </c>
    </row>
    <row r="102" spans="2:14" ht="14.25" customHeight="1" x14ac:dyDescent="0.3">
      <c r="B102" s="159">
        <f t="shared" si="161"/>
        <v>4</v>
      </c>
      <c r="C102" s="160">
        <f t="shared" si="163"/>
        <v>0</v>
      </c>
      <c r="D102" s="160">
        <f t="shared" ref="D102:N102" si="166">D65*D26</f>
        <v>0</v>
      </c>
      <c r="E102" s="160">
        <f t="shared" si="166"/>
        <v>0</v>
      </c>
      <c r="F102" s="160">
        <f t="shared" si="166"/>
        <v>0</v>
      </c>
      <c r="G102" s="160">
        <f t="shared" si="166"/>
        <v>0</v>
      </c>
      <c r="H102" s="160">
        <f t="shared" si="166"/>
        <v>0</v>
      </c>
      <c r="I102" s="160">
        <f t="shared" si="166"/>
        <v>0</v>
      </c>
      <c r="J102" s="160">
        <f t="shared" si="166"/>
        <v>0</v>
      </c>
      <c r="K102" s="160">
        <f t="shared" si="166"/>
        <v>0</v>
      </c>
      <c r="L102" s="160">
        <f t="shared" si="166"/>
        <v>0</v>
      </c>
      <c r="M102" s="160">
        <f t="shared" si="166"/>
        <v>0</v>
      </c>
      <c r="N102" s="160">
        <f t="shared" si="166"/>
        <v>0</v>
      </c>
    </row>
    <row r="103" spans="2:14" ht="14.25" customHeight="1" x14ac:dyDescent="0.3">
      <c r="B103" s="159">
        <f t="shared" si="161"/>
        <v>5</v>
      </c>
      <c r="C103" s="160">
        <f t="shared" si="163"/>
        <v>0</v>
      </c>
      <c r="D103" s="160">
        <f t="shared" ref="D103:N103" si="167">D66*D27</f>
        <v>0</v>
      </c>
      <c r="E103" s="160">
        <f t="shared" si="167"/>
        <v>0</v>
      </c>
      <c r="F103" s="160">
        <f t="shared" si="167"/>
        <v>0</v>
      </c>
      <c r="G103" s="160">
        <f t="shared" si="167"/>
        <v>0</v>
      </c>
      <c r="H103" s="160">
        <f t="shared" si="167"/>
        <v>0</v>
      </c>
      <c r="I103" s="160">
        <f t="shared" si="167"/>
        <v>0</v>
      </c>
      <c r="J103" s="160">
        <f t="shared" si="167"/>
        <v>0</v>
      </c>
      <c r="K103" s="160">
        <f t="shared" si="167"/>
        <v>0</v>
      </c>
      <c r="L103" s="160">
        <f t="shared" si="167"/>
        <v>0</v>
      </c>
      <c r="M103" s="160">
        <f t="shared" si="167"/>
        <v>0</v>
      </c>
      <c r="N103" s="160">
        <f t="shared" si="167"/>
        <v>0</v>
      </c>
    </row>
    <row r="104" spans="2:14" ht="14.25" customHeight="1" x14ac:dyDescent="0.3">
      <c r="B104" s="159">
        <f t="shared" si="161"/>
        <v>6</v>
      </c>
      <c r="C104" s="160">
        <f t="shared" si="163"/>
        <v>0</v>
      </c>
      <c r="D104" s="160">
        <f t="shared" ref="D104:N104" si="168">D67*D28</f>
        <v>0</v>
      </c>
      <c r="E104" s="160">
        <f t="shared" si="168"/>
        <v>0</v>
      </c>
      <c r="F104" s="160">
        <f t="shared" si="168"/>
        <v>0</v>
      </c>
      <c r="G104" s="160">
        <f t="shared" si="168"/>
        <v>0</v>
      </c>
      <c r="H104" s="160">
        <f t="shared" si="168"/>
        <v>0</v>
      </c>
      <c r="I104" s="160">
        <f t="shared" si="168"/>
        <v>0</v>
      </c>
      <c r="J104" s="160">
        <f t="shared" si="168"/>
        <v>0</v>
      </c>
      <c r="K104" s="160">
        <f t="shared" si="168"/>
        <v>0</v>
      </c>
      <c r="L104" s="160">
        <f t="shared" si="168"/>
        <v>0</v>
      </c>
      <c r="M104" s="160">
        <f t="shared" si="168"/>
        <v>0</v>
      </c>
      <c r="N104" s="160">
        <f t="shared" si="168"/>
        <v>0</v>
      </c>
    </row>
    <row r="105" spans="2:14" ht="14.25" customHeight="1" x14ac:dyDescent="0.3">
      <c r="B105" s="159">
        <f t="shared" si="161"/>
        <v>7</v>
      </c>
      <c r="C105" s="160">
        <f t="shared" si="163"/>
        <v>0</v>
      </c>
      <c r="D105" s="160">
        <f t="shared" ref="D105:N105" si="169">D68*D29</f>
        <v>0</v>
      </c>
      <c r="E105" s="160">
        <f t="shared" si="169"/>
        <v>0</v>
      </c>
      <c r="F105" s="160">
        <f t="shared" si="169"/>
        <v>0</v>
      </c>
      <c r="G105" s="160">
        <f t="shared" si="169"/>
        <v>0</v>
      </c>
      <c r="H105" s="160">
        <f t="shared" si="169"/>
        <v>0</v>
      </c>
      <c r="I105" s="160">
        <f t="shared" si="169"/>
        <v>0</v>
      </c>
      <c r="J105" s="160">
        <f t="shared" si="169"/>
        <v>0</v>
      </c>
      <c r="K105" s="160">
        <f t="shared" si="169"/>
        <v>0</v>
      </c>
      <c r="L105" s="160">
        <f t="shared" si="169"/>
        <v>0</v>
      </c>
      <c r="M105" s="160">
        <f t="shared" si="169"/>
        <v>0</v>
      </c>
      <c r="N105" s="160">
        <f t="shared" si="169"/>
        <v>0</v>
      </c>
    </row>
    <row r="106" spans="2:14" ht="14.25" customHeight="1" x14ac:dyDescent="0.3">
      <c r="B106" s="159">
        <f t="shared" si="161"/>
        <v>8</v>
      </c>
      <c r="C106" s="160">
        <f t="shared" si="163"/>
        <v>0</v>
      </c>
      <c r="D106" s="160">
        <f t="shared" ref="D106:N106" si="170">D69*D30</f>
        <v>0</v>
      </c>
      <c r="E106" s="160">
        <f t="shared" si="170"/>
        <v>0</v>
      </c>
      <c r="F106" s="160">
        <f t="shared" si="170"/>
        <v>0</v>
      </c>
      <c r="G106" s="160">
        <f t="shared" si="170"/>
        <v>0</v>
      </c>
      <c r="H106" s="160">
        <f t="shared" si="170"/>
        <v>0</v>
      </c>
      <c r="I106" s="160">
        <f t="shared" si="170"/>
        <v>0</v>
      </c>
      <c r="J106" s="160">
        <f t="shared" si="170"/>
        <v>0</v>
      </c>
      <c r="K106" s="160">
        <f t="shared" si="170"/>
        <v>0</v>
      </c>
      <c r="L106" s="160">
        <f t="shared" si="170"/>
        <v>0</v>
      </c>
      <c r="M106" s="160">
        <f t="shared" si="170"/>
        <v>0</v>
      </c>
      <c r="N106" s="160">
        <f t="shared" si="170"/>
        <v>0</v>
      </c>
    </row>
    <row r="107" spans="2:14" ht="14.25" customHeight="1" x14ac:dyDescent="0.3">
      <c r="B107" s="159">
        <f t="shared" si="161"/>
        <v>9</v>
      </c>
      <c r="C107" s="160">
        <f t="shared" si="163"/>
        <v>0</v>
      </c>
      <c r="D107" s="160">
        <f t="shared" ref="D107:N107" si="171">D70*D31</f>
        <v>0</v>
      </c>
      <c r="E107" s="160">
        <f t="shared" si="171"/>
        <v>0</v>
      </c>
      <c r="F107" s="160">
        <f t="shared" si="171"/>
        <v>0</v>
      </c>
      <c r="G107" s="160">
        <f t="shared" si="171"/>
        <v>0</v>
      </c>
      <c r="H107" s="160">
        <f t="shared" si="171"/>
        <v>0</v>
      </c>
      <c r="I107" s="160">
        <f t="shared" si="171"/>
        <v>0</v>
      </c>
      <c r="J107" s="160">
        <f t="shared" si="171"/>
        <v>0</v>
      </c>
      <c r="K107" s="160">
        <f t="shared" si="171"/>
        <v>0</v>
      </c>
      <c r="L107" s="160">
        <f t="shared" si="171"/>
        <v>0</v>
      </c>
      <c r="M107" s="160">
        <f t="shared" si="171"/>
        <v>0</v>
      </c>
      <c r="N107" s="160">
        <f t="shared" si="171"/>
        <v>0</v>
      </c>
    </row>
    <row r="108" spans="2:14" ht="14.25" customHeight="1" x14ac:dyDescent="0.3">
      <c r="B108" s="159">
        <f t="shared" si="161"/>
        <v>10</v>
      </c>
      <c r="C108" s="160">
        <f t="shared" si="163"/>
        <v>0</v>
      </c>
      <c r="D108" s="160">
        <f t="shared" ref="D108:N108" si="172">D71*D32</f>
        <v>0</v>
      </c>
      <c r="E108" s="160">
        <f t="shared" si="172"/>
        <v>0</v>
      </c>
      <c r="F108" s="160">
        <f t="shared" si="172"/>
        <v>0</v>
      </c>
      <c r="G108" s="160">
        <f t="shared" si="172"/>
        <v>0</v>
      </c>
      <c r="H108" s="160">
        <f t="shared" si="172"/>
        <v>0</v>
      </c>
      <c r="I108" s="160">
        <f t="shared" si="172"/>
        <v>0</v>
      </c>
      <c r="J108" s="160">
        <f t="shared" si="172"/>
        <v>0</v>
      </c>
      <c r="K108" s="160">
        <f t="shared" si="172"/>
        <v>0</v>
      </c>
      <c r="L108" s="160">
        <f t="shared" si="172"/>
        <v>0</v>
      </c>
      <c r="M108" s="160">
        <f t="shared" si="172"/>
        <v>0</v>
      </c>
      <c r="N108" s="160">
        <f t="shared" si="172"/>
        <v>0</v>
      </c>
    </row>
    <row r="109" spans="2:14" ht="14.25" customHeight="1" x14ac:dyDescent="0.3">
      <c r="B109" s="159">
        <f t="shared" si="161"/>
        <v>11</v>
      </c>
      <c r="C109" s="160">
        <f t="shared" si="163"/>
        <v>0</v>
      </c>
      <c r="D109" s="160">
        <f t="shared" ref="D109:N109" si="173">D72*D33</f>
        <v>0</v>
      </c>
      <c r="E109" s="160">
        <f t="shared" si="173"/>
        <v>0</v>
      </c>
      <c r="F109" s="160">
        <f t="shared" si="173"/>
        <v>0</v>
      </c>
      <c r="G109" s="160">
        <f t="shared" si="173"/>
        <v>0</v>
      </c>
      <c r="H109" s="160">
        <f t="shared" si="173"/>
        <v>0</v>
      </c>
      <c r="I109" s="160">
        <f t="shared" si="173"/>
        <v>0</v>
      </c>
      <c r="J109" s="160">
        <f t="shared" si="173"/>
        <v>0</v>
      </c>
      <c r="K109" s="160">
        <f t="shared" si="173"/>
        <v>0</v>
      </c>
      <c r="L109" s="160">
        <f t="shared" si="173"/>
        <v>0</v>
      </c>
      <c r="M109" s="160">
        <f t="shared" si="173"/>
        <v>0</v>
      </c>
      <c r="N109" s="160">
        <f t="shared" si="173"/>
        <v>0</v>
      </c>
    </row>
    <row r="110" spans="2:14" ht="14.25" customHeight="1" x14ac:dyDescent="0.3">
      <c r="B110" s="159">
        <f t="shared" si="161"/>
        <v>12</v>
      </c>
      <c r="C110" s="160">
        <f t="shared" si="163"/>
        <v>0</v>
      </c>
      <c r="D110" s="160">
        <f t="shared" ref="D110:N110" si="174">D73*D34</f>
        <v>0</v>
      </c>
      <c r="E110" s="160">
        <f t="shared" si="174"/>
        <v>0</v>
      </c>
      <c r="F110" s="160">
        <f t="shared" si="174"/>
        <v>0</v>
      </c>
      <c r="G110" s="160">
        <f t="shared" si="174"/>
        <v>0</v>
      </c>
      <c r="H110" s="160">
        <f t="shared" si="174"/>
        <v>0</v>
      </c>
      <c r="I110" s="160">
        <f t="shared" si="174"/>
        <v>0</v>
      </c>
      <c r="J110" s="160">
        <f t="shared" si="174"/>
        <v>0</v>
      </c>
      <c r="K110" s="160">
        <f t="shared" si="174"/>
        <v>0</v>
      </c>
      <c r="L110" s="160">
        <f t="shared" si="174"/>
        <v>0</v>
      </c>
      <c r="M110" s="160">
        <f t="shared" si="174"/>
        <v>0</v>
      </c>
      <c r="N110" s="160">
        <f t="shared" si="174"/>
        <v>0</v>
      </c>
    </row>
    <row r="111" spans="2:14" ht="14.25" customHeight="1" x14ac:dyDescent="0.3">
      <c r="B111" s="159">
        <f t="shared" si="161"/>
        <v>13</v>
      </c>
      <c r="C111" s="160">
        <f t="shared" si="163"/>
        <v>0</v>
      </c>
      <c r="D111" s="160">
        <f t="shared" ref="D111:N111" si="175">D74*D35</f>
        <v>0</v>
      </c>
      <c r="E111" s="160">
        <f t="shared" si="175"/>
        <v>0</v>
      </c>
      <c r="F111" s="160">
        <f t="shared" si="175"/>
        <v>0</v>
      </c>
      <c r="G111" s="160">
        <f t="shared" si="175"/>
        <v>0</v>
      </c>
      <c r="H111" s="160">
        <f t="shared" si="175"/>
        <v>0</v>
      </c>
      <c r="I111" s="160">
        <f t="shared" si="175"/>
        <v>0</v>
      </c>
      <c r="J111" s="160">
        <f t="shared" si="175"/>
        <v>0</v>
      </c>
      <c r="K111" s="160">
        <f t="shared" si="175"/>
        <v>0</v>
      </c>
      <c r="L111" s="160">
        <f t="shared" si="175"/>
        <v>0</v>
      </c>
      <c r="M111" s="160">
        <f t="shared" si="175"/>
        <v>0</v>
      </c>
      <c r="N111" s="160">
        <f t="shared" si="175"/>
        <v>0</v>
      </c>
    </row>
    <row r="112" spans="2:14" ht="14.25" customHeight="1" x14ac:dyDescent="0.3">
      <c r="B112" s="159">
        <f t="shared" si="161"/>
        <v>14</v>
      </c>
      <c r="C112" s="160">
        <f t="shared" si="163"/>
        <v>0</v>
      </c>
      <c r="D112" s="160">
        <f t="shared" ref="D112:N112" si="176">D75*D36</f>
        <v>0</v>
      </c>
      <c r="E112" s="160">
        <f t="shared" si="176"/>
        <v>0</v>
      </c>
      <c r="F112" s="160">
        <f t="shared" si="176"/>
        <v>0</v>
      </c>
      <c r="G112" s="160">
        <f t="shared" si="176"/>
        <v>0</v>
      </c>
      <c r="H112" s="160">
        <f t="shared" si="176"/>
        <v>0</v>
      </c>
      <c r="I112" s="160">
        <f t="shared" si="176"/>
        <v>0</v>
      </c>
      <c r="J112" s="160">
        <f t="shared" si="176"/>
        <v>0</v>
      </c>
      <c r="K112" s="160">
        <f t="shared" si="176"/>
        <v>0</v>
      </c>
      <c r="L112" s="160">
        <f t="shared" si="176"/>
        <v>0</v>
      </c>
      <c r="M112" s="160">
        <f t="shared" si="176"/>
        <v>0</v>
      </c>
      <c r="N112" s="160">
        <f t="shared" si="176"/>
        <v>0</v>
      </c>
    </row>
    <row r="113" spans="2:14" ht="14.25" customHeight="1" x14ac:dyDescent="0.3">
      <c r="B113" s="159">
        <f t="shared" si="161"/>
        <v>15</v>
      </c>
      <c r="C113" s="160">
        <f>SUM(C76*C36)</f>
        <v>0</v>
      </c>
      <c r="D113" s="160">
        <f t="shared" ref="D113:N113" si="177">D76*D37</f>
        <v>0</v>
      </c>
      <c r="E113" s="160">
        <f t="shared" si="177"/>
        <v>0</v>
      </c>
      <c r="F113" s="160">
        <f t="shared" si="177"/>
        <v>0</v>
      </c>
      <c r="G113" s="160">
        <f t="shared" si="177"/>
        <v>0</v>
      </c>
      <c r="H113" s="160">
        <f t="shared" si="177"/>
        <v>0</v>
      </c>
      <c r="I113" s="160">
        <f t="shared" si="177"/>
        <v>0</v>
      </c>
      <c r="J113" s="160">
        <f t="shared" si="177"/>
        <v>0</v>
      </c>
      <c r="K113" s="160">
        <f t="shared" si="177"/>
        <v>0</v>
      </c>
      <c r="L113" s="160">
        <f t="shared" si="177"/>
        <v>0</v>
      </c>
      <c r="M113" s="160">
        <f t="shared" si="177"/>
        <v>0</v>
      </c>
      <c r="N113" s="160">
        <f t="shared" si="177"/>
        <v>0</v>
      </c>
    </row>
    <row r="114" spans="2:14" ht="14.25" customHeight="1" x14ac:dyDescent="0.3">
      <c r="B114" s="159">
        <f t="shared" si="161"/>
        <v>16</v>
      </c>
      <c r="C114" s="160">
        <f t="shared" ref="C114:C129" si="178">SUM(C77*C38)</f>
        <v>0</v>
      </c>
      <c r="D114" s="160">
        <f t="shared" ref="D114:D129" si="179">D77*D37</f>
        <v>0</v>
      </c>
      <c r="E114" s="160">
        <f t="shared" ref="E114:N114" si="180">E77*E38</f>
        <v>0</v>
      </c>
      <c r="F114" s="160">
        <f t="shared" si="180"/>
        <v>0</v>
      </c>
      <c r="G114" s="160">
        <f t="shared" si="180"/>
        <v>0</v>
      </c>
      <c r="H114" s="160">
        <f t="shared" si="180"/>
        <v>0</v>
      </c>
      <c r="I114" s="160">
        <f t="shared" si="180"/>
        <v>0</v>
      </c>
      <c r="J114" s="160">
        <f t="shared" si="180"/>
        <v>0</v>
      </c>
      <c r="K114" s="160">
        <f t="shared" si="180"/>
        <v>0</v>
      </c>
      <c r="L114" s="160">
        <f t="shared" si="180"/>
        <v>0</v>
      </c>
      <c r="M114" s="160">
        <f t="shared" si="180"/>
        <v>0</v>
      </c>
      <c r="N114" s="160">
        <f t="shared" si="180"/>
        <v>0</v>
      </c>
    </row>
    <row r="115" spans="2:14" ht="14.25" customHeight="1" x14ac:dyDescent="0.3">
      <c r="B115" s="159">
        <f t="shared" si="161"/>
        <v>17</v>
      </c>
      <c r="C115" s="160">
        <f t="shared" si="178"/>
        <v>0</v>
      </c>
      <c r="D115" s="160">
        <f t="shared" si="179"/>
        <v>0</v>
      </c>
      <c r="E115" s="160">
        <f t="shared" ref="E115:N115" si="181">E78*E39</f>
        <v>0</v>
      </c>
      <c r="F115" s="160">
        <f t="shared" si="181"/>
        <v>0</v>
      </c>
      <c r="G115" s="160">
        <f t="shared" si="181"/>
        <v>0</v>
      </c>
      <c r="H115" s="160">
        <f t="shared" si="181"/>
        <v>0</v>
      </c>
      <c r="I115" s="160">
        <f t="shared" si="181"/>
        <v>0</v>
      </c>
      <c r="J115" s="160">
        <f t="shared" si="181"/>
        <v>0</v>
      </c>
      <c r="K115" s="160">
        <f t="shared" si="181"/>
        <v>0</v>
      </c>
      <c r="L115" s="160">
        <f t="shared" si="181"/>
        <v>0</v>
      </c>
      <c r="M115" s="160">
        <f t="shared" si="181"/>
        <v>0</v>
      </c>
      <c r="N115" s="160">
        <f t="shared" si="181"/>
        <v>0</v>
      </c>
    </row>
    <row r="116" spans="2:14" ht="14.25" customHeight="1" x14ac:dyDescent="0.3">
      <c r="B116" s="159">
        <f t="shared" si="161"/>
        <v>18</v>
      </c>
      <c r="C116" s="160">
        <f t="shared" si="178"/>
        <v>0</v>
      </c>
      <c r="D116" s="160">
        <f t="shared" si="179"/>
        <v>0</v>
      </c>
      <c r="E116" s="160">
        <f t="shared" ref="E116:N116" si="182">E79*E40</f>
        <v>0</v>
      </c>
      <c r="F116" s="160">
        <f t="shared" si="182"/>
        <v>0</v>
      </c>
      <c r="G116" s="160">
        <f t="shared" si="182"/>
        <v>0</v>
      </c>
      <c r="H116" s="160">
        <f t="shared" si="182"/>
        <v>0</v>
      </c>
      <c r="I116" s="160">
        <f t="shared" si="182"/>
        <v>0</v>
      </c>
      <c r="J116" s="160">
        <f t="shared" si="182"/>
        <v>0</v>
      </c>
      <c r="K116" s="160">
        <f t="shared" si="182"/>
        <v>0</v>
      </c>
      <c r="L116" s="160">
        <f t="shared" si="182"/>
        <v>0</v>
      </c>
      <c r="M116" s="160">
        <f t="shared" si="182"/>
        <v>0</v>
      </c>
      <c r="N116" s="160">
        <f t="shared" si="182"/>
        <v>0</v>
      </c>
    </row>
    <row r="117" spans="2:14" ht="14.25" customHeight="1" x14ac:dyDescent="0.3">
      <c r="B117" s="159">
        <f t="shared" si="161"/>
        <v>19</v>
      </c>
      <c r="C117" s="160">
        <f t="shared" si="178"/>
        <v>0</v>
      </c>
      <c r="D117" s="160">
        <f t="shared" si="179"/>
        <v>0</v>
      </c>
      <c r="E117" s="160">
        <f t="shared" ref="E117:N117" si="183">E80*E41</f>
        <v>0</v>
      </c>
      <c r="F117" s="160">
        <f t="shared" si="183"/>
        <v>0</v>
      </c>
      <c r="G117" s="160">
        <f t="shared" si="183"/>
        <v>0</v>
      </c>
      <c r="H117" s="160">
        <f t="shared" si="183"/>
        <v>0</v>
      </c>
      <c r="I117" s="160">
        <f t="shared" si="183"/>
        <v>0</v>
      </c>
      <c r="J117" s="160">
        <f t="shared" si="183"/>
        <v>0</v>
      </c>
      <c r="K117" s="160">
        <f t="shared" si="183"/>
        <v>0</v>
      </c>
      <c r="L117" s="160">
        <f t="shared" si="183"/>
        <v>0</v>
      </c>
      <c r="M117" s="160">
        <f t="shared" si="183"/>
        <v>0</v>
      </c>
      <c r="N117" s="160">
        <f t="shared" si="183"/>
        <v>0</v>
      </c>
    </row>
    <row r="118" spans="2:14" ht="14.25" customHeight="1" x14ac:dyDescent="0.3">
      <c r="B118" s="159">
        <f t="shared" si="161"/>
        <v>20</v>
      </c>
      <c r="C118" s="160">
        <f t="shared" si="178"/>
        <v>0</v>
      </c>
      <c r="D118" s="160">
        <f t="shared" si="179"/>
        <v>0</v>
      </c>
      <c r="E118" s="160">
        <f t="shared" ref="E118:N118" si="184">E81*E42</f>
        <v>0</v>
      </c>
      <c r="F118" s="160">
        <f t="shared" si="184"/>
        <v>0</v>
      </c>
      <c r="G118" s="160">
        <f t="shared" si="184"/>
        <v>0</v>
      </c>
      <c r="H118" s="160">
        <f t="shared" si="184"/>
        <v>0</v>
      </c>
      <c r="I118" s="160">
        <f t="shared" si="184"/>
        <v>0</v>
      </c>
      <c r="J118" s="160">
        <f t="shared" si="184"/>
        <v>0</v>
      </c>
      <c r="K118" s="160">
        <f t="shared" si="184"/>
        <v>0</v>
      </c>
      <c r="L118" s="160">
        <f t="shared" si="184"/>
        <v>0</v>
      </c>
      <c r="M118" s="160">
        <f t="shared" si="184"/>
        <v>0</v>
      </c>
      <c r="N118" s="160">
        <f t="shared" si="184"/>
        <v>0</v>
      </c>
    </row>
    <row r="119" spans="2:14" ht="14.25" customHeight="1" x14ac:dyDescent="0.3">
      <c r="B119" s="159">
        <f t="shared" si="161"/>
        <v>21</v>
      </c>
      <c r="C119" s="160">
        <f t="shared" si="178"/>
        <v>0</v>
      </c>
      <c r="D119" s="160">
        <f t="shared" si="179"/>
        <v>0</v>
      </c>
      <c r="E119" s="160">
        <f t="shared" ref="E119:N119" si="185">E82*E43</f>
        <v>0</v>
      </c>
      <c r="F119" s="160">
        <f t="shared" si="185"/>
        <v>0</v>
      </c>
      <c r="G119" s="160">
        <f t="shared" si="185"/>
        <v>0</v>
      </c>
      <c r="H119" s="160">
        <f t="shared" si="185"/>
        <v>0</v>
      </c>
      <c r="I119" s="160">
        <f t="shared" si="185"/>
        <v>0</v>
      </c>
      <c r="J119" s="160">
        <f t="shared" si="185"/>
        <v>0</v>
      </c>
      <c r="K119" s="160">
        <f t="shared" si="185"/>
        <v>0</v>
      </c>
      <c r="L119" s="160">
        <f t="shared" si="185"/>
        <v>0</v>
      </c>
      <c r="M119" s="160">
        <f t="shared" si="185"/>
        <v>0</v>
      </c>
      <c r="N119" s="160">
        <f t="shared" si="185"/>
        <v>0</v>
      </c>
    </row>
    <row r="120" spans="2:14" ht="14.25" customHeight="1" x14ac:dyDescent="0.3">
      <c r="B120" s="159">
        <f t="shared" si="161"/>
        <v>22</v>
      </c>
      <c r="C120" s="160">
        <f t="shared" si="178"/>
        <v>0</v>
      </c>
      <c r="D120" s="160">
        <f t="shared" si="179"/>
        <v>0</v>
      </c>
      <c r="E120" s="160">
        <f t="shared" ref="E120:N120" si="186">E83*E44</f>
        <v>0</v>
      </c>
      <c r="F120" s="160">
        <f t="shared" si="186"/>
        <v>0</v>
      </c>
      <c r="G120" s="160">
        <f t="shared" si="186"/>
        <v>0</v>
      </c>
      <c r="H120" s="160">
        <f t="shared" si="186"/>
        <v>0</v>
      </c>
      <c r="I120" s="160">
        <f t="shared" si="186"/>
        <v>0</v>
      </c>
      <c r="J120" s="160">
        <f t="shared" si="186"/>
        <v>0</v>
      </c>
      <c r="K120" s="160">
        <f t="shared" si="186"/>
        <v>0</v>
      </c>
      <c r="L120" s="160">
        <f t="shared" si="186"/>
        <v>0</v>
      </c>
      <c r="M120" s="160">
        <f t="shared" si="186"/>
        <v>0</v>
      </c>
      <c r="N120" s="160">
        <f t="shared" si="186"/>
        <v>0</v>
      </c>
    </row>
    <row r="121" spans="2:14" ht="14.25" customHeight="1" x14ac:dyDescent="0.3">
      <c r="B121" s="159">
        <f t="shared" si="161"/>
        <v>23</v>
      </c>
      <c r="C121" s="160">
        <f t="shared" si="178"/>
        <v>0</v>
      </c>
      <c r="D121" s="160">
        <f t="shared" si="179"/>
        <v>0</v>
      </c>
      <c r="E121" s="160">
        <f t="shared" ref="E121:N121" si="187">E84*E45</f>
        <v>0</v>
      </c>
      <c r="F121" s="160">
        <f t="shared" si="187"/>
        <v>0</v>
      </c>
      <c r="G121" s="160">
        <f t="shared" si="187"/>
        <v>0</v>
      </c>
      <c r="H121" s="160">
        <f t="shared" si="187"/>
        <v>0</v>
      </c>
      <c r="I121" s="160">
        <f t="shared" si="187"/>
        <v>0</v>
      </c>
      <c r="J121" s="160">
        <f t="shared" si="187"/>
        <v>0</v>
      </c>
      <c r="K121" s="160">
        <f t="shared" si="187"/>
        <v>0</v>
      </c>
      <c r="L121" s="160">
        <f t="shared" si="187"/>
        <v>0</v>
      </c>
      <c r="M121" s="160">
        <f t="shared" si="187"/>
        <v>0</v>
      </c>
      <c r="N121" s="160">
        <f t="shared" si="187"/>
        <v>0</v>
      </c>
    </row>
    <row r="122" spans="2:14" ht="14.25" customHeight="1" x14ac:dyDescent="0.3">
      <c r="B122" s="159">
        <f t="shared" si="161"/>
        <v>24</v>
      </c>
      <c r="C122" s="160">
        <f t="shared" si="178"/>
        <v>0</v>
      </c>
      <c r="D122" s="160">
        <f t="shared" si="179"/>
        <v>0</v>
      </c>
      <c r="E122" s="160">
        <f t="shared" ref="E122:N122" si="188">E85*E46</f>
        <v>0</v>
      </c>
      <c r="F122" s="160">
        <f t="shared" si="188"/>
        <v>0</v>
      </c>
      <c r="G122" s="160">
        <f t="shared" si="188"/>
        <v>0</v>
      </c>
      <c r="H122" s="160">
        <f t="shared" si="188"/>
        <v>0</v>
      </c>
      <c r="I122" s="160">
        <f t="shared" si="188"/>
        <v>0</v>
      </c>
      <c r="J122" s="160">
        <f t="shared" si="188"/>
        <v>0</v>
      </c>
      <c r="K122" s="160">
        <f t="shared" si="188"/>
        <v>0</v>
      </c>
      <c r="L122" s="160">
        <f t="shared" si="188"/>
        <v>0</v>
      </c>
      <c r="M122" s="160">
        <f t="shared" si="188"/>
        <v>0</v>
      </c>
      <c r="N122" s="160">
        <f t="shared" si="188"/>
        <v>0</v>
      </c>
    </row>
    <row r="123" spans="2:14" ht="14.25" customHeight="1" x14ac:dyDescent="0.3">
      <c r="B123" s="159">
        <f t="shared" si="161"/>
        <v>25</v>
      </c>
      <c r="C123" s="160">
        <f t="shared" si="178"/>
        <v>0</v>
      </c>
      <c r="D123" s="160">
        <f t="shared" si="179"/>
        <v>0</v>
      </c>
      <c r="E123" s="160">
        <f t="shared" ref="E123:N123" si="189">E86*E47</f>
        <v>0</v>
      </c>
      <c r="F123" s="160">
        <f t="shared" si="189"/>
        <v>0</v>
      </c>
      <c r="G123" s="160">
        <f t="shared" si="189"/>
        <v>0</v>
      </c>
      <c r="H123" s="160">
        <f t="shared" si="189"/>
        <v>0</v>
      </c>
      <c r="I123" s="160">
        <f t="shared" si="189"/>
        <v>0</v>
      </c>
      <c r="J123" s="160">
        <f t="shared" si="189"/>
        <v>0</v>
      </c>
      <c r="K123" s="160">
        <f t="shared" si="189"/>
        <v>0</v>
      </c>
      <c r="L123" s="160">
        <f t="shared" si="189"/>
        <v>0</v>
      </c>
      <c r="M123" s="160">
        <f t="shared" si="189"/>
        <v>0</v>
      </c>
      <c r="N123" s="160">
        <f t="shared" si="189"/>
        <v>0</v>
      </c>
    </row>
    <row r="124" spans="2:14" ht="14.25" customHeight="1" x14ac:dyDescent="0.3">
      <c r="B124" s="159">
        <f t="shared" si="161"/>
        <v>26</v>
      </c>
      <c r="C124" s="160">
        <f t="shared" si="178"/>
        <v>0</v>
      </c>
      <c r="D124" s="160">
        <f t="shared" si="179"/>
        <v>0</v>
      </c>
      <c r="E124" s="160">
        <f t="shared" ref="E124:N124" si="190">E87*E48</f>
        <v>0</v>
      </c>
      <c r="F124" s="160">
        <f t="shared" si="190"/>
        <v>0</v>
      </c>
      <c r="G124" s="160">
        <f t="shared" si="190"/>
        <v>0</v>
      </c>
      <c r="H124" s="160">
        <f t="shared" si="190"/>
        <v>0</v>
      </c>
      <c r="I124" s="160">
        <f t="shared" si="190"/>
        <v>0</v>
      </c>
      <c r="J124" s="160">
        <f t="shared" si="190"/>
        <v>0</v>
      </c>
      <c r="K124" s="160">
        <f t="shared" si="190"/>
        <v>0</v>
      </c>
      <c r="L124" s="160">
        <f t="shared" si="190"/>
        <v>0</v>
      </c>
      <c r="M124" s="160">
        <f t="shared" si="190"/>
        <v>0</v>
      </c>
      <c r="N124" s="160">
        <f t="shared" si="190"/>
        <v>0</v>
      </c>
    </row>
    <row r="125" spans="2:14" ht="14.25" customHeight="1" x14ac:dyDescent="0.3">
      <c r="B125" s="159">
        <f t="shared" si="161"/>
        <v>27</v>
      </c>
      <c r="C125" s="160">
        <f t="shared" si="178"/>
        <v>0</v>
      </c>
      <c r="D125" s="160">
        <f t="shared" si="179"/>
        <v>0</v>
      </c>
      <c r="E125" s="160">
        <f t="shared" ref="E125:N125" si="191">E88*E49</f>
        <v>0</v>
      </c>
      <c r="F125" s="160">
        <f t="shared" si="191"/>
        <v>0</v>
      </c>
      <c r="G125" s="160">
        <f t="shared" si="191"/>
        <v>0</v>
      </c>
      <c r="H125" s="160">
        <f t="shared" si="191"/>
        <v>0</v>
      </c>
      <c r="I125" s="160">
        <f t="shared" si="191"/>
        <v>0</v>
      </c>
      <c r="J125" s="160">
        <f t="shared" si="191"/>
        <v>0</v>
      </c>
      <c r="K125" s="160">
        <f t="shared" si="191"/>
        <v>0</v>
      </c>
      <c r="L125" s="160">
        <f t="shared" si="191"/>
        <v>0</v>
      </c>
      <c r="M125" s="160">
        <f t="shared" si="191"/>
        <v>0</v>
      </c>
      <c r="N125" s="160">
        <f t="shared" si="191"/>
        <v>0</v>
      </c>
    </row>
    <row r="126" spans="2:14" ht="14.25" customHeight="1" x14ac:dyDescent="0.3">
      <c r="B126" s="159">
        <f t="shared" si="161"/>
        <v>28</v>
      </c>
      <c r="C126" s="160">
        <f t="shared" si="178"/>
        <v>0</v>
      </c>
      <c r="D126" s="160">
        <f t="shared" si="179"/>
        <v>0</v>
      </c>
      <c r="E126" s="160">
        <f t="shared" ref="E126:N126" si="192">E89*E50</f>
        <v>0</v>
      </c>
      <c r="F126" s="160">
        <f t="shared" si="192"/>
        <v>0</v>
      </c>
      <c r="G126" s="160">
        <f t="shared" si="192"/>
        <v>0</v>
      </c>
      <c r="H126" s="160">
        <f t="shared" si="192"/>
        <v>0</v>
      </c>
      <c r="I126" s="160">
        <f t="shared" si="192"/>
        <v>0</v>
      </c>
      <c r="J126" s="160">
        <f t="shared" si="192"/>
        <v>0</v>
      </c>
      <c r="K126" s="160">
        <f t="shared" si="192"/>
        <v>0</v>
      </c>
      <c r="L126" s="160">
        <f t="shared" si="192"/>
        <v>0</v>
      </c>
      <c r="M126" s="160">
        <f t="shared" si="192"/>
        <v>0</v>
      </c>
      <c r="N126" s="160">
        <f t="shared" si="192"/>
        <v>0</v>
      </c>
    </row>
    <row r="127" spans="2:14" ht="14.25" customHeight="1" x14ac:dyDescent="0.3">
      <c r="B127" s="159">
        <f t="shared" si="161"/>
        <v>29</v>
      </c>
      <c r="C127" s="160">
        <f t="shared" si="178"/>
        <v>0</v>
      </c>
      <c r="D127" s="160">
        <f t="shared" si="179"/>
        <v>0</v>
      </c>
      <c r="E127" s="160">
        <f t="shared" ref="E127:N127" si="193">E90*E51</f>
        <v>0</v>
      </c>
      <c r="F127" s="160">
        <f t="shared" si="193"/>
        <v>0</v>
      </c>
      <c r="G127" s="160">
        <f t="shared" si="193"/>
        <v>0</v>
      </c>
      <c r="H127" s="160">
        <f t="shared" si="193"/>
        <v>0</v>
      </c>
      <c r="I127" s="160">
        <f t="shared" si="193"/>
        <v>0</v>
      </c>
      <c r="J127" s="160">
        <f t="shared" si="193"/>
        <v>0</v>
      </c>
      <c r="K127" s="160">
        <f t="shared" si="193"/>
        <v>0</v>
      </c>
      <c r="L127" s="160">
        <f t="shared" si="193"/>
        <v>0</v>
      </c>
      <c r="M127" s="160">
        <f t="shared" si="193"/>
        <v>0</v>
      </c>
      <c r="N127" s="160">
        <f t="shared" si="193"/>
        <v>0</v>
      </c>
    </row>
    <row r="128" spans="2:14" ht="14.25" customHeight="1" x14ac:dyDescent="0.3">
      <c r="B128" s="159">
        <f t="shared" si="161"/>
        <v>30</v>
      </c>
      <c r="C128" s="160">
        <f t="shared" si="178"/>
        <v>0</v>
      </c>
      <c r="D128" s="160">
        <f t="shared" si="179"/>
        <v>0</v>
      </c>
      <c r="E128" s="160">
        <f t="shared" ref="E128:N128" si="194">E91*E52</f>
        <v>0</v>
      </c>
      <c r="F128" s="160">
        <f t="shared" si="194"/>
        <v>0</v>
      </c>
      <c r="G128" s="160">
        <f t="shared" si="194"/>
        <v>0</v>
      </c>
      <c r="H128" s="160">
        <f t="shared" si="194"/>
        <v>0</v>
      </c>
      <c r="I128" s="160">
        <f t="shared" si="194"/>
        <v>0</v>
      </c>
      <c r="J128" s="160">
        <f t="shared" si="194"/>
        <v>0</v>
      </c>
      <c r="K128" s="160">
        <f t="shared" si="194"/>
        <v>0</v>
      </c>
      <c r="L128" s="160">
        <f t="shared" si="194"/>
        <v>0</v>
      </c>
      <c r="M128" s="160">
        <f t="shared" si="194"/>
        <v>0</v>
      </c>
      <c r="N128" s="160">
        <f t="shared" si="194"/>
        <v>0</v>
      </c>
    </row>
    <row r="129" spans="2:24" ht="14.25" customHeight="1" thickBot="1" x14ac:dyDescent="0.35">
      <c r="B129" s="161">
        <f t="shared" si="161"/>
        <v>0</v>
      </c>
      <c r="C129" s="162">
        <f t="shared" si="178"/>
        <v>0</v>
      </c>
      <c r="D129" s="162">
        <f t="shared" si="179"/>
        <v>0</v>
      </c>
      <c r="E129" s="162">
        <f t="shared" ref="E129:N129" si="195">E92*E53</f>
        <v>0</v>
      </c>
      <c r="F129" s="162">
        <f t="shared" si="195"/>
        <v>0</v>
      </c>
      <c r="G129" s="162">
        <f t="shared" si="195"/>
        <v>0</v>
      </c>
      <c r="H129" s="162">
        <f t="shared" si="195"/>
        <v>0</v>
      </c>
      <c r="I129" s="162">
        <f t="shared" si="195"/>
        <v>0</v>
      </c>
      <c r="J129" s="162">
        <f t="shared" si="195"/>
        <v>0</v>
      </c>
      <c r="K129" s="162">
        <f t="shared" si="195"/>
        <v>0</v>
      </c>
      <c r="L129" s="162">
        <f t="shared" si="195"/>
        <v>0</v>
      </c>
      <c r="M129" s="162">
        <f t="shared" si="195"/>
        <v>0</v>
      </c>
      <c r="N129" s="162">
        <f t="shared" si="195"/>
        <v>0</v>
      </c>
    </row>
    <row r="130" spans="2:24" ht="14.25" customHeight="1" x14ac:dyDescent="0.3">
      <c r="B130" s="163">
        <f t="shared" si="161"/>
        <v>0</v>
      </c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248" t="s">
        <v>99</v>
      </c>
    </row>
    <row r="131" spans="2:24" ht="14.25" customHeight="1" thickBot="1" x14ac:dyDescent="0.35">
      <c r="B131" s="49" t="s">
        <v>121</v>
      </c>
      <c r="C131" s="165">
        <f t="shared" ref="C131:N131" si="196">SUM(C99:C130)</f>
        <v>0</v>
      </c>
      <c r="D131" s="165">
        <f t="shared" si="196"/>
        <v>0</v>
      </c>
      <c r="E131" s="165">
        <f t="shared" si="196"/>
        <v>0</v>
      </c>
      <c r="F131" s="165">
        <f t="shared" si="196"/>
        <v>0</v>
      </c>
      <c r="G131" s="165">
        <f t="shared" si="196"/>
        <v>0</v>
      </c>
      <c r="H131" s="165">
        <f t="shared" si="196"/>
        <v>0</v>
      </c>
      <c r="I131" s="165">
        <f t="shared" si="196"/>
        <v>0</v>
      </c>
      <c r="J131" s="165">
        <f t="shared" si="196"/>
        <v>0</v>
      </c>
      <c r="K131" s="165">
        <f t="shared" si="196"/>
        <v>0</v>
      </c>
      <c r="L131" s="165">
        <f t="shared" si="196"/>
        <v>0</v>
      </c>
      <c r="M131" s="165">
        <f t="shared" si="196"/>
        <v>0</v>
      </c>
      <c r="N131" s="165">
        <f t="shared" si="196"/>
        <v>0</v>
      </c>
      <c r="O131" s="249">
        <f>SUM(C131:N131)</f>
        <v>0</v>
      </c>
    </row>
    <row r="132" spans="2:24" ht="14.25" customHeight="1" x14ac:dyDescent="0.3">
      <c r="B132" s="125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</row>
    <row r="133" spans="2:24" ht="14.25" customHeight="1" x14ac:dyDescent="0.3">
      <c r="B133" s="12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27"/>
      <c r="P133" s="35"/>
      <c r="Q133" s="35"/>
      <c r="R133" s="35"/>
      <c r="S133" s="35"/>
      <c r="T133" s="35"/>
      <c r="U133" s="35"/>
      <c r="V133" s="35"/>
      <c r="W133" s="35"/>
      <c r="X133" s="35"/>
    </row>
    <row r="134" spans="2:24" ht="14.25" customHeight="1" x14ac:dyDescent="0.3">
      <c r="E134" s="102"/>
    </row>
    <row r="135" spans="2:24" ht="14.25" customHeight="1" x14ac:dyDescent="0.3"/>
    <row r="136" spans="2:24" ht="14.25" customHeight="1" x14ac:dyDescent="0.3"/>
    <row r="137" spans="2:24" ht="14.25" customHeight="1" x14ac:dyDescent="0.3"/>
    <row r="138" spans="2:24" ht="14.25" customHeight="1" x14ac:dyDescent="0.3">
      <c r="F138" s="47"/>
      <c r="G138" s="59"/>
      <c r="H138" s="59"/>
    </row>
    <row r="139" spans="2:24" ht="14.25" customHeight="1" x14ac:dyDescent="0.3">
      <c r="G139" s="45"/>
      <c r="H139" s="60"/>
    </row>
    <row r="140" spans="2:24" ht="14.25" customHeight="1" x14ac:dyDescent="0.3"/>
    <row r="141" spans="2:24" ht="14.25" customHeight="1" x14ac:dyDescent="0.3"/>
    <row r="142" spans="2:24" ht="14.25" customHeight="1" x14ac:dyDescent="0.3"/>
    <row r="143" spans="2:24" ht="14.25" customHeight="1" x14ac:dyDescent="0.3"/>
    <row r="144" spans="2:2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  <row r="1018" ht="14.25" customHeight="1" x14ac:dyDescent="0.3"/>
    <row r="1019" ht="14.25" customHeight="1" x14ac:dyDescent="0.3"/>
  </sheetData>
  <mergeCells count="1">
    <mergeCell ref="F12:L1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BP1019"/>
  <sheetViews>
    <sheetView topLeftCell="A5" workbookViewId="0">
      <selection activeCell="F10" sqref="F10"/>
    </sheetView>
  </sheetViews>
  <sheetFormatPr defaultColWidth="14.44140625" defaultRowHeight="15" customHeight="1" x14ac:dyDescent="0.3"/>
  <cols>
    <col min="1" max="1" width="30.33203125" customWidth="1"/>
    <col min="2" max="2" width="23.44140625" customWidth="1"/>
    <col min="3" max="3" width="11.109375" customWidth="1"/>
    <col min="4" max="4" width="12.44140625" customWidth="1"/>
    <col min="5" max="5" width="15.77734375" customWidth="1"/>
    <col min="6" max="6" width="28.21875" customWidth="1"/>
    <col min="7" max="7" width="18" customWidth="1"/>
    <col min="8" max="8" width="16.6640625" customWidth="1"/>
    <col min="9" max="9" width="9.5546875" customWidth="1"/>
    <col min="10" max="10" width="10.88671875" customWidth="1"/>
    <col min="11" max="11" width="10.109375" customWidth="1"/>
    <col min="12" max="12" width="11" customWidth="1"/>
    <col min="13" max="14" width="10.109375" customWidth="1"/>
    <col min="15" max="15" width="13.5546875" customWidth="1"/>
    <col min="16" max="16" width="9.109375" customWidth="1"/>
    <col min="17" max="68" width="8.6640625" customWidth="1"/>
  </cols>
  <sheetData>
    <row r="1" spans="1:68" ht="25.8" x14ac:dyDescent="0.5">
      <c r="A1" s="260" t="s">
        <v>127</v>
      </c>
      <c r="B1" s="166" t="str">
        <f>+'Current Year'!B1</f>
        <v>Scattergram FY25</v>
      </c>
    </row>
    <row r="2" spans="1:68" ht="15" customHeight="1" x14ac:dyDescent="0.35">
      <c r="A2" s="261" t="s">
        <v>128</v>
      </c>
    </row>
    <row r="3" spans="1:68" ht="15" customHeight="1" x14ac:dyDescent="0.35">
      <c r="A3" s="262" t="s">
        <v>184</v>
      </c>
    </row>
    <row r="4" spans="1:68" ht="15" customHeight="1" thickBot="1" x14ac:dyDescent="0.4">
      <c r="A4" s="263" t="s">
        <v>130</v>
      </c>
    </row>
    <row r="5" spans="1:68" ht="24.6" customHeight="1" x14ac:dyDescent="0.5">
      <c r="A5" s="166" t="s">
        <v>106</v>
      </c>
      <c r="D5" s="29"/>
      <c r="E5" s="29"/>
      <c r="F5" s="28"/>
      <c r="Q5" s="166" t="s">
        <v>105</v>
      </c>
    </row>
    <row r="6" spans="1:68" ht="26.4" customHeight="1" x14ac:dyDescent="0.5">
      <c r="A6" s="266" t="s">
        <v>193</v>
      </c>
      <c r="B6" s="266"/>
      <c r="C6" s="266"/>
      <c r="D6" s="266"/>
      <c r="E6" s="266"/>
      <c r="F6" s="269" t="s">
        <v>177</v>
      </c>
      <c r="G6" s="269"/>
      <c r="H6" s="269"/>
      <c r="Q6" s="166" t="s">
        <v>133</v>
      </c>
    </row>
    <row r="7" spans="1:68" ht="23.4" customHeight="1" x14ac:dyDescent="0.5">
      <c r="A7" s="266" t="s">
        <v>179</v>
      </c>
      <c r="B7" s="266"/>
      <c r="C7" s="266"/>
      <c r="D7" s="272"/>
      <c r="E7" s="272"/>
      <c r="F7" s="273"/>
      <c r="Q7" s="166"/>
    </row>
    <row r="8" spans="1:68" s="255" customFormat="1" ht="19.8" customHeight="1" x14ac:dyDescent="0.4">
      <c r="A8" s="264" t="s">
        <v>180</v>
      </c>
      <c r="B8" s="175"/>
      <c r="C8" s="175"/>
      <c r="D8" s="265" t="s">
        <v>174</v>
      </c>
      <c r="E8" s="265"/>
      <c r="F8" s="265"/>
      <c r="G8" s="265"/>
      <c r="H8" s="265"/>
      <c r="I8"/>
      <c r="J8"/>
      <c r="K8"/>
      <c r="L8"/>
      <c r="M8"/>
      <c r="N8"/>
      <c r="O8"/>
      <c r="P8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</row>
    <row r="9" spans="1:68" s="255" customFormat="1" ht="19.8" customHeight="1" x14ac:dyDescent="0.4">
      <c r="A9" s="266" t="s">
        <v>181</v>
      </c>
      <c r="B9" s="270"/>
      <c r="C9" s="270"/>
      <c r="D9" s="272"/>
      <c r="E9" s="272"/>
      <c r="F9" s="268" t="s">
        <v>191</v>
      </c>
      <c r="G9" s="278"/>
      <c r="H9" s="268"/>
      <c r="I9" s="268"/>
      <c r="J9" s="268"/>
      <c r="K9" s="268"/>
      <c r="L9" s="268"/>
      <c r="M9"/>
      <c r="N9"/>
      <c r="O9"/>
      <c r="P9"/>
    </row>
    <row r="10" spans="1:68" s="255" customFormat="1" ht="19.8" customHeight="1" thickBot="1" x14ac:dyDescent="0.45">
      <c r="A10" s="266" t="s">
        <v>182</v>
      </c>
      <c r="B10" s="270"/>
      <c r="C10" s="270"/>
      <c r="D10" s="272"/>
      <c r="E10" s="272"/>
      <c r="P10"/>
    </row>
    <row r="11" spans="1:68" s="255" customFormat="1" ht="19.8" customHeight="1" x14ac:dyDescent="0.4">
      <c r="A11" s="276" t="s">
        <v>183</v>
      </c>
      <c r="B11" s="277"/>
      <c r="C11" s="276"/>
      <c r="F11" s="293" t="s">
        <v>138</v>
      </c>
      <c r="G11" s="294"/>
      <c r="H11" s="294"/>
      <c r="I11" s="294"/>
      <c r="J11" s="294"/>
      <c r="K11" s="294"/>
      <c r="L11" s="295"/>
    </row>
    <row r="12" spans="1:68" ht="44.4" customHeight="1" x14ac:dyDescent="0.3">
      <c r="D12" s="29"/>
      <c r="E12" s="29"/>
      <c r="F12" s="226"/>
      <c r="G12" s="224" t="s">
        <v>124</v>
      </c>
      <c r="H12" s="225" t="s">
        <v>110</v>
      </c>
      <c r="I12" s="224" t="s">
        <v>111</v>
      </c>
      <c r="J12" s="225" t="s">
        <v>112</v>
      </c>
      <c r="K12" s="224" t="s">
        <v>125</v>
      </c>
      <c r="L12" s="227" t="s">
        <v>112</v>
      </c>
    </row>
    <row r="13" spans="1:68" ht="14.25" customHeight="1" x14ac:dyDescent="0.3">
      <c r="D13" s="29"/>
      <c r="E13" s="29"/>
      <c r="F13" s="204"/>
      <c r="G13" s="217"/>
      <c r="H13" s="240">
        <f>+'Current Year + Step'!H14</f>
        <v>1.2284999999999999</v>
      </c>
      <c r="I13" s="217"/>
      <c r="J13" s="217"/>
      <c r="K13" s="217"/>
      <c r="L13" s="218"/>
    </row>
    <row r="14" spans="1:68" ht="14.25" customHeight="1" x14ac:dyDescent="0.3">
      <c r="D14" s="29"/>
      <c r="E14" s="29"/>
      <c r="F14" s="213" t="s">
        <v>113</v>
      </c>
      <c r="G14" s="214">
        <f>'Current Year'!G15</f>
        <v>0</v>
      </c>
      <c r="H14" s="214">
        <f>'Current Year'!H15</f>
        <v>0</v>
      </c>
      <c r="I14" s="215">
        <f>'Current Year'!I15</f>
        <v>0</v>
      </c>
      <c r="J14" s="214" t="e">
        <f>'Current Year'!J15</f>
        <v>#DIV/0!</v>
      </c>
      <c r="K14" s="214">
        <f>+'Current Year'!K15</f>
        <v>0</v>
      </c>
      <c r="L14" s="216" t="e">
        <f>+K14+J14</f>
        <v>#DIV/0!</v>
      </c>
    </row>
    <row r="15" spans="1:68" ht="14.25" customHeight="1" x14ac:dyDescent="0.3">
      <c r="B15" s="137"/>
      <c r="C15" s="137"/>
      <c r="D15" s="59"/>
      <c r="E15" s="136"/>
      <c r="F15" s="228" t="s">
        <v>171</v>
      </c>
      <c r="G15" s="214">
        <f>SUM(C131:N131)</f>
        <v>0</v>
      </c>
      <c r="H15" s="214">
        <f>+G15*H13</f>
        <v>0</v>
      </c>
      <c r="I15" s="215">
        <f>+O94</f>
        <v>0</v>
      </c>
      <c r="J15" s="214" t="e">
        <f>H15/I15</f>
        <v>#DIV/0!</v>
      </c>
      <c r="K15" s="214">
        <f>+'Current Year + Step'!K16</f>
        <v>0</v>
      </c>
      <c r="L15" s="216" t="e">
        <f>+K15+J15</f>
        <v>#DIV/0!</v>
      </c>
    </row>
    <row r="16" spans="1:68" ht="17.399999999999999" customHeight="1" x14ac:dyDescent="0.35">
      <c r="B16" s="182" t="s">
        <v>142</v>
      </c>
      <c r="C16" s="181">
        <v>1.01</v>
      </c>
      <c r="F16" s="228" t="s">
        <v>178</v>
      </c>
      <c r="G16" s="214">
        <f t="shared" ref="G16:L16" si="0">+G15-G14</f>
        <v>0</v>
      </c>
      <c r="H16" s="214">
        <f t="shared" si="0"/>
        <v>0</v>
      </c>
      <c r="I16" s="215">
        <f t="shared" si="0"/>
        <v>0</v>
      </c>
      <c r="J16" s="241" t="e">
        <f t="shared" si="0"/>
        <v>#DIV/0!</v>
      </c>
      <c r="K16" s="241">
        <f t="shared" si="0"/>
        <v>0</v>
      </c>
      <c r="L16" s="251" t="e">
        <f t="shared" si="0"/>
        <v>#DIV/0!</v>
      </c>
    </row>
    <row r="17" spans="1:68" ht="14.25" customHeight="1" thickBot="1" x14ac:dyDescent="0.35">
      <c r="B17" s="137"/>
      <c r="C17" s="47"/>
      <c r="D17" s="138"/>
      <c r="E17" s="139"/>
      <c r="F17" s="229" t="s">
        <v>146</v>
      </c>
      <c r="G17" s="220" t="e">
        <f t="shared" ref="G17:L17" si="1">+G15/G14-1</f>
        <v>#DIV/0!</v>
      </c>
      <c r="H17" s="220" t="e">
        <f t="shared" si="1"/>
        <v>#DIV/0!</v>
      </c>
      <c r="I17" s="220" t="e">
        <f t="shared" si="1"/>
        <v>#DIV/0!</v>
      </c>
      <c r="J17" s="245" t="e">
        <f t="shared" si="1"/>
        <v>#DIV/0!</v>
      </c>
      <c r="K17" s="245" t="e">
        <f t="shared" si="1"/>
        <v>#DIV/0!</v>
      </c>
      <c r="L17" s="246" t="e">
        <f t="shared" si="1"/>
        <v>#DIV/0!</v>
      </c>
      <c r="Q17" s="134"/>
      <c r="AD17" s="134"/>
      <c r="AR17" s="134"/>
      <c r="BD17" s="134"/>
    </row>
    <row r="18" spans="1:68" ht="14.25" customHeight="1" x14ac:dyDescent="0.3">
      <c r="B18" s="137"/>
      <c r="C18" s="47"/>
      <c r="D18" s="138"/>
      <c r="E18" s="139"/>
      <c r="F18" s="279"/>
      <c r="G18" s="280"/>
      <c r="H18" s="280"/>
      <c r="I18" s="280"/>
      <c r="J18" s="280"/>
      <c r="K18" s="280"/>
      <c r="L18" s="280"/>
      <c r="Q18" s="134"/>
      <c r="AD18" s="134"/>
      <c r="AR18" s="134"/>
      <c r="BD18" s="134"/>
    </row>
    <row r="19" spans="1:68" ht="14.25" customHeight="1" x14ac:dyDescent="0.3">
      <c r="B19" s="137"/>
      <c r="C19" s="47"/>
      <c r="D19" s="138"/>
      <c r="E19" s="139"/>
      <c r="F19" s="41"/>
      <c r="Q19" s="134" t="s">
        <v>114</v>
      </c>
      <c r="AD19" s="134" t="s">
        <v>114</v>
      </c>
      <c r="AR19" s="134" t="s">
        <v>114</v>
      </c>
      <c r="BD19" s="134" t="s">
        <v>114</v>
      </c>
    </row>
    <row r="20" spans="1:68" ht="15" customHeight="1" x14ac:dyDescent="0.35">
      <c r="A20" s="140"/>
      <c r="B20" s="141" t="s">
        <v>131</v>
      </c>
      <c r="F20" s="16"/>
      <c r="J20" s="16"/>
      <c r="Q20" s="1" t="s">
        <v>31</v>
      </c>
      <c r="AD20" s="1" t="s">
        <v>30</v>
      </c>
      <c r="AR20" s="1" t="s">
        <v>28</v>
      </c>
      <c r="BD20" s="1" t="s">
        <v>29</v>
      </c>
    </row>
    <row r="21" spans="1:68" ht="15" customHeight="1" x14ac:dyDescent="0.35">
      <c r="A21" s="252"/>
      <c r="B21" s="141"/>
      <c r="C21" s="155">
        <f>'Current Year'!C19</f>
        <v>0</v>
      </c>
      <c r="D21" s="155">
        <f>'Current Year'!D19</f>
        <v>0</v>
      </c>
      <c r="E21" s="155">
        <f>'Current Year'!E19</f>
        <v>0</v>
      </c>
      <c r="F21" s="155">
        <f>'Current Year'!F19</f>
        <v>0</v>
      </c>
      <c r="G21" s="155">
        <f>'Current Year'!G19</f>
        <v>0</v>
      </c>
      <c r="H21" s="155">
        <f>'Current Year'!H19</f>
        <v>0</v>
      </c>
      <c r="I21" s="155">
        <f>'Current Year'!I19</f>
        <v>0</v>
      </c>
      <c r="J21" s="155">
        <f>'Current Year'!J19</f>
        <v>0</v>
      </c>
      <c r="K21" s="155">
        <f>'Current Year'!K19</f>
        <v>0</v>
      </c>
      <c r="L21" s="155">
        <f>'Current Year'!L19</f>
        <v>0</v>
      </c>
      <c r="M21" s="155">
        <f>'Current Year'!M19</f>
        <v>0</v>
      </c>
      <c r="N21" s="155">
        <f>'Current Year'!N19</f>
        <v>0</v>
      </c>
      <c r="P21" s="135"/>
      <c r="Q21" s="143">
        <f t="shared" ref="Q21:Z22" si="2">C21</f>
        <v>0</v>
      </c>
      <c r="R21" s="143">
        <f t="shared" si="2"/>
        <v>0</v>
      </c>
      <c r="S21" s="143">
        <f t="shared" si="2"/>
        <v>0</v>
      </c>
      <c r="T21" s="143">
        <f t="shared" si="2"/>
        <v>0</v>
      </c>
      <c r="U21" s="143">
        <f t="shared" si="2"/>
        <v>0</v>
      </c>
      <c r="V21" s="143">
        <f t="shared" si="2"/>
        <v>0</v>
      </c>
      <c r="W21" s="143">
        <f t="shared" si="2"/>
        <v>0</v>
      </c>
      <c r="X21" s="143">
        <f t="shared" si="2"/>
        <v>0</v>
      </c>
      <c r="Y21" s="143">
        <f t="shared" si="2"/>
        <v>0</v>
      </c>
      <c r="Z21" s="143">
        <f t="shared" si="2"/>
        <v>0</v>
      </c>
      <c r="AA21" s="143">
        <f t="shared" ref="AA21" si="3">M21</f>
        <v>0</v>
      </c>
      <c r="AB21" s="143">
        <f t="shared" ref="AB21" si="4">N21</f>
        <v>0</v>
      </c>
      <c r="AC21" s="135"/>
      <c r="AD21" s="144">
        <f t="shared" ref="AD21:AM22" si="5">C21</f>
        <v>0</v>
      </c>
      <c r="AE21" s="144">
        <f t="shared" si="5"/>
        <v>0</v>
      </c>
      <c r="AF21" s="144">
        <f t="shared" si="5"/>
        <v>0</v>
      </c>
      <c r="AG21" s="144">
        <f t="shared" si="5"/>
        <v>0</v>
      </c>
      <c r="AH21" s="144">
        <f t="shared" si="5"/>
        <v>0</v>
      </c>
      <c r="AI21" s="144">
        <f t="shared" si="5"/>
        <v>0</v>
      </c>
      <c r="AJ21" s="144">
        <f t="shared" si="5"/>
        <v>0</v>
      </c>
      <c r="AK21" s="144">
        <f t="shared" si="5"/>
        <v>0</v>
      </c>
      <c r="AL21" s="144">
        <f t="shared" si="5"/>
        <v>0</v>
      </c>
      <c r="AM21" s="144">
        <f t="shared" si="5"/>
        <v>0</v>
      </c>
      <c r="AN21" s="144">
        <f t="shared" ref="AN21" si="6">M21</f>
        <v>0</v>
      </c>
      <c r="AO21" s="144">
        <f t="shared" ref="AO21" si="7">N21</f>
        <v>0</v>
      </c>
      <c r="AP21" s="135"/>
      <c r="AQ21" s="135"/>
      <c r="AR21" s="144">
        <f t="shared" ref="AR21:AZ22" si="8">D21</f>
        <v>0</v>
      </c>
      <c r="AS21" s="144">
        <f t="shared" si="8"/>
        <v>0</v>
      </c>
      <c r="AT21" s="144">
        <f t="shared" si="8"/>
        <v>0</v>
      </c>
      <c r="AU21" s="144">
        <f t="shared" si="8"/>
        <v>0</v>
      </c>
      <c r="AV21" s="144">
        <f t="shared" si="8"/>
        <v>0</v>
      </c>
      <c r="AW21" s="144">
        <f t="shared" si="8"/>
        <v>0</v>
      </c>
      <c r="AX21" s="144">
        <f t="shared" si="8"/>
        <v>0</v>
      </c>
      <c r="AY21" s="144">
        <f t="shared" si="8"/>
        <v>0</v>
      </c>
      <c r="AZ21" s="144">
        <f t="shared" si="8"/>
        <v>0</v>
      </c>
      <c r="BA21" s="144">
        <f t="shared" ref="BA21" si="9">M21</f>
        <v>0</v>
      </c>
      <c r="BB21" s="144">
        <f t="shared" ref="BB21" si="10">N21</f>
        <v>0</v>
      </c>
      <c r="BC21" s="135"/>
      <c r="BD21" s="144">
        <f t="shared" ref="BD21:BL22" si="11">D21</f>
        <v>0</v>
      </c>
      <c r="BE21" s="144">
        <f t="shared" si="11"/>
        <v>0</v>
      </c>
      <c r="BF21" s="144">
        <f t="shared" si="11"/>
        <v>0</v>
      </c>
      <c r="BG21" s="144">
        <f t="shared" si="11"/>
        <v>0</v>
      </c>
      <c r="BH21" s="144">
        <f t="shared" si="11"/>
        <v>0</v>
      </c>
      <c r="BI21" s="144">
        <f t="shared" si="11"/>
        <v>0</v>
      </c>
      <c r="BJ21" s="144">
        <f t="shared" si="11"/>
        <v>0</v>
      </c>
      <c r="BK21" s="144">
        <f t="shared" si="11"/>
        <v>0</v>
      </c>
      <c r="BL21" s="144">
        <f t="shared" si="11"/>
        <v>0</v>
      </c>
      <c r="BM21" s="144">
        <f t="shared" ref="BM21" si="12">M21</f>
        <v>0</v>
      </c>
      <c r="BN21" s="144">
        <f t="shared" ref="BN21" si="13">N21</f>
        <v>0</v>
      </c>
    </row>
    <row r="22" spans="1:68" ht="15" customHeight="1" x14ac:dyDescent="0.3">
      <c r="A22" s="112"/>
      <c r="B22" s="172"/>
      <c r="C22" s="155" t="str">
        <f>'Current Year'!C20</f>
        <v>BA</v>
      </c>
      <c r="D22" s="155" t="str">
        <f>'Current Year'!D20</f>
        <v>BA +10</v>
      </c>
      <c r="E22" s="155" t="str">
        <f>'Current Year'!E20</f>
        <v>BA+20</v>
      </c>
      <c r="F22" s="155" t="str">
        <f>'Current Year'!F20</f>
        <v>BA+30</v>
      </c>
      <c r="G22" s="155" t="str">
        <f>'Current Year'!G20</f>
        <v>BA+40</v>
      </c>
      <c r="H22" s="155" t="str">
        <f>'Current Year'!H20</f>
        <v>MA</v>
      </c>
      <c r="I22" s="155" t="str">
        <f>'Current Year'!I20</f>
        <v>MA +10</v>
      </c>
      <c r="J22" s="155" t="str">
        <f>'Current Year'!J20</f>
        <v>MA +20</v>
      </c>
      <c r="K22" s="155" t="str">
        <f>'Current Year'!K20</f>
        <v>MA +30</v>
      </c>
      <c r="L22" s="155" t="str">
        <f>'Current Year'!L20</f>
        <v>MA+40</v>
      </c>
      <c r="M22" s="155" t="str">
        <f>'Current Year'!M20</f>
        <v>MA +50</v>
      </c>
      <c r="N22" s="155" t="str">
        <f>'Current Year'!N20</f>
        <v>MA +60</v>
      </c>
      <c r="P22" s="135"/>
      <c r="Q22" s="143" t="str">
        <f t="shared" si="2"/>
        <v>BA</v>
      </c>
      <c r="R22" s="143" t="str">
        <f t="shared" si="2"/>
        <v>BA +10</v>
      </c>
      <c r="S22" s="143" t="str">
        <f t="shared" si="2"/>
        <v>BA+20</v>
      </c>
      <c r="T22" s="143" t="str">
        <f t="shared" si="2"/>
        <v>BA+30</v>
      </c>
      <c r="U22" s="143" t="str">
        <f t="shared" si="2"/>
        <v>BA+40</v>
      </c>
      <c r="V22" s="143" t="str">
        <f t="shared" si="2"/>
        <v>MA</v>
      </c>
      <c r="W22" s="143" t="str">
        <f t="shared" si="2"/>
        <v>MA +10</v>
      </c>
      <c r="X22" s="143" t="str">
        <f t="shared" si="2"/>
        <v>MA +20</v>
      </c>
      <c r="Y22" s="143" t="str">
        <f t="shared" si="2"/>
        <v>MA +30</v>
      </c>
      <c r="Z22" s="143" t="str">
        <f t="shared" si="2"/>
        <v>MA+40</v>
      </c>
      <c r="AA22" s="143" t="str">
        <f t="shared" ref="AA22:AB22" si="14">M22</f>
        <v>MA +50</v>
      </c>
      <c r="AB22" s="143" t="str">
        <f t="shared" si="14"/>
        <v>MA +60</v>
      </c>
      <c r="AC22" s="135"/>
      <c r="AD22" s="144" t="str">
        <f t="shared" si="5"/>
        <v>BA</v>
      </c>
      <c r="AE22" s="144" t="str">
        <f t="shared" si="5"/>
        <v>BA +10</v>
      </c>
      <c r="AF22" s="144" t="str">
        <f t="shared" si="5"/>
        <v>BA+20</v>
      </c>
      <c r="AG22" s="144" t="str">
        <f t="shared" si="5"/>
        <v>BA+30</v>
      </c>
      <c r="AH22" s="144" t="str">
        <f t="shared" si="5"/>
        <v>BA+40</v>
      </c>
      <c r="AI22" s="144" t="str">
        <f t="shared" si="5"/>
        <v>MA</v>
      </c>
      <c r="AJ22" s="144" t="str">
        <f t="shared" si="5"/>
        <v>MA +10</v>
      </c>
      <c r="AK22" s="144" t="str">
        <f t="shared" si="5"/>
        <v>MA +20</v>
      </c>
      <c r="AL22" s="144" t="str">
        <f t="shared" si="5"/>
        <v>MA +30</v>
      </c>
      <c r="AM22" s="144" t="str">
        <f t="shared" si="5"/>
        <v>MA+40</v>
      </c>
      <c r="AN22" s="144" t="str">
        <f t="shared" ref="AN22:AO22" si="15">M22</f>
        <v>MA +50</v>
      </c>
      <c r="AO22" s="144" t="str">
        <f t="shared" si="15"/>
        <v>MA +60</v>
      </c>
      <c r="AP22" s="135"/>
      <c r="AQ22" s="135"/>
      <c r="AR22" s="144" t="str">
        <f t="shared" si="8"/>
        <v>BA +10</v>
      </c>
      <c r="AS22" s="144" t="str">
        <f t="shared" si="8"/>
        <v>BA+20</v>
      </c>
      <c r="AT22" s="144" t="str">
        <f t="shared" si="8"/>
        <v>BA+30</v>
      </c>
      <c r="AU22" s="144" t="str">
        <f t="shared" si="8"/>
        <v>BA+40</v>
      </c>
      <c r="AV22" s="144" t="str">
        <f t="shared" si="8"/>
        <v>MA</v>
      </c>
      <c r="AW22" s="144" t="str">
        <f t="shared" si="8"/>
        <v>MA +10</v>
      </c>
      <c r="AX22" s="144" t="str">
        <f t="shared" si="8"/>
        <v>MA +20</v>
      </c>
      <c r="AY22" s="144" t="str">
        <f t="shared" si="8"/>
        <v>MA +30</v>
      </c>
      <c r="AZ22" s="144" t="str">
        <f t="shared" si="8"/>
        <v>MA+40</v>
      </c>
      <c r="BA22" s="144" t="str">
        <f t="shared" ref="BA22:BB22" si="16">M22</f>
        <v>MA +50</v>
      </c>
      <c r="BB22" s="144" t="str">
        <f t="shared" si="16"/>
        <v>MA +60</v>
      </c>
      <c r="BC22" s="135"/>
      <c r="BD22" s="144" t="str">
        <f t="shared" si="11"/>
        <v>BA +10</v>
      </c>
      <c r="BE22" s="144" t="str">
        <f t="shared" si="11"/>
        <v>BA+20</v>
      </c>
      <c r="BF22" s="144" t="str">
        <f t="shared" si="11"/>
        <v>BA+30</v>
      </c>
      <c r="BG22" s="144" t="str">
        <f t="shared" si="11"/>
        <v>BA+40</v>
      </c>
      <c r="BH22" s="144" t="str">
        <f t="shared" si="11"/>
        <v>MA</v>
      </c>
      <c r="BI22" s="144" t="str">
        <f t="shared" si="11"/>
        <v>MA +10</v>
      </c>
      <c r="BJ22" s="144" t="str">
        <f t="shared" si="11"/>
        <v>MA +20</v>
      </c>
      <c r="BK22" s="144" t="str">
        <f t="shared" si="11"/>
        <v>MA +30</v>
      </c>
      <c r="BL22" s="144" t="str">
        <f t="shared" si="11"/>
        <v>MA+40</v>
      </c>
      <c r="BM22" s="144" t="str">
        <f t="shared" ref="BM22:BN22" si="17">M22</f>
        <v>MA +50</v>
      </c>
      <c r="BN22" s="144" t="str">
        <f t="shared" si="17"/>
        <v>MA +60</v>
      </c>
    </row>
    <row r="23" spans="1:68" ht="14.25" customHeight="1" x14ac:dyDescent="0.3">
      <c r="B23" s="159">
        <f>'Current Year'!B21</f>
        <v>1</v>
      </c>
      <c r="C23" s="173">
        <f>+'Current Year'!C21*$C$16</f>
        <v>0</v>
      </c>
      <c r="D23" s="173">
        <f>+'Current Year'!D21*$C$16</f>
        <v>0</v>
      </c>
      <c r="E23" s="173">
        <f>+'Current Year'!E21*$C$16</f>
        <v>0</v>
      </c>
      <c r="F23" s="173">
        <f>+'Current Year'!F21*$C$16</f>
        <v>0</v>
      </c>
      <c r="G23" s="173">
        <f>+'Current Year'!G21*$C$16</f>
        <v>0</v>
      </c>
      <c r="H23" s="173">
        <f>+'Current Year'!H21*$C$16</f>
        <v>0</v>
      </c>
      <c r="I23" s="173">
        <f>+'Current Year'!I21*$C$16</f>
        <v>0</v>
      </c>
      <c r="J23" s="173">
        <f>+'Current Year'!J21*$C$16</f>
        <v>0</v>
      </c>
      <c r="K23" s="173">
        <f>+'Current Year'!K21*$C$16</f>
        <v>0</v>
      </c>
      <c r="L23" s="173">
        <f>+'Current Year'!L21*$C$16</f>
        <v>0</v>
      </c>
      <c r="M23" s="173">
        <f>+'Current Year'!M21*$C$16</f>
        <v>0</v>
      </c>
      <c r="N23" s="173">
        <f>+'Current Year'!N21*$C$16</f>
        <v>0</v>
      </c>
      <c r="P23" s="135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35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35"/>
      <c r="AQ23" s="147">
        <f t="shared" ref="AQ23:AQ52" si="18">B23</f>
        <v>1</v>
      </c>
      <c r="AR23" s="148">
        <f t="shared" ref="AR23:BA29" si="19">+D23-C23</f>
        <v>0</v>
      </c>
      <c r="AS23" s="148">
        <f t="shared" si="19"/>
        <v>0</v>
      </c>
      <c r="AT23" s="148">
        <f t="shared" si="19"/>
        <v>0</v>
      </c>
      <c r="AU23" s="148">
        <f t="shared" si="19"/>
        <v>0</v>
      </c>
      <c r="AV23" s="148">
        <f t="shared" si="19"/>
        <v>0</v>
      </c>
      <c r="AW23" s="148">
        <f t="shared" si="19"/>
        <v>0</v>
      </c>
      <c r="AX23" s="148">
        <f t="shared" si="19"/>
        <v>0</v>
      </c>
      <c r="AY23" s="148">
        <f t="shared" si="19"/>
        <v>0</v>
      </c>
      <c r="AZ23" s="148">
        <f t="shared" si="19"/>
        <v>0</v>
      </c>
      <c r="BA23" s="148">
        <f t="shared" si="19"/>
        <v>0</v>
      </c>
      <c r="BB23" s="148">
        <f t="shared" ref="BB23" si="20">+N23-M23</f>
        <v>0</v>
      </c>
      <c r="BC23" s="135"/>
      <c r="BD23" s="149" t="e">
        <f t="shared" ref="BD23:BM29" si="21">+D23/C23-1</f>
        <v>#DIV/0!</v>
      </c>
      <c r="BE23" s="149" t="e">
        <f t="shared" si="21"/>
        <v>#DIV/0!</v>
      </c>
      <c r="BF23" s="149" t="e">
        <f t="shared" si="21"/>
        <v>#DIV/0!</v>
      </c>
      <c r="BG23" s="149" t="e">
        <f t="shared" si="21"/>
        <v>#DIV/0!</v>
      </c>
      <c r="BH23" s="149" t="e">
        <f t="shared" si="21"/>
        <v>#DIV/0!</v>
      </c>
      <c r="BI23" s="149" t="e">
        <f t="shared" si="21"/>
        <v>#DIV/0!</v>
      </c>
      <c r="BJ23" s="149" t="e">
        <f t="shared" si="21"/>
        <v>#DIV/0!</v>
      </c>
      <c r="BK23" s="149" t="e">
        <f t="shared" si="21"/>
        <v>#DIV/0!</v>
      </c>
      <c r="BL23" s="149" t="e">
        <f t="shared" si="21"/>
        <v>#DIV/0!</v>
      </c>
      <c r="BM23" s="149" t="e">
        <f t="shared" si="21"/>
        <v>#DIV/0!</v>
      </c>
      <c r="BN23" s="149" t="e">
        <f t="shared" ref="BN23" si="22">+N23/M23-1</f>
        <v>#DIV/0!</v>
      </c>
      <c r="BO23" s="40"/>
      <c r="BP23" s="40"/>
    </row>
    <row r="24" spans="1:68" ht="14.25" customHeight="1" x14ac:dyDescent="0.3">
      <c r="B24" s="159">
        <f>'Current Year'!B22</f>
        <v>2</v>
      </c>
      <c r="C24" s="173">
        <f>+'Current Year'!C22*$C$16</f>
        <v>0</v>
      </c>
      <c r="D24" s="173">
        <f>+'Current Year'!D22*$C$16</f>
        <v>0</v>
      </c>
      <c r="E24" s="173">
        <f>+'Current Year'!E22*$C$16</f>
        <v>0</v>
      </c>
      <c r="F24" s="173">
        <f>+'Current Year'!F22*$C$16</f>
        <v>0</v>
      </c>
      <c r="G24" s="173">
        <f>+'Current Year'!G22*$C$16</f>
        <v>0</v>
      </c>
      <c r="H24" s="173">
        <f>+'Current Year'!H22*$C$16</f>
        <v>0</v>
      </c>
      <c r="I24" s="173">
        <f>+'Current Year'!I22*$C$16</f>
        <v>0</v>
      </c>
      <c r="J24" s="173">
        <f>+'Current Year'!J22*$C$16</f>
        <v>0</v>
      </c>
      <c r="K24" s="173">
        <f>+'Current Year'!K22*$C$16</f>
        <v>0</v>
      </c>
      <c r="L24" s="173">
        <f>+'Current Year'!L22*$C$16</f>
        <v>0</v>
      </c>
      <c r="M24" s="173">
        <f>+'Current Year'!M22*$C$16</f>
        <v>0</v>
      </c>
      <c r="N24" s="173">
        <f>+'Current Year'!N22*$C$16</f>
        <v>0</v>
      </c>
      <c r="P24" s="150">
        <f t="shared" ref="P24:P52" si="23">B24</f>
        <v>2</v>
      </c>
      <c r="Q24" s="178" t="e">
        <f t="shared" ref="Q24:Z39" si="24">+C24/C23-1</f>
        <v>#DIV/0!</v>
      </c>
      <c r="R24" s="178" t="e">
        <f t="shared" si="24"/>
        <v>#DIV/0!</v>
      </c>
      <c r="S24" s="178" t="e">
        <f t="shared" si="24"/>
        <v>#DIV/0!</v>
      </c>
      <c r="T24" s="178" t="e">
        <f t="shared" si="24"/>
        <v>#DIV/0!</v>
      </c>
      <c r="U24" s="178" t="e">
        <f t="shared" si="24"/>
        <v>#DIV/0!</v>
      </c>
      <c r="V24" s="178" t="e">
        <f t="shared" si="24"/>
        <v>#DIV/0!</v>
      </c>
      <c r="W24" s="178" t="e">
        <f t="shared" si="24"/>
        <v>#DIV/0!</v>
      </c>
      <c r="X24" s="178" t="e">
        <f t="shared" si="24"/>
        <v>#DIV/0!</v>
      </c>
      <c r="Y24" s="178" t="e">
        <f t="shared" si="24"/>
        <v>#DIV/0!</v>
      </c>
      <c r="Z24" s="178" t="e">
        <f t="shared" si="24"/>
        <v>#DIV/0!</v>
      </c>
      <c r="AA24" s="178" t="e">
        <f t="shared" ref="AA24:AB39" si="25">+M24/M23-1</f>
        <v>#DIV/0!</v>
      </c>
      <c r="AB24" s="178" t="e">
        <f t="shared" si="25"/>
        <v>#DIV/0!</v>
      </c>
      <c r="AC24" s="135"/>
      <c r="AD24" s="148">
        <f t="shared" ref="AD24:AM29" si="26">+C24-C23</f>
        <v>0</v>
      </c>
      <c r="AE24" s="148">
        <f t="shared" si="26"/>
        <v>0</v>
      </c>
      <c r="AF24" s="148">
        <f t="shared" si="26"/>
        <v>0</v>
      </c>
      <c r="AG24" s="148">
        <f t="shared" si="26"/>
        <v>0</v>
      </c>
      <c r="AH24" s="148">
        <f t="shared" si="26"/>
        <v>0</v>
      </c>
      <c r="AI24" s="148">
        <f t="shared" si="26"/>
        <v>0</v>
      </c>
      <c r="AJ24" s="148">
        <f t="shared" si="26"/>
        <v>0</v>
      </c>
      <c r="AK24" s="148">
        <f t="shared" si="26"/>
        <v>0</v>
      </c>
      <c r="AL24" s="148">
        <f t="shared" si="26"/>
        <v>0</v>
      </c>
      <c r="AM24" s="148">
        <f t="shared" si="26"/>
        <v>0</v>
      </c>
      <c r="AN24" s="148">
        <f t="shared" ref="AN24:AO24" si="27">+M24-M23</f>
        <v>0</v>
      </c>
      <c r="AO24" s="148">
        <f t="shared" si="27"/>
        <v>0</v>
      </c>
      <c r="AP24" s="135"/>
      <c r="AQ24" s="147">
        <f t="shared" si="18"/>
        <v>2</v>
      </c>
      <c r="AR24" s="148">
        <f t="shared" si="19"/>
        <v>0</v>
      </c>
      <c r="AS24" s="148">
        <f t="shared" si="19"/>
        <v>0</v>
      </c>
      <c r="AT24" s="148">
        <f t="shared" si="19"/>
        <v>0</v>
      </c>
      <c r="AU24" s="148">
        <f t="shared" si="19"/>
        <v>0</v>
      </c>
      <c r="AV24" s="148">
        <f t="shared" si="19"/>
        <v>0</v>
      </c>
      <c r="AW24" s="148">
        <f t="shared" si="19"/>
        <v>0</v>
      </c>
      <c r="AX24" s="148">
        <f t="shared" si="19"/>
        <v>0</v>
      </c>
      <c r="AY24" s="148">
        <f t="shared" si="19"/>
        <v>0</v>
      </c>
      <c r="AZ24" s="148">
        <f t="shared" si="19"/>
        <v>0</v>
      </c>
      <c r="BA24" s="148">
        <f t="shared" si="19"/>
        <v>0</v>
      </c>
      <c r="BB24" s="148">
        <f t="shared" ref="BB24" si="28">+N24-M24</f>
        <v>0</v>
      </c>
      <c r="BC24" s="152"/>
      <c r="BD24" s="149" t="e">
        <f t="shared" si="21"/>
        <v>#DIV/0!</v>
      </c>
      <c r="BE24" s="149" t="e">
        <f t="shared" si="21"/>
        <v>#DIV/0!</v>
      </c>
      <c r="BF24" s="149" t="e">
        <f t="shared" si="21"/>
        <v>#DIV/0!</v>
      </c>
      <c r="BG24" s="149" t="e">
        <f t="shared" si="21"/>
        <v>#DIV/0!</v>
      </c>
      <c r="BH24" s="149" t="e">
        <f t="shared" si="21"/>
        <v>#DIV/0!</v>
      </c>
      <c r="BI24" s="149" t="e">
        <f t="shared" si="21"/>
        <v>#DIV/0!</v>
      </c>
      <c r="BJ24" s="149" t="e">
        <f t="shared" si="21"/>
        <v>#DIV/0!</v>
      </c>
      <c r="BK24" s="149" t="e">
        <f t="shared" si="21"/>
        <v>#DIV/0!</v>
      </c>
      <c r="BL24" s="149" t="e">
        <f t="shared" si="21"/>
        <v>#DIV/0!</v>
      </c>
      <c r="BM24" s="149" t="e">
        <f t="shared" si="21"/>
        <v>#DIV/0!</v>
      </c>
      <c r="BN24" s="149" t="e">
        <f t="shared" ref="BN24" si="29">+N24/M24-1</f>
        <v>#DIV/0!</v>
      </c>
      <c r="BO24" s="40"/>
      <c r="BP24" s="40"/>
    </row>
    <row r="25" spans="1:68" ht="14.25" customHeight="1" x14ac:dyDescent="0.3">
      <c r="B25" s="159">
        <f>'Current Year'!B23</f>
        <v>3</v>
      </c>
      <c r="C25" s="173">
        <f>+'Current Year'!C23*$C$16</f>
        <v>0</v>
      </c>
      <c r="D25" s="173">
        <f>+'Current Year'!D23*$C$16</f>
        <v>0</v>
      </c>
      <c r="E25" s="173">
        <f>+'Current Year'!E23*$C$16</f>
        <v>0</v>
      </c>
      <c r="F25" s="173">
        <f>+'Current Year'!F23*$C$16</f>
        <v>0</v>
      </c>
      <c r="G25" s="173">
        <f>+'Current Year'!G23*$C$16</f>
        <v>0</v>
      </c>
      <c r="H25" s="173">
        <f>+'Current Year'!H23*$C$16</f>
        <v>0</v>
      </c>
      <c r="I25" s="173">
        <f>+'Current Year'!I23*$C$16</f>
        <v>0</v>
      </c>
      <c r="J25" s="173">
        <f>+'Current Year'!J23*$C$16</f>
        <v>0</v>
      </c>
      <c r="K25" s="173">
        <f>+'Current Year'!K23*$C$16</f>
        <v>0</v>
      </c>
      <c r="L25" s="173">
        <f>+'Current Year'!L23*$C$16</f>
        <v>0</v>
      </c>
      <c r="M25" s="173">
        <f>+'Current Year'!M23*$C$16</f>
        <v>0</v>
      </c>
      <c r="N25" s="173">
        <f>+'Current Year'!N23*$C$16</f>
        <v>0</v>
      </c>
      <c r="P25" s="150">
        <f t="shared" si="23"/>
        <v>3</v>
      </c>
      <c r="Q25" s="178" t="e">
        <f t="shared" si="24"/>
        <v>#DIV/0!</v>
      </c>
      <c r="R25" s="178" t="e">
        <f t="shared" si="24"/>
        <v>#DIV/0!</v>
      </c>
      <c r="S25" s="178" t="e">
        <f t="shared" si="24"/>
        <v>#DIV/0!</v>
      </c>
      <c r="T25" s="178" t="e">
        <f t="shared" si="24"/>
        <v>#DIV/0!</v>
      </c>
      <c r="U25" s="178" t="e">
        <f t="shared" si="24"/>
        <v>#DIV/0!</v>
      </c>
      <c r="V25" s="178" t="e">
        <f t="shared" si="24"/>
        <v>#DIV/0!</v>
      </c>
      <c r="W25" s="178" t="e">
        <f t="shared" si="24"/>
        <v>#DIV/0!</v>
      </c>
      <c r="X25" s="178" t="e">
        <f t="shared" si="24"/>
        <v>#DIV/0!</v>
      </c>
      <c r="Y25" s="178" t="e">
        <f t="shared" si="24"/>
        <v>#DIV/0!</v>
      </c>
      <c r="Z25" s="178" t="e">
        <f t="shared" si="24"/>
        <v>#DIV/0!</v>
      </c>
      <c r="AA25" s="178" t="e">
        <f t="shared" si="25"/>
        <v>#DIV/0!</v>
      </c>
      <c r="AB25" s="178" t="e">
        <f t="shared" si="25"/>
        <v>#DIV/0!</v>
      </c>
      <c r="AC25" s="135"/>
      <c r="AD25" s="148">
        <f t="shared" si="26"/>
        <v>0</v>
      </c>
      <c r="AE25" s="148">
        <f t="shared" si="26"/>
        <v>0</v>
      </c>
      <c r="AF25" s="148">
        <f t="shared" si="26"/>
        <v>0</v>
      </c>
      <c r="AG25" s="148">
        <f t="shared" si="26"/>
        <v>0</v>
      </c>
      <c r="AH25" s="148">
        <f t="shared" si="26"/>
        <v>0</v>
      </c>
      <c r="AI25" s="148">
        <f t="shared" si="26"/>
        <v>0</v>
      </c>
      <c r="AJ25" s="148">
        <f t="shared" si="26"/>
        <v>0</v>
      </c>
      <c r="AK25" s="148">
        <f t="shared" si="26"/>
        <v>0</v>
      </c>
      <c r="AL25" s="148">
        <f t="shared" si="26"/>
        <v>0</v>
      </c>
      <c r="AM25" s="148">
        <f t="shared" si="26"/>
        <v>0</v>
      </c>
      <c r="AN25" s="148">
        <f t="shared" ref="AN25:AN29" si="30">+M25-M24</f>
        <v>0</v>
      </c>
      <c r="AO25" s="148">
        <f t="shared" ref="AO25:AO29" si="31">+N25-N24</f>
        <v>0</v>
      </c>
      <c r="AP25" s="135"/>
      <c r="AQ25" s="147">
        <f t="shared" si="18"/>
        <v>3</v>
      </c>
      <c r="AR25" s="148">
        <f t="shared" si="19"/>
        <v>0</v>
      </c>
      <c r="AS25" s="148">
        <f t="shared" si="19"/>
        <v>0</v>
      </c>
      <c r="AT25" s="148">
        <f t="shared" si="19"/>
        <v>0</v>
      </c>
      <c r="AU25" s="148">
        <f t="shared" si="19"/>
        <v>0</v>
      </c>
      <c r="AV25" s="148">
        <f t="shared" si="19"/>
        <v>0</v>
      </c>
      <c r="AW25" s="148">
        <f t="shared" si="19"/>
        <v>0</v>
      </c>
      <c r="AX25" s="148">
        <f t="shared" si="19"/>
        <v>0</v>
      </c>
      <c r="AY25" s="148">
        <f t="shared" si="19"/>
        <v>0</v>
      </c>
      <c r="AZ25" s="148">
        <f t="shared" si="19"/>
        <v>0</v>
      </c>
      <c r="BA25" s="148">
        <f t="shared" si="19"/>
        <v>0</v>
      </c>
      <c r="BB25" s="148">
        <f t="shared" ref="BB25" si="32">+N25-M25</f>
        <v>0</v>
      </c>
      <c r="BC25" s="152"/>
      <c r="BD25" s="149" t="e">
        <f t="shared" si="21"/>
        <v>#DIV/0!</v>
      </c>
      <c r="BE25" s="149" t="e">
        <f t="shared" si="21"/>
        <v>#DIV/0!</v>
      </c>
      <c r="BF25" s="149" t="e">
        <f t="shared" si="21"/>
        <v>#DIV/0!</v>
      </c>
      <c r="BG25" s="149" t="e">
        <f t="shared" si="21"/>
        <v>#DIV/0!</v>
      </c>
      <c r="BH25" s="149" t="e">
        <f t="shared" si="21"/>
        <v>#DIV/0!</v>
      </c>
      <c r="BI25" s="149" t="e">
        <f t="shared" si="21"/>
        <v>#DIV/0!</v>
      </c>
      <c r="BJ25" s="149" t="e">
        <f t="shared" si="21"/>
        <v>#DIV/0!</v>
      </c>
      <c r="BK25" s="149" t="e">
        <f t="shared" si="21"/>
        <v>#DIV/0!</v>
      </c>
      <c r="BL25" s="149" t="e">
        <f t="shared" si="21"/>
        <v>#DIV/0!</v>
      </c>
      <c r="BM25" s="149" t="e">
        <f t="shared" si="21"/>
        <v>#DIV/0!</v>
      </c>
      <c r="BN25" s="149" t="e">
        <f t="shared" ref="BN25" si="33">+N25/M25-1</f>
        <v>#DIV/0!</v>
      </c>
      <c r="BO25" s="40"/>
      <c r="BP25" s="40"/>
    </row>
    <row r="26" spans="1:68" ht="14.25" customHeight="1" x14ac:dyDescent="0.3">
      <c r="B26" s="159">
        <f>'Current Year'!B24</f>
        <v>4</v>
      </c>
      <c r="C26" s="173">
        <f>+'Current Year'!C24*$C$16</f>
        <v>0</v>
      </c>
      <c r="D26" s="173">
        <f>+'Current Year'!D24*$C$16</f>
        <v>0</v>
      </c>
      <c r="E26" s="173">
        <f>+'Current Year'!E24*$C$16</f>
        <v>0</v>
      </c>
      <c r="F26" s="173">
        <f>+'Current Year'!F24*$C$16</f>
        <v>0</v>
      </c>
      <c r="G26" s="173">
        <f>+'Current Year'!G24*$C$16</f>
        <v>0</v>
      </c>
      <c r="H26" s="173">
        <f>+'Current Year'!H24*$C$16</f>
        <v>0</v>
      </c>
      <c r="I26" s="173">
        <f>+'Current Year'!I24*$C$16</f>
        <v>0</v>
      </c>
      <c r="J26" s="173">
        <f>+'Current Year'!J24*$C$16</f>
        <v>0</v>
      </c>
      <c r="K26" s="173">
        <f>+'Current Year'!K24*$C$16</f>
        <v>0</v>
      </c>
      <c r="L26" s="173">
        <f>+'Current Year'!L24*$C$16</f>
        <v>0</v>
      </c>
      <c r="M26" s="173">
        <f>+'Current Year'!M24*$C$16</f>
        <v>0</v>
      </c>
      <c r="N26" s="173">
        <f>+'Current Year'!N24*$C$16</f>
        <v>0</v>
      </c>
      <c r="P26" s="150">
        <f t="shared" si="23"/>
        <v>4</v>
      </c>
      <c r="Q26" s="178" t="e">
        <f t="shared" si="24"/>
        <v>#DIV/0!</v>
      </c>
      <c r="R26" s="178" t="e">
        <f t="shared" si="24"/>
        <v>#DIV/0!</v>
      </c>
      <c r="S26" s="178" t="e">
        <f t="shared" si="24"/>
        <v>#DIV/0!</v>
      </c>
      <c r="T26" s="178" t="e">
        <f t="shared" si="24"/>
        <v>#DIV/0!</v>
      </c>
      <c r="U26" s="178" t="e">
        <f t="shared" si="24"/>
        <v>#DIV/0!</v>
      </c>
      <c r="V26" s="178" t="e">
        <f t="shared" si="24"/>
        <v>#DIV/0!</v>
      </c>
      <c r="W26" s="178" t="e">
        <f t="shared" si="24"/>
        <v>#DIV/0!</v>
      </c>
      <c r="X26" s="178" t="e">
        <f t="shared" si="24"/>
        <v>#DIV/0!</v>
      </c>
      <c r="Y26" s="178" t="e">
        <f t="shared" si="24"/>
        <v>#DIV/0!</v>
      </c>
      <c r="Z26" s="178" t="e">
        <f t="shared" si="24"/>
        <v>#DIV/0!</v>
      </c>
      <c r="AA26" s="178" t="e">
        <f t="shared" si="25"/>
        <v>#DIV/0!</v>
      </c>
      <c r="AB26" s="178" t="e">
        <f t="shared" si="25"/>
        <v>#DIV/0!</v>
      </c>
      <c r="AC26" s="135"/>
      <c r="AD26" s="148">
        <f t="shared" si="26"/>
        <v>0</v>
      </c>
      <c r="AE26" s="148">
        <f t="shared" si="26"/>
        <v>0</v>
      </c>
      <c r="AF26" s="148">
        <f t="shared" si="26"/>
        <v>0</v>
      </c>
      <c r="AG26" s="148">
        <f t="shared" si="26"/>
        <v>0</v>
      </c>
      <c r="AH26" s="148">
        <f t="shared" si="26"/>
        <v>0</v>
      </c>
      <c r="AI26" s="148">
        <f t="shared" si="26"/>
        <v>0</v>
      </c>
      <c r="AJ26" s="148">
        <f t="shared" si="26"/>
        <v>0</v>
      </c>
      <c r="AK26" s="148">
        <f t="shared" si="26"/>
        <v>0</v>
      </c>
      <c r="AL26" s="148">
        <f t="shared" si="26"/>
        <v>0</v>
      </c>
      <c r="AM26" s="148">
        <f t="shared" si="26"/>
        <v>0</v>
      </c>
      <c r="AN26" s="148">
        <f t="shared" si="30"/>
        <v>0</v>
      </c>
      <c r="AO26" s="148">
        <f t="shared" si="31"/>
        <v>0</v>
      </c>
      <c r="AP26" s="135"/>
      <c r="AQ26" s="147">
        <f t="shared" si="18"/>
        <v>4</v>
      </c>
      <c r="AR26" s="148">
        <f t="shared" si="19"/>
        <v>0</v>
      </c>
      <c r="AS26" s="148">
        <f t="shared" si="19"/>
        <v>0</v>
      </c>
      <c r="AT26" s="148">
        <f t="shared" si="19"/>
        <v>0</v>
      </c>
      <c r="AU26" s="148">
        <f t="shared" si="19"/>
        <v>0</v>
      </c>
      <c r="AV26" s="148">
        <f t="shared" si="19"/>
        <v>0</v>
      </c>
      <c r="AW26" s="148">
        <f t="shared" si="19"/>
        <v>0</v>
      </c>
      <c r="AX26" s="148">
        <f t="shared" si="19"/>
        <v>0</v>
      </c>
      <c r="AY26" s="148">
        <f t="shared" si="19"/>
        <v>0</v>
      </c>
      <c r="AZ26" s="148">
        <f t="shared" si="19"/>
        <v>0</v>
      </c>
      <c r="BA26" s="148">
        <f t="shared" si="19"/>
        <v>0</v>
      </c>
      <c r="BB26" s="148">
        <f t="shared" ref="BB26" si="34">+N26-M26</f>
        <v>0</v>
      </c>
      <c r="BC26" s="152"/>
      <c r="BD26" s="149" t="e">
        <f t="shared" si="21"/>
        <v>#DIV/0!</v>
      </c>
      <c r="BE26" s="149" t="e">
        <f t="shared" si="21"/>
        <v>#DIV/0!</v>
      </c>
      <c r="BF26" s="149" t="e">
        <f t="shared" si="21"/>
        <v>#DIV/0!</v>
      </c>
      <c r="BG26" s="149" t="e">
        <f t="shared" si="21"/>
        <v>#DIV/0!</v>
      </c>
      <c r="BH26" s="149" t="e">
        <f t="shared" si="21"/>
        <v>#DIV/0!</v>
      </c>
      <c r="BI26" s="149" t="e">
        <f t="shared" si="21"/>
        <v>#DIV/0!</v>
      </c>
      <c r="BJ26" s="149" t="e">
        <f t="shared" si="21"/>
        <v>#DIV/0!</v>
      </c>
      <c r="BK26" s="149" t="e">
        <f t="shared" si="21"/>
        <v>#DIV/0!</v>
      </c>
      <c r="BL26" s="149" t="e">
        <f t="shared" si="21"/>
        <v>#DIV/0!</v>
      </c>
      <c r="BM26" s="149" t="e">
        <f t="shared" si="21"/>
        <v>#DIV/0!</v>
      </c>
      <c r="BN26" s="149" t="e">
        <f t="shared" ref="BN26" si="35">+N26/M26-1</f>
        <v>#DIV/0!</v>
      </c>
      <c r="BO26" s="40"/>
      <c r="BP26" s="40"/>
    </row>
    <row r="27" spans="1:68" ht="14.25" customHeight="1" x14ac:dyDescent="0.3">
      <c r="B27" s="159">
        <f>'Current Year'!B25</f>
        <v>5</v>
      </c>
      <c r="C27" s="173">
        <f>+'Current Year'!C25*$C$16</f>
        <v>0</v>
      </c>
      <c r="D27" s="173">
        <f>+'Current Year'!D25*$C$16</f>
        <v>0</v>
      </c>
      <c r="E27" s="173">
        <f>+'Current Year'!E25*$C$16</f>
        <v>0</v>
      </c>
      <c r="F27" s="173">
        <f>+'Current Year'!F25*$C$16</f>
        <v>0</v>
      </c>
      <c r="G27" s="173">
        <f>+'Current Year'!G25*$C$16</f>
        <v>0</v>
      </c>
      <c r="H27" s="173">
        <f>+'Current Year'!H25*$C$16</f>
        <v>0</v>
      </c>
      <c r="I27" s="173">
        <f>+'Current Year'!I25*$C$16</f>
        <v>0</v>
      </c>
      <c r="J27" s="173">
        <f>+'Current Year'!J25*$C$16</f>
        <v>0</v>
      </c>
      <c r="K27" s="173">
        <f>+'Current Year'!K25*$C$16</f>
        <v>0</v>
      </c>
      <c r="L27" s="173">
        <f>+'Current Year'!L25*$C$16</f>
        <v>0</v>
      </c>
      <c r="M27" s="173">
        <f>+'Current Year'!M25*$C$16</f>
        <v>0</v>
      </c>
      <c r="N27" s="173">
        <f>+'Current Year'!N25*$C$16</f>
        <v>0</v>
      </c>
      <c r="P27" s="150">
        <f t="shared" si="23"/>
        <v>5</v>
      </c>
      <c r="Q27" s="178" t="e">
        <f t="shared" si="24"/>
        <v>#DIV/0!</v>
      </c>
      <c r="R27" s="178" t="e">
        <f t="shared" si="24"/>
        <v>#DIV/0!</v>
      </c>
      <c r="S27" s="178" t="e">
        <f t="shared" si="24"/>
        <v>#DIV/0!</v>
      </c>
      <c r="T27" s="178" t="e">
        <f t="shared" si="24"/>
        <v>#DIV/0!</v>
      </c>
      <c r="U27" s="178" t="e">
        <f t="shared" si="24"/>
        <v>#DIV/0!</v>
      </c>
      <c r="V27" s="178" t="e">
        <f t="shared" si="24"/>
        <v>#DIV/0!</v>
      </c>
      <c r="W27" s="178" t="e">
        <f t="shared" si="24"/>
        <v>#DIV/0!</v>
      </c>
      <c r="X27" s="178" t="e">
        <f t="shared" si="24"/>
        <v>#DIV/0!</v>
      </c>
      <c r="Y27" s="178" t="e">
        <f t="shared" si="24"/>
        <v>#DIV/0!</v>
      </c>
      <c r="Z27" s="178" t="e">
        <f t="shared" si="24"/>
        <v>#DIV/0!</v>
      </c>
      <c r="AA27" s="178" t="e">
        <f t="shared" si="25"/>
        <v>#DIV/0!</v>
      </c>
      <c r="AB27" s="178" t="e">
        <f t="shared" si="25"/>
        <v>#DIV/0!</v>
      </c>
      <c r="AC27" s="135"/>
      <c r="AD27" s="148">
        <f t="shared" si="26"/>
        <v>0</v>
      </c>
      <c r="AE27" s="148">
        <f t="shared" si="26"/>
        <v>0</v>
      </c>
      <c r="AF27" s="148">
        <f t="shared" si="26"/>
        <v>0</v>
      </c>
      <c r="AG27" s="148">
        <f t="shared" si="26"/>
        <v>0</v>
      </c>
      <c r="AH27" s="148">
        <f t="shared" si="26"/>
        <v>0</v>
      </c>
      <c r="AI27" s="148">
        <f t="shared" si="26"/>
        <v>0</v>
      </c>
      <c r="AJ27" s="148">
        <f t="shared" si="26"/>
        <v>0</v>
      </c>
      <c r="AK27" s="148">
        <f t="shared" si="26"/>
        <v>0</v>
      </c>
      <c r="AL27" s="148">
        <f t="shared" si="26"/>
        <v>0</v>
      </c>
      <c r="AM27" s="148">
        <f t="shared" si="26"/>
        <v>0</v>
      </c>
      <c r="AN27" s="148">
        <f t="shared" si="30"/>
        <v>0</v>
      </c>
      <c r="AO27" s="148">
        <f t="shared" si="31"/>
        <v>0</v>
      </c>
      <c r="AP27" s="135"/>
      <c r="AQ27" s="147">
        <f t="shared" si="18"/>
        <v>5</v>
      </c>
      <c r="AR27" s="148">
        <f t="shared" si="19"/>
        <v>0</v>
      </c>
      <c r="AS27" s="148">
        <f t="shared" si="19"/>
        <v>0</v>
      </c>
      <c r="AT27" s="148">
        <f t="shared" si="19"/>
        <v>0</v>
      </c>
      <c r="AU27" s="148">
        <f t="shared" si="19"/>
        <v>0</v>
      </c>
      <c r="AV27" s="148">
        <f t="shared" si="19"/>
        <v>0</v>
      </c>
      <c r="AW27" s="148">
        <f t="shared" si="19"/>
        <v>0</v>
      </c>
      <c r="AX27" s="148">
        <f t="shared" si="19"/>
        <v>0</v>
      </c>
      <c r="AY27" s="148">
        <f t="shared" si="19"/>
        <v>0</v>
      </c>
      <c r="AZ27" s="148">
        <f t="shared" si="19"/>
        <v>0</v>
      </c>
      <c r="BA27" s="148">
        <f t="shared" si="19"/>
        <v>0</v>
      </c>
      <c r="BB27" s="148">
        <f t="shared" ref="BB27" si="36">+N27-M27</f>
        <v>0</v>
      </c>
      <c r="BC27" s="152"/>
      <c r="BD27" s="149" t="e">
        <f t="shared" si="21"/>
        <v>#DIV/0!</v>
      </c>
      <c r="BE27" s="149" t="e">
        <f t="shared" si="21"/>
        <v>#DIV/0!</v>
      </c>
      <c r="BF27" s="149" t="e">
        <f t="shared" si="21"/>
        <v>#DIV/0!</v>
      </c>
      <c r="BG27" s="149" t="e">
        <f t="shared" si="21"/>
        <v>#DIV/0!</v>
      </c>
      <c r="BH27" s="149" t="e">
        <f t="shared" si="21"/>
        <v>#DIV/0!</v>
      </c>
      <c r="BI27" s="149" t="e">
        <f t="shared" si="21"/>
        <v>#DIV/0!</v>
      </c>
      <c r="BJ27" s="149" t="e">
        <f t="shared" si="21"/>
        <v>#DIV/0!</v>
      </c>
      <c r="BK27" s="149" t="e">
        <f t="shared" si="21"/>
        <v>#DIV/0!</v>
      </c>
      <c r="BL27" s="149" t="e">
        <f t="shared" si="21"/>
        <v>#DIV/0!</v>
      </c>
      <c r="BM27" s="149" t="e">
        <f t="shared" si="21"/>
        <v>#DIV/0!</v>
      </c>
      <c r="BN27" s="149" t="e">
        <f t="shared" ref="BN27" si="37">+N27/M27-1</f>
        <v>#DIV/0!</v>
      </c>
      <c r="BO27" s="40"/>
      <c r="BP27" s="40"/>
    </row>
    <row r="28" spans="1:68" ht="14.25" customHeight="1" x14ac:dyDescent="0.3">
      <c r="B28" s="159">
        <f>'Current Year'!B26</f>
        <v>6</v>
      </c>
      <c r="C28" s="173">
        <f>+'Current Year'!C26*$C$16</f>
        <v>0</v>
      </c>
      <c r="D28" s="173">
        <f>+'Current Year'!D26*$C$16</f>
        <v>0</v>
      </c>
      <c r="E28" s="173">
        <f>+'Current Year'!E26*$C$16</f>
        <v>0</v>
      </c>
      <c r="F28" s="173">
        <f>+'Current Year'!F26*$C$16</f>
        <v>0</v>
      </c>
      <c r="G28" s="173">
        <f>+'Current Year'!G26*$C$16</f>
        <v>0</v>
      </c>
      <c r="H28" s="173">
        <f>+'Current Year'!H26*$C$16</f>
        <v>0</v>
      </c>
      <c r="I28" s="173">
        <f>+'Current Year'!I26*$C$16</f>
        <v>0</v>
      </c>
      <c r="J28" s="173">
        <f>+'Current Year'!J26*$C$16</f>
        <v>0</v>
      </c>
      <c r="K28" s="173">
        <f>+'Current Year'!K26*$C$16</f>
        <v>0</v>
      </c>
      <c r="L28" s="173">
        <f>+'Current Year'!L26*$C$16</f>
        <v>0</v>
      </c>
      <c r="M28" s="173">
        <f>+'Current Year'!M26*$C$16</f>
        <v>0</v>
      </c>
      <c r="N28" s="173">
        <f>+'Current Year'!N26*$C$16</f>
        <v>0</v>
      </c>
      <c r="P28" s="150">
        <f t="shared" si="23"/>
        <v>6</v>
      </c>
      <c r="Q28" s="178" t="e">
        <f t="shared" si="24"/>
        <v>#DIV/0!</v>
      </c>
      <c r="R28" s="178" t="e">
        <f t="shared" si="24"/>
        <v>#DIV/0!</v>
      </c>
      <c r="S28" s="178" t="e">
        <f t="shared" si="24"/>
        <v>#DIV/0!</v>
      </c>
      <c r="T28" s="178" t="e">
        <f t="shared" si="24"/>
        <v>#DIV/0!</v>
      </c>
      <c r="U28" s="178" t="e">
        <f t="shared" si="24"/>
        <v>#DIV/0!</v>
      </c>
      <c r="V28" s="178" t="e">
        <f t="shared" si="24"/>
        <v>#DIV/0!</v>
      </c>
      <c r="W28" s="178" t="e">
        <f t="shared" si="24"/>
        <v>#DIV/0!</v>
      </c>
      <c r="X28" s="178" t="e">
        <f t="shared" si="24"/>
        <v>#DIV/0!</v>
      </c>
      <c r="Y28" s="178" t="e">
        <f t="shared" si="24"/>
        <v>#DIV/0!</v>
      </c>
      <c r="Z28" s="178" t="e">
        <f t="shared" si="24"/>
        <v>#DIV/0!</v>
      </c>
      <c r="AA28" s="178" t="e">
        <f t="shared" si="25"/>
        <v>#DIV/0!</v>
      </c>
      <c r="AB28" s="178" t="e">
        <f t="shared" si="25"/>
        <v>#DIV/0!</v>
      </c>
      <c r="AC28" s="135"/>
      <c r="AD28" s="148">
        <f t="shared" si="26"/>
        <v>0</v>
      </c>
      <c r="AE28" s="148">
        <f t="shared" si="26"/>
        <v>0</v>
      </c>
      <c r="AF28" s="148">
        <f t="shared" si="26"/>
        <v>0</v>
      </c>
      <c r="AG28" s="148">
        <f t="shared" si="26"/>
        <v>0</v>
      </c>
      <c r="AH28" s="148">
        <f t="shared" si="26"/>
        <v>0</v>
      </c>
      <c r="AI28" s="148">
        <f t="shared" si="26"/>
        <v>0</v>
      </c>
      <c r="AJ28" s="148">
        <f t="shared" si="26"/>
        <v>0</v>
      </c>
      <c r="AK28" s="148">
        <f t="shared" si="26"/>
        <v>0</v>
      </c>
      <c r="AL28" s="148">
        <f t="shared" si="26"/>
        <v>0</v>
      </c>
      <c r="AM28" s="148">
        <f t="shared" si="26"/>
        <v>0</v>
      </c>
      <c r="AN28" s="148">
        <f t="shared" si="30"/>
        <v>0</v>
      </c>
      <c r="AO28" s="148">
        <f t="shared" si="31"/>
        <v>0</v>
      </c>
      <c r="AP28" s="135"/>
      <c r="AQ28" s="147">
        <f t="shared" si="18"/>
        <v>6</v>
      </c>
      <c r="AR28" s="148">
        <f t="shared" si="19"/>
        <v>0</v>
      </c>
      <c r="AS28" s="148">
        <f t="shared" si="19"/>
        <v>0</v>
      </c>
      <c r="AT28" s="148">
        <f t="shared" si="19"/>
        <v>0</v>
      </c>
      <c r="AU28" s="148">
        <f t="shared" si="19"/>
        <v>0</v>
      </c>
      <c r="AV28" s="148">
        <f t="shared" si="19"/>
        <v>0</v>
      </c>
      <c r="AW28" s="148">
        <f t="shared" si="19"/>
        <v>0</v>
      </c>
      <c r="AX28" s="148">
        <f t="shared" si="19"/>
        <v>0</v>
      </c>
      <c r="AY28" s="148">
        <f t="shared" si="19"/>
        <v>0</v>
      </c>
      <c r="AZ28" s="148">
        <f t="shared" si="19"/>
        <v>0</v>
      </c>
      <c r="BA28" s="148">
        <f t="shared" si="19"/>
        <v>0</v>
      </c>
      <c r="BB28" s="148">
        <f t="shared" ref="BB28" si="38">+N28-M28</f>
        <v>0</v>
      </c>
      <c r="BC28" s="152"/>
      <c r="BD28" s="149" t="e">
        <f t="shared" si="21"/>
        <v>#DIV/0!</v>
      </c>
      <c r="BE28" s="149" t="e">
        <f t="shared" si="21"/>
        <v>#DIV/0!</v>
      </c>
      <c r="BF28" s="149" t="e">
        <f t="shared" si="21"/>
        <v>#DIV/0!</v>
      </c>
      <c r="BG28" s="149" t="e">
        <f t="shared" si="21"/>
        <v>#DIV/0!</v>
      </c>
      <c r="BH28" s="149" t="e">
        <f t="shared" si="21"/>
        <v>#DIV/0!</v>
      </c>
      <c r="BI28" s="149" t="e">
        <f t="shared" si="21"/>
        <v>#DIV/0!</v>
      </c>
      <c r="BJ28" s="149" t="e">
        <f t="shared" si="21"/>
        <v>#DIV/0!</v>
      </c>
      <c r="BK28" s="149" t="e">
        <f t="shared" si="21"/>
        <v>#DIV/0!</v>
      </c>
      <c r="BL28" s="149" t="e">
        <f t="shared" si="21"/>
        <v>#DIV/0!</v>
      </c>
      <c r="BM28" s="149" t="e">
        <f t="shared" si="21"/>
        <v>#DIV/0!</v>
      </c>
      <c r="BN28" s="149" t="e">
        <f t="shared" ref="BN28" si="39">+N28/M28-1</f>
        <v>#DIV/0!</v>
      </c>
      <c r="BO28" s="40"/>
      <c r="BP28" s="40"/>
    </row>
    <row r="29" spans="1:68" ht="14.25" customHeight="1" x14ac:dyDescent="0.3">
      <c r="B29" s="159">
        <f>'Current Year'!B27</f>
        <v>7</v>
      </c>
      <c r="C29" s="173">
        <f>+'Current Year'!C27*$C$16</f>
        <v>0</v>
      </c>
      <c r="D29" s="173">
        <f>+'Current Year'!D27*$C$16</f>
        <v>0</v>
      </c>
      <c r="E29" s="173">
        <f>+'Current Year'!E27*$C$16</f>
        <v>0</v>
      </c>
      <c r="F29" s="173">
        <f>+'Current Year'!F27*$C$16</f>
        <v>0</v>
      </c>
      <c r="G29" s="173">
        <f>+'Current Year'!G27*$C$16</f>
        <v>0</v>
      </c>
      <c r="H29" s="173">
        <f>+'Current Year'!H27*$C$16</f>
        <v>0</v>
      </c>
      <c r="I29" s="173">
        <f>+'Current Year'!I27*$C$16</f>
        <v>0</v>
      </c>
      <c r="J29" s="173">
        <f>+'Current Year'!J27*$C$16</f>
        <v>0</v>
      </c>
      <c r="K29" s="173">
        <f>+'Current Year'!K27*$C$16</f>
        <v>0</v>
      </c>
      <c r="L29" s="173">
        <f>+'Current Year'!L27*$C$16</f>
        <v>0</v>
      </c>
      <c r="M29" s="173">
        <f>+'Current Year'!M27*$C$16</f>
        <v>0</v>
      </c>
      <c r="N29" s="173">
        <f>+'Current Year'!N27*$C$16</f>
        <v>0</v>
      </c>
      <c r="P29" s="150">
        <f t="shared" si="23"/>
        <v>7</v>
      </c>
      <c r="Q29" s="178" t="e">
        <f t="shared" si="24"/>
        <v>#DIV/0!</v>
      </c>
      <c r="R29" s="178" t="e">
        <f t="shared" si="24"/>
        <v>#DIV/0!</v>
      </c>
      <c r="S29" s="178" t="e">
        <f t="shared" si="24"/>
        <v>#DIV/0!</v>
      </c>
      <c r="T29" s="178" t="e">
        <f t="shared" si="24"/>
        <v>#DIV/0!</v>
      </c>
      <c r="U29" s="178" t="e">
        <f t="shared" si="24"/>
        <v>#DIV/0!</v>
      </c>
      <c r="V29" s="178" t="e">
        <f t="shared" si="24"/>
        <v>#DIV/0!</v>
      </c>
      <c r="W29" s="178" t="e">
        <f t="shared" si="24"/>
        <v>#DIV/0!</v>
      </c>
      <c r="X29" s="178" t="e">
        <f t="shared" si="24"/>
        <v>#DIV/0!</v>
      </c>
      <c r="Y29" s="178" t="e">
        <f t="shared" si="24"/>
        <v>#DIV/0!</v>
      </c>
      <c r="Z29" s="178" t="e">
        <f t="shared" si="24"/>
        <v>#DIV/0!</v>
      </c>
      <c r="AA29" s="178" t="e">
        <f t="shared" si="25"/>
        <v>#DIV/0!</v>
      </c>
      <c r="AB29" s="178" t="e">
        <f t="shared" si="25"/>
        <v>#DIV/0!</v>
      </c>
      <c r="AC29" s="135"/>
      <c r="AD29" s="148">
        <f t="shared" si="26"/>
        <v>0</v>
      </c>
      <c r="AE29" s="148">
        <f t="shared" si="26"/>
        <v>0</v>
      </c>
      <c r="AF29" s="148">
        <f t="shared" si="26"/>
        <v>0</v>
      </c>
      <c r="AG29" s="148">
        <f t="shared" si="26"/>
        <v>0</v>
      </c>
      <c r="AH29" s="148">
        <f t="shared" si="26"/>
        <v>0</v>
      </c>
      <c r="AI29" s="148">
        <f t="shared" si="26"/>
        <v>0</v>
      </c>
      <c r="AJ29" s="148">
        <f t="shared" si="26"/>
        <v>0</v>
      </c>
      <c r="AK29" s="148">
        <f t="shared" si="26"/>
        <v>0</v>
      </c>
      <c r="AL29" s="148">
        <f t="shared" si="26"/>
        <v>0</v>
      </c>
      <c r="AM29" s="148">
        <f t="shared" si="26"/>
        <v>0</v>
      </c>
      <c r="AN29" s="148">
        <f t="shared" si="30"/>
        <v>0</v>
      </c>
      <c r="AO29" s="148">
        <f t="shared" si="31"/>
        <v>0</v>
      </c>
      <c r="AP29" s="135"/>
      <c r="AQ29" s="147">
        <f t="shared" si="18"/>
        <v>7</v>
      </c>
      <c r="AR29" s="148">
        <f t="shared" si="19"/>
        <v>0</v>
      </c>
      <c r="AS29" s="148">
        <f t="shared" si="19"/>
        <v>0</v>
      </c>
      <c r="AT29" s="148">
        <f t="shared" si="19"/>
        <v>0</v>
      </c>
      <c r="AU29" s="148">
        <f t="shared" si="19"/>
        <v>0</v>
      </c>
      <c r="AV29" s="148">
        <f t="shared" si="19"/>
        <v>0</v>
      </c>
      <c r="AW29" s="148">
        <f t="shared" si="19"/>
        <v>0</v>
      </c>
      <c r="AX29" s="148">
        <f t="shared" si="19"/>
        <v>0</v>
      </c>
      <c r="AY29" s="148">
        <f t="shared" si="19"/>
        <v>0</v>
      </c>
      <c r="AZ29" s="148">
        <f t="shared" si="19"/>
        <v>0</v>
      </c>
      <c r="BA29" s="148">
        <f t="shared" si="19"/>
        <v>0</v>
      </c>
      <c r="BB29" s="148">
        <f t="shared" ref="BB29" si="40">+N29-M29</f>
        <v>0</v>
      </c>
      <c r="BC29" s="152"/>
      <c r="BD29" s="149" t="e">
        <f t="shared" si="21"/>
        <v>#DIV/0!</v>
      </c>
      <c r="BE29" s="149" t="e">
        <f t="shared" si="21"/>
        <v>#DIV/0!</v>
      </c>
      <c r="BF29" s="149" t="e">
        <f t="shared" si="21"/>
        <v>#DIV/0!</v>
      </c>
      <c r="BG29" s="149" t="e">
        <f t="shared" si="21"/>
        <v>#DIV/0!</v>
      </c>
      <c r="BH29" s="149" t="e">
        <f t="shared" si="21"/>
        <v>#DIV/0!</v>
      </c>
      <c r="BI29" s="149" t="e">
        <f t="shared" si="21"/>
        <v>#DIV/0!</v>
      </c>
      <c r="BJ29" s="149" t="e">
        <f t="shared" si="21"/>
        <v>#DIV/0!</v>
      </c>
      <c r="BK29" s="149" t="e">
        <f t="shared" si="21"/>
        <v>#DIV/0!</v>
      </c>
      <c r="BL29" s="149" t="e">
        <f t="shared" si="21"/>
        <v>#DIV/0!</v>
      </c>
      <c r="BM29" s="149" t="e">
        <f t="shared" si="21"/>
        <v>#DIV/0!</v>
      </c>
      <c r="BN29" s="149" t="e">
        <f t="shared" ref="BN29" si="41">+N29/M29-1</f>
        <v>#DIV/0!</v>
      </c>
      <c r="BO29" s="40"/>
      <c r="BP29" s="40"/>
    </row>
    <row r="30" spans="1:68" ht="14.25" customHeight="1" x14ac:dyDescent="0.3">
      <c r="B30" s="159">
        <f>'Current Year'!B28</f>
        <v>8</v>
      </c>
      <c r="C30" s="173">
        <f>+'Current Year'!C28*$C$16</f>
        <v>0</v>
      </c>
      <c r="D30" s="173">
        <f>+'Current Year'!D28*$C$16</f>
        <v>0</v>
      </c>
      <c r="E30" s="173">
        <f>+'Current Year'!E28*$C$16</f>
        <v>0</v>
      </c>
      <c r="F30" s="173">
        <f>+'Current Year'!F28*$C$16</f>
        <v>0</v>
      </c>
      <c r="G30" s="173">
        <f>+'Current Year'!G28*$C$16</f>
        <v>0</v>
      </c>
      <c r="H30" s="173">
        <f>+'Current Year'!H28*$C$16</f>
        <v>0</v>
      </c>
      <c r="I30" s="173">
        <f>+'Current Year'!I28*$C$16</f>
        <v>0</v>
      </c>
      <c r="J30" s="173">
        <f>+'Current Year'!J28*$C$16</f>
        <v>0</v>
      </c>
      <c r="K30" s="173">
        <f>+'Current Year'!K28*$C$16</f>
        <v>0</v>
      </c>
      <c r="L30" s="173">
        <f>+'Current Year'!L28*$C$16</f>
        <v>0</v>
      </c>
      <c r="M30" s="173">
        <f>+'Current Year'!M28*$C$16</f>
        <v>0</v>
      </c>
      <c r="N30" s="173">
        <f>+'Current Year'!N28*$C$16</f>
        <v>0</v>
      </c>
      <c r="P30" s="150">
        <f t="shared" si="23"/>
        <v>8</v>
      </c>
      <c r="Q30" s="178" t="e">
        <f t="shared" si="24"/>
        <v>#DIV/0!</v>
      </c>
      <c r="R30" s="178" t="e">
        <f t="shared" ref="R30:Z45" si="42">+D30/D29-1</f>
        <v>#DIV/0!</v>
      </c>
      <c r="S30" s="178" t="e">
        <f t="shared" si="42"/>
        <v>#DIV/0!</v>
      </c>
      <c r="T30" s="178" t="e">
        <f t="shared" si="42"/>
        <v>#DIV/0!</v>
      </c>
      <c r="U30" s="178" t="e">
        <f t="shared" si="42"/>
        <v>#DIV/0!</v>
      </c>
      <c r="V30" s="178" t="e">
        <f t="shared" si="42"/>
        <v>#DIV/0!</v>
      </c>
      <c r="W30" s="178" t="e">
        <f t="shared" si="42"/>
        <v>#DIV/0!</v>
      </c>
      <c r="X30" s="178" t="e">
        <f t="shared" si="42"/>
        <v>#DIV/0!</v>
      </c>
      <c r="Y30" s="178" t="e">
        <f t="shared" si="42"/>
        <v>#DIV/0!</v>
      </c>
      <c r="Z30" s="178" t="e">
        <f t="shared" si="42"/>
        <v>#DIV/0!</v>
      </c>
      <c r="AA30" s="178" t="e">
        <f t="shared" si="25"/>
        <v>#DIV/0!</v>
      </c>
      <c r="AB30" s="178" t="e">
        <f t="shared" si="25"/>
        <v>#DIV/0!</v>
      </c>
      <c r="AC30" s="135"/>
      <c r="AD30" s="148">
        <f t="shared" ref="AD30:AD52" si="43">+C30-C29</f>
        <v>0</v>
      </c>
      <c r="AE30" s="148">
        <f t="shared" ref="AE30:AE52" si="44">+D30-D29</f>
        <v>0</v>
      </c>
      <c r="AF30" s="148">
        <f t="shared" ref="AF30:AF52" si="45">+E30-E29</f>
        <v>0</v>
      </c>
      <c r="AG30" s="148">
        <f t="shared" ref="AG30:AG52" si="46">+F30-F29</f>
        <v>0</v>
      </c>
      <c r="AH30" s="148">
        <f t="shared" ref="AH30:AH52" si="47">+G30-G29</f>
        <v>0</v>
      </c>
      <c r="AI30" s="148">
        <f t="shared" ref="AI30:AI52" si="48">+H30-H29</f>
        <v>0</v>
      </c>
      <c r="AJ30" s="148">
        <f t="shared" ref="AJ30:AJ52" si="49">+I30-I29</f>
        <v>0</v>
      </c>
      <c r="AK30" s="148">
        <f t="shared" ref="AK30:AK52" si="50">+J30-J29</f>
        <v>0</v>
      </c>
      <c r="AL30" s="148">
        <f t="shared" ref="AL30:AL52" si="51">+K30-K29</f>
        <v>0</v>
      </c>
      <c r="AM30" s="148">
        <f t="shared" ref="AM30:AM52" si="52">+L30-L29</f>
        <v>0</v>
      </c>
      <c r="AN30" s="148">
        <f t="shared" ref="AN30:AN52" si="53">+M30-M29</f>
        <v>0</v>
      </c>
      <c r="AO30" s="148">
        <f t="shared" ref="AO30:AO52" si="54">+N30-N29</f>
        <v>0</v>
      </c>
      <c r="AP30" s="135"/>
      <c r="AQ30" s="147">
        <f t="shared" si="18"/>
        <v>8</v>
      </c>
      <c r="AR30" s="148">
        <f t="shared" ref="AR30:AR52" si="55">+D30-C30</f>
        <v>0</v>
      </c>
      <c r="AS30" s="148">
        <f t="shared" ref="AS30:AS52" si="56">+E30-D30</f>
        <v>0</v>
      </c>
      <c r="AT30" s="148">
        <f t="shared" ref="AT30:AT52" si="57">+F30-E30</f>
        <v>0</v>
      </c>
      <c r="AU30" s="148">
        <f t="shared" ref="AU30:AU52" si="58">+G30-F30</f>
        <v>0</v>
      </c>
      <c r="AV30" s="148">
        <f t="shared" ref="AV30:AV52" si="59">+H30-G30</f>
        <v>0</v>
      </c>
      <c r="AW30" s="148">
        <f t="shared" ref="AW30:AW52" si="60">+I30-H30</f>
        <v>0</v>
      </c>
      <c r="AX30" s="148">
        <f t="shared" ref="AX30:AX52" si="61">+J30-I30</f>
        <v>0</v>
      </c>
      <c r="AY30" s="148">
        <f t="shared" ref="AY30:AY52" si="62">+K30-J30</f>
        <v>0</v>
      </c>
      <c r="AZ30" s="148">
        <f t="shared" ref="AZ30:AZ52" si="63">+L30-K30</f>
        <v>0</v>
      </c>
      <c r="BA30" s="148">
        <f t="shared" ref="BA30:BA52" si="64">+M30-L30</f>
        <v>0</v>
      </c>
      <c r="BB30" s="148">
        <f t="shared" ref="BB30:BB52" si="65">+N30-M30</f>
        <v>0</v>
      </c>
      <c r="BC30" s="152"/>
      <c r="BD30" s="149" t="e">
        <f t="shared" ref="BD30:BD52" si="66">+D30/C30-1</f>
        <v>#DIV/0!</v>
      </c>
      <c r="BE30" s="149" t="e">
        <f t="shared" ref="BE30:BE52" si="67">+E30/D30-1</f>
        <v>#DIV/0!</v>
      </c>
      <c r="BF30" s="149" t="e">
        <f t="shared" ref="BF30:BF52" si="68">+F30/E30-1</f>
        <v>#DIV/0!</v>
      </c>
      <c r="BG30" s="149" t="e">
        <f t="shared" ref="BG30:BG52" si="69">+G30/F30-1</f>
        <v>#DIV/0!</v>
      </c>
      <c r="BH30" s="149" t="e">
        <f t="shared" ref="BH30:BH52" si="70">+H30/G30-1</f>
        <v>#DIV/0!</v>
      </c>
      <c r="BI30" s="149" t="e">
        <f t="shared" ref="BI30:BI52" si="71">+I30/H30-1</f>
        <v>#DIV/0!</v>
      </c>
      <c r="BJ30" s="149" t="e">
        <f t="shared" ref="BJ30:BJ52" si="72">+J30/I30-1</f>
        <v>#DIV/0!</v>
      </c>
      <c r="BK30" s="149" t="e">
        <f t="shared" ref="BK30:BK52" si="73">+K30/J30-1</f>
        <v>#DIV/0!</v>
      </c>
      <c r="BL30" s="149" t="e">
        <f t="shared" ref="BL30:BL52" si="74">+L30/K30-1</f>
        <v>#DIV/0!</v>
      </c>
      <c r="BM30" s="149" t="e">
        <f t="shared" ref="BM30:BM52" si="75">+M30/L30-1</f>
        <v>#DIV/0!</v>
      </c>
      <c r="BN30" s="149" t="e">
        <f t="shared" ref="BN30:BN52" si="76">+N30/M30-1</f>
        <v>#DIV/0!</v>
      </c>
      <c r="BO30" s="40"/>
      <c r="BP30" s="40"/>
    </row>
    <row r="31" spans="1:68" ht="14.25" customHeight="1" x14ac:dyDescent="0.3">
      <c r="B31" s="159">
        <f>'Current Year'!B29</f>
        <v>9</v>
      </c>
      <c r="C31" s="173">
        <f>+'Current Year'!C29*$C$16</f>
        <v>0</v>
      </c>
      <c r="D31" s="173">
        <f>+'Current Year'!D29*$C$16</f>
        <v>0</v>
      </c>
      <c r="E31" s="173">
        <f>+'Current Year'!E29*$C$16</f>
        <v>0</v>
      </c>
      <c r="F31" s="173">
        <f>+'Current Year'!F29*$C$16</f>
        <v>0</v>
      </c>
      <c r="G31" s="173">
        <f>+'Current Year'!G29*$C$16</f>
        <v>0</v>
      </c>
      <c r="H31" s="173">
        <f>+'Current Year'!H29*$C$16</f>
        <v>0</v>
      </c>
      <c r="I31" s="173">
        <f>+'Current Year'!I29*$C$16</f>
        <v>0</v>
      </c>
      <c r="J31" s="173">
        <f>+'Current Year'!J29*$C$16</f>
        <v>0</v>
      </c>
      <c r="K31" s="173">
        <f>+'Current Year'!K29*$C$16</f>
        <v>0</v>
      </c>
      <c r="L31" s="173">
        <f>+'Current Year'!L29*$C$16</f>
        <v>0</v>
      </c>
      <c r="M31" s="173">
        <f>+'Current Year'!M29*$C$16</f>
        <v>0</v>
      </c>
      <c r="N31" s="173">
        <f>+'Current Year'!N29*$C$16</f>
        <v>0</v>
      </c>
      <c r="P31" s="150">
        <f t="shared" si="23"/>
        <v>9</v>
      </c>
      <c r="Q31" s="178" t="e">
        <f t="shared" si="24"/>
        <v>#DIV/0!</v>
      </c>
      <c r="R31" s="178" t="e">
        <f t="shared" si="42"/>
        <v>#DIV/0!</v>
      </c>
      <c r="S31" s="178" t="e">
        <f t="shared" si="42"/>
        <v>#DIV/0!</v>
      </c>
      <c r="T31" s="178" t="e">
        <f t="shared" si="42"/>
        <v>#DIV/0!</v>
      </c>
      <c r="U31" s="178" t="e">
        <f t="shared" si="42"/>
        <v>#DIV/0!</v>
      </c>
      <c r="V31" s="178" t="e">
        <f t="shared" si="42"/>
        <v>#DIV/0!</v>
      </c>
      <c r="W31" s="178" t="e">
        <f t="shared" si="42"/>
        <v>#DIV/0!</v>
      </c>
      <c r="X31" s="178" t="e">
        <f t="shared" si="42"/>
        <v>#DIV/0!</v>
      </c>
      <c r="Y31" s="178" t="e">
        <f t="shared" si="42"/>
        <v>#DIV/0!</v>
      </c>
      <c r="Z31" s="178" t="e">
        <f t="shared" si="42"/>
        <v>#DIV/0!</v>
      </c>
      <c r="AA31" s="178" t="e">
        <f t="shared" si="25"/>
        <v>#DIV/0!</v>
      </c>
      <c r="AB31" s="178" t="e">
        <f t="shared" si="25"/>
        <v>#DIV/0!</v>
      </c>
      <c r="AC31" s="135"/>
      <c r="AD31" s="148">
        <f t="shared" si="43"/>
        <v>0</v>
      </c>
      <c r="AE31" s="148">
        <f t="shared" si="44"/>
        <v>0</v>
      </c>
      <c r="AF31" s="148">
        <f t="shared" si="45"/>
        <v>0</v>
      </c>
      <c r="AG31" s="148">
        <f t="shared" si="46"/>
        <v>0</v>
      </c>
      <c r="AH31" s="148">
        <f t="shared" si="47"/>
        <v>0</v>
      </c>
      <c r="AI31" s="148">
        <f t="shared" si="48"/>
        <v>0</v>
      </c>
      <c r="AJ31" s="148">
        <f t="shared" si="49"/>
        <v>0</v>
      </c>
      <c r="AK31" s="148">
        <f t="shared" si="50"/>
        <v>0</v>
      </c>
      <c r="AL31" s="148">
        <f t="shared" si="51"/>
        <v>0</v>
      </c>
      <c r="AM31" s="148">
        <f t="shared" si="52"/>
        <v>0</v>
      </c>
      <c r="AN31" s="148">
        <f t="shared" si="53"/>
        <v>0</v>
      </c>
      <c r="AO31" s="148">
        <f t="shared" si="54"/>
        <v>0</v>
      </c>
      <c r="AP31" s="135"/>
      <c r="AQ31" s="147">
        <f t="shared" si="18"/>
        <v>9</v>
      </c>
      <c r="AR31" s="148">
        <f t="shared" si="55"/>
        <v>0</v>
      </c>
      <c r="AS31" s="148">
        <f t="shared" si="56"/>
        <v>0</v>
      </c>
      <c r="AT31" s="148">
        <f t="shared" si="57"/>
        <v>0</v>
      </c>
      <c r="AU31" s="148">
        <f t="shared" si="58"/>
        <v>0</v>
      </c>
      <c r="AV31" s="148">
        <f t="shared" si="59"/>
        <v>0</v>
      </c>
      <c r="AW31" s="148">
        <f t="shared" si="60"/>
        <v>0</v>
      </c>
      <c r="AX31" s="148">
        <f t="shared" si="61"/>
        <v>0</v>
      </c>
      <c r="AY31" s="148">
        <f t="shared" si="62"/>
        <v>0</v>
      </c>
      <c r="AZ31" s="148">
        <f t="shared" si="63"/>
        <v>0</v>
      </c>
      <c r="BA31" s="148">
        <f t="shared" si="64"/>
        <v>0</v>
      </c>
      <c r="BB31" s="148">
        <f t="shared" si="65"/>
        <v>0</v>
      </c>
      <c r="BC31" s="152"/>
      <c r="BD31" s="149" t="e">
        <f t="shared" si="66"/>
        <v>#DIV/0!</v>
      </c>
      <c r="BE31" s="149" t="e">
        <f t="shared" si="67"/>
        <v>#DIV/0!</v>
      </c>
      <c r="BF31" s="149" t="e">
        <f t="shared" si="68"/>
        <v>#DIV/0!</v>
      </c>
      <c r="BG31" s="149" t="e">
        <f t="shared" si="69"/>
        <v>#DIV/0!</v>
      </c>
      <c r="BH31" s="149" t="e">
        <f t="shared" si="70"/>
        <v>#DIV/0!</v>
      </c>
      <c r="BI31" s="149" t="e">
        <f t="shared" si="71"/>
        <v>#DIV/0!</v>
      </c>
      <c r="BJ31" s="149" t="e">
        <f t="shared" si="72"/>
        <v>#DIV/0!</v>
      </c>
      <c r="BK31" s="149" t="e">
        <f t="shared" si="73"/>
        <v>#DIV/0!</v>
      </c>
      <c r="BL31" s="149" t="e">
        <f t="shared" si="74"/>
        <v>#DIV/0!</v>
      </c>
      <c r="BM31" s="149" t="e">
        <f t="shared" si="75"/>
        <v>#DIV/0!</v>
      </c>
      <c r="BN31" s="149" t="e">
        <f t="shared" si="76"/>
        <v>#DIV/0!</v>
      </c>
      <c r="BO31" s="40"/>
      <c r="BP31" s="40"/>
    </row>
    <row r="32" spans="1:68" ht="14.25" customHeight="1" x14ac:dyDescent="0.3">
      <c r="B32" s="159">
        <f>'Current Year'!B30</f>
        <v>10</v>
      </c>
      <c r="C32" s="173">
        <f>+'Current Year'!C30*$C$16</f>
        <v>0</v>
      </c>
      <c r="D32" s="173">
        <f>+'Current Year'!D30*$C$16</f>
        <v>0</v>
      </c>
      <c r="E32" s="173">
        <f>+'Current Year'!E30*$C$16</f>
        <v>0</v>
      </c>
      <c r="F32" s="173">
        <f>+'Current Year'!F30*$C$16</f>
        <v>0</v>
      </c>
      <c r="G32" s="173">
        <f>+'Current Year'!G30*$C$16</f>
        <v>0</v>
      </c>
      <c r="H32" s="173">
        <f>+'Current Year'!H30*$C$16</f>
        <v>0</v>
      </c>
      <c r="I32" s="173">
        <f>+'Current Year'!I30*$C$16</f>
        <v>0</v>
      </c>
      <c r="J32" s="173">
        <f>+'Current Year'!J30*$C$16</f>
        <v>0</v>
      </c>
      <c r="K32" s="173">
        <f>+'Current Year'!K30*$C$16</f>
        <v>0</v>
      </c>
      <c r="L32" s="173">
        <f>+'Current Year'!L30*$C$16</f>
        <v>0</v>
      </c>
      <c r="M32" s="173">
        <f>+'Current Year'!M30*$C$16</f>
        <v>0</v>
      </c>
      <c r="N32" s="173">
        <f>+'Current Year'!N30*$C$16</f>
        <v>0</v>
      </c>
      <c r="P32" s="150">
        <f t="shared" si="23"/>
        <v>10</v>
      </c>
      <c r="Q32" s="178" t="e">
        <f t="shared" si="24"/>
        <v>#DIV/0!</v>
      </c>
      <c r="R32" s="178" t="e">
        <f t="shared" si="42"/>
        <v>#DIV/0!</v>
      </c>
      <c r="S32" s="178" t="e">
        <f t="shared" si="42"/>
        <v>#DIV/0!</v>
      </c>
      <c r="T32" s="178" t="e">
        <f t="shared" si="42"/>
        <v>#DIV/0!</v>
      </c>
      <c r="U32" s="178" t="e">
        <f t="shared" si="42"/>
        <v>#DIV/0!</v>
      </c>
      <c r="V32" s="178" t="e">
        <f t="shared" si="42"/>
        <v>#DIV/0!</v>
      </c>
      <c r="W32" s="178" t="e">
        <f t="shared" si="42"/>
        <v>#DIV/0!</v>
      </c>
      <c r="X32" s="178" t="e">
        <f t="shared" si="42"/>
        <v>#DIV/0!</v>
      </c>
      <c r="Y32" s="178" t="e">
        <f t="shared" si="42"/>
        <v>#DIV/0!</v>
      </c>
      <c r="Z32" s="178" t="e">
        <f t="shared" si="42"/>
        <v>#DIV/0!</v>
      </c>
      <c r="AA32" s="178" t="e">
        <f t="shared" si="25"/>
        <v>#DIV/0!</v>
      </c>
      <c r="AB32" s="178" t="e">
        <f t="shared" si="25"/>
        <v>#DIV/0!</v>
      </c>
      <c r="AC32" s="135"/>
      <c r="AD32" s="148">
        <f t="shared" si="43"/>
        <v>0</v>
      </c>
      <c r="AE32" s="148">
        <f t="shared" si="44"/>
        <v>0</v>
      </c>
      <c r="AF32" s="148">
        <f t="shared" si="45"/>
        <v>0</v>
      </c>
      <c r="AG32" s="148">
        <f t="shared" si="46"/>
        <v>0</v>
      </c>
      <c r="AH32" s="148">
        <f t="shared" si="47"/>
        <v>0</v>
      </c>
      <c r="AI32" s="148">
        <f t="shared" si="48"/>
        <v>0</v>
      </c>
      <c r="AJ32" s="148">
        <f t="shared" si="49"/>
        <v>0</v>
      </c>
      <c r="AK32" s="148">
        <f t="shared" si="50"/>
        <v>0</v>
      </c>
      <c r="AL32" s="148">
        <f t="shared" si="51"/>
        <v>0</v>
      </c>
      <c r="AM32" s="148">
        <f t="shared" si="52"/>
        <v>0</v>
      </c>
      <c r="AN32" s="148">
        <f t="shared" si="53"/>
        <v>0</v>
      </c>
      <c r="AO32" s="148">
        <f t="shared" si="54"/>
        <v>0</v>
      </c>
      <c r="AP32" s="135"/>
      <c r="AQ32" s="147">
        <f t="shared" si="18"/>
        <v>10</v>
      </c>
      <c r="AR32" s="148">
        <f t="shared" si="55"/>
        <v>0</v>
      </c>
      <c r="AS32" s="148">
        <f t="shared" si="56"/>
        <v>0</v>
      </c>
      <c r="AT32" s="148">
        <f t="shared" si="57"/>
        <v>0</v>
      </c>
      <c r="AU32" s="148">
        <f t="shared" si="58"/>
        <v>0</v>
      </c>
      <c r="AV32" s="148">
        <f t="shared" si="59"/>
        <v>0</v>
      </c>
      <c r="AW32" s="148">
        <f t="shared" si="60"/>
        <v>0</v>
      </c>
      <c r="AX32" s="148">
        <f t="shared" si="61"/>
        <v>0</v>
      </c>
      <c r="AY32" s="148">
        <f t="shared" si="62"/>
        <v>0</v>
      </c>
      <c r="AZ32" s="148">
        <f t="shared" si="63"/>
        <v>0</v>
      </c>
      <c r="BA32" s="148">
        <f t="shared" si="64"/>
        <v>0</v>
      </c>
      <c r="BB32" s="148">
        <f t="shared" si="65"/>
        <v>0</v>
      </c>
      <c r="BC32" s="152"/>
      <c r="BD32" s="149" t="e">
        <f t="shared" si="66"/>
        <v>#DIV/0!</v>
      </c>
      <c r="BE32" s="149" t="e">
        <f t="shared" si="67"/>
        <v>#DIV/0!</v>
      </c>
      <c r="BF32" s="149" t="e">
        <f t="shared" si="68"/>
        <v>#DIV/0!</v>
      </c>
      <c r="BG32" s="149" t="e">
        <f t="shared" si="69"/>
        <v>#DIV/0!</v>
      </c>
      <c r="BH32" s="149" t="e">
        <f t="shared" si="70"/>
        <v>#DIV/0!</v>
      </c>
      <c r="BI32" s="149" t="e">
        <f t="shared" si="71"/>
        <v>#DIV/0!</v>
      </c>
      <c r="BJ32" s="149" t="e">
        <f t="shared" si="72"/>
        <v>#DIV/0!</v>
      </c>
      <c r="BK32" s="149" t="e">
        <f t="shared" si="73"/>
        <v>#DIV/0!</v>
      </c>
      <c r="BL32" s="149" t="e">
        <f t="shared" si="74"/>
        <v>#DIV/0!</v>
      </c>
      <c r="BM32" s="149" t="e">
        <f t="shared" si="75"/>
        <v>#DIV/0!</v>
      </c>
      <c r="BN32" s="149" t="e">
        <f t="shared" si="76"/>
        <v>#DIV/0!</v>
      </c>
      <c r="BO32" s="40"/>
      <c r="BP32" s="40"/>
    </row>
    <row r="33" spans="2:68" ht="14.25" customHeight="1" x14ac:dyDescent="0.3">
      <c r="B33" s="159">
        <f>'Current Year'!B31</f>
        <v>11</v>
      </c>
      <c r="C33" s="173">
        <f>+'Current Year'!C31*$C$16</f>
        <v>0</v>
      </c>
      <c r="D33" s="173">
        <f>+'Current Year'!D31*$C$16</f>
        <v>0</v>
      </c>
      <c r="E33" s="173">
        <f>+'Current Year'!E31*$C$16</f>
        <v>0</v>
      </c>
      <c r="F33" s="173">
        <f>+'Current Year'!F31*$C$16</f>
        <v>0</v>
      </c>
      <c r="G33" s="173">
        <f>+'Current Year'!G31*$C$16</f>
        <v>0</v>
      </c>
      <c r="H33" s="173">
        <f>+'Current Year'!H31*$C$16</f>
        <v>0</v>
      </c>
      <c r="I33" s="173">
        <f>+'Current Year'!I31*$C$16</f>
        <v>0</v>
      </c>
      <c r="J33" s="173">
        <f>+'Current Year'!J31*$C$16</f>
        <v>0</v>
      </c>
      <c r="K33" s="173">
        <f>+'Current Year'!K31*$C$16</f>
        <v>0</v>
      </c>
      <c r="L33" s="173">
        <f>+'Current Year'!L31*$C$16</f>
        <v>0</v>
      </c>
      <c r="M33" s="173">
        <f>+'Current Year'!M31*$C$16</f>
        <v>0</v>
      </c>
      <c r="N33" s="173">
        <f>+'Current Year'!N31*$C$16</f>
        <v>0</v>
      </c>
      <c r="P33" s="150">
        <f t="shared" si="23"/>
        <v>11</v>
      </c>
      <c r="Q33" s="178" t="e">
        <f t="shared" si="24"/>
        <v>#DIV/0!</v>
      </c>
      <c r="R33" s="178" t="e">
        <f t="shared" si="42"/>
        <v>#DIV/0!</v>
      </c>
      <c r="S33" s="178" t="e">
        <f t="shared" si="42"/>
        <v>#DIV/0!</v>
      </c>
      <c r="T33" s="178" t="e">
        <f t="shared" si="42"/>
        <v>#DIV/0!</v>
      </c>
      <c r="U33" s="178" t="e">
        <f t="shared" si="42"/>
        <v>#DIV/0!</v>
      </c>
      <c r="V33" s="178" t="e">
        <f t="shared" si="42"/>
        <v>#DIV/0!</v>
      </c>
      <c r="W33" s="178" t="e">
        <f t="shared" si="42"/>
        <v>#DIV/0!</v>
      </c>
      <c r="X33" s="178" t="e">
        <f t="shared" si="42"/>
        <v>#DIV/0!</v>
      </c>
      <c r="Y33" s="178" t="e">
        <f t="shared" si="42"/>
        <v>#DIV/0!</v>
      </c>
      <c r="Z33" s="178" t="e">
        <f t="shared" si="42"/>
        <v>#DIV/0!</v>
      </c>
      <c r="AA33" s="178" t="e">
        <f t="shared" si="25"/>
        <v>#DIV/0!</v>
      </c>
      <c r="AB33" s="178" t="e">
        <f t="shared" si="25"/>
        <v>#DIV/0!</v>
      </c>
      <c r="AC33" s="135"/>
      <c r="AD33" s="148">
        <f t="shared" si="43"/>
        <v>0</v>
      </c>
      <c r="AE33" s="148">
        <f t="shared" si="44"/>
        <v>0</v>
      </c>
      <c r="AF33" s="148">
        <f t="shared" si="45"/>
        <v>0</v>
      </c>
      <c r="AG33" s="148">
        <f t="shared" si="46"/>
        <v>0</v>
      </c>
      <c r="AH33" s="148">
        <f t="shared" si="47"/>
        <v>0</v>
      </c>
      <c r="AI33" s="148">
        <f t="shared" si="48"/>
        <v>0</v>
      </c>
      <c r="AJ33" s="148">
        <f t="shared" si="49"/>
        <v>0</v>
      </c>
      <c r="AK33" s="148">
        <f t="shared" si="50"/>
        <v>0</v>
      </c>
      <c r="AL33" s="148">
        <f t="shared" si="51"/>
        <v>0</v>
      </c>
      <c r="AM33" s="148">
        <f t="shared" si="52"/>
        <v>0</v>
      </c>
      <c r="AN33" s="148">
        <f t="shared" si="53"/>
        <v>0</v>
      </c>
      <c r="AO33" s="148">
        <f t="shared" si="54"/>
        <v>0</v>
      </c>
      <c r="AP33" s="135"/>
      <c r="AQ33" s="147">
        <f t="shared" si="18"/>
        <v>11</v>
      </c>
      <c r="AR33" s="148">
        <f t="shared" si="55"/>
        <v>0</v>
      </c>
      <c r="AS33" s="148">
        <f t="shared" si="56"/>
        <v>0</v>
      </c>
      <c r="AT33" s="148">
        <f t="shared" si="57"/>
        <v>0</v>
      </c>
      <c r="AU33" s="148">
        <f t="shared" si="58"/>
        <v>0</v>
      </c>
      <c r="AV33" s="148">
        <f t="shared" si="59"/>
        <v>0</v>
      </c>
      <c r="AW33" s="148">
        <f t="shared" si="60"/>
        <v>0</v>
      </c>
      <c r="AX33" s="148">
        <f t="shared" si="61"/>
        <v>0</v>
      </c>
      <c r="AY33" s="148">
        <f t="shared" si="62"/>
        <v>0</v>
      </c>
      <c r="AZ33" s="148">
        <f t="shared" si="63"/>
        <v>0</v>
      </c>
      <c r="BA33" s="148">
        <f t="shared" si="64"/>
        <v>0</v>
      </c>
      <c r="BB33" s="148">
        <f t="shared" si="65"/>
        <v>0</v>
      </c>
      <c r="BC33" s="152"/>
      <c r="BD33" s="149" t="e">
        <f t="shared" si="66"/>
        <v>#DIV/0!</v>
      </c>
      <c r="BE33" s="149" t="e">
        <f t="shared" si="67"/>
        <v>#DIV/0!</v>
      </c>
      <c r="BF33" s="149" t="e">
        <f t="shared" si="68"/>
        <v>#DIV/0!</v>
      </c>
      <c r="BG33" s="149" t="e">
        <f t="shared" si="69"/>
        <v>#DIV/0!</v>
      </c>
      <c r="BH33" s="149" t="e">
        <f t="shared" si="70"/>
        <v>#DIV/0!</v>
      </c>
      <c r="BI33" s="149" t="e">
        <f t="shared" si="71"/>
        <v>#DIV/0!</v>
      </c>
      <c r="BJ33" s="149" t="e">
        <f t="shared" si="72"/>
        <v>#DIV/0!</v>
      </c>
      <c r="BK33" s="149" t="e">
        <f t="shared" si="73"/>
        <v>#DIV/0!</v>
      </c>
      <c r="BL33" s="149" t="e">
        <f t="shared" si="74"/>
        <v>#DIV/0!</v>
      </c>
      <c r="BM33" s="149" t="e">
        <f t="shared" si="75"/>
        <v>#DIV/0!</v>
      </c>
      <c r="BN33" s="149" t="e">
        <f t="shared" si="76"/>
        <v>#DIV/0!</v>
      </c>
      <c r="BO33" s="40"/>
      <c r="BP33" s="40"/>
    </row>
    <row r="34" spans="2:68" ht="14.25" customHeight="1" x14ac:dyDescent="0.3">
      <c r="B34" s="159">
        <f>'Current Year'!B32</f>
        <v>12</v>
      </c>
      <c r="C34" s="173">
        <f>+'Current Year'!C32*$C$16</f>
        <v>0</v>
      </c>
      <c r="D34" s="173">
        <f>+'Current Year'!D32*$C$16</f>
        <v>0</v>
      </c>
      <c r="E34" s="173">
        <f>+'Current Year'!E32*$C$16</f>
        <v>0</v>
      </c>
      <c r="F34" s="173">
        <f>+'Current Year'!F32*$C$16</f>
        <v>0</v>
      </c>
      <c r="G34" s="173">
        <f>+'Current Year'!G32*$C$16</f>
        <v>0</v>
      </c>
      <c r="H34" s="173">
        <f>+'Current Year'!H32*$C$16</f>
        <v>0</v>
      </c>
      <c r="I34" s="173">
        <f>+'Current Year'!I32*$C$16</f>
        <v>0</v>
      </c>
      <c r="J34" s="173">
        <f>+'Current Year'!J32*$C$16</f>
        <v>0</v>
      </c>
      <c r="K34" s="173">
        <f>+'Current Year'!K32*$C$16</f>
        <v>0</v>
      </c>
      <c r="L34" s="173">
        <f>+'Current Year'!L32*$C$16</f>
        <v>0</v>
      </c>
      <c r="M34" s="173">
        <f>+'Current Year'!M32*$C$16</f>
        <v>0</v>
      </c>
      <c r="N34" s="173">
        <f>+'Current Year'!N32*$C$16</f>
        <v>0</v>
      </c>
      <c r="P34" s="150">
        <f t="shared" si="23"/>
        <v>12</v>
      </c>
      <c r="Q34" s="178" t="e">
        <f t="shared" si="24"/>
        <v>#DIV/0!</v>
      </c>
      <c r="R34" s="178" t="e">
        <f t="shared" si="42"/>
        <v>#DIV/0!</v>
      </c>
      <c r="S34" s="178" t="e">
        <f t="shared" si="42"/>
        <v>#DIV/0!</v>
      </c>
      <c r="T34" s="178" t="e">
        <f t="shared" si="42"/>
        <v>#DIV/0!</v>
      </c>
      <c r="U34" s="178" t="e">
        <f t="shared" si="42"/>
        <v>#DIV/0!</v>
      </c>
      <c r="V34" s="178" t="e">
        <f t="shared" si="42"/>
        <v>#DIV/0!</v>
      </c>
      <c r="W34" s="178" t="e">
        <f t="shared" si="42"/>
        <v>#DIV/0!</v>
      </c>
      <c r="X34" s="178" t="e">
        <f t="shared" si="42"/>
        <v>#DIV/0!</v>
      </c>
      <c r="Y34" s="178" t="e">
        <f t="shared" si="42"/>
        <v>#DIV/0!</v>
      </c>
      <c r="Z34" s="178" t="e">
        <f t="shared" si="42"/>
        <v>#DIV/0!</v>
      </c>
      <c r="AA34" s="178" t="e">
        <f t="shared" si="25"/>
        <v>#DIV/0!</v>
      </c>
      <c r="AB34" s="178" t="e">
        <f t="shared" si="25"/>
        <v>#DIV/0!</v>
      </c>
      <c r="AC34" s="135"/>
      <c r="AD34" s="148">
        <f t="shared" si="43"/>
        <v>0</v>
      </c>
      <c r="AE34" s="148">
        <f t="shared" si="44"/>
        <v>0</v>
      </c>
      <c r="AF34" s="148">
        <f t="shared" si="45"/>
        <v>0</v>
      </c>
      <c r="AG34" s="148">
        <f t="shared" si="46"/>
        <v>0</v>
      </c>
      <c r="AH34" s="148">
        <f t="shared" si="47"/>
        <v>0</v>
      </c>
      <c r="AI34" s="148">
        <f t="shared" si="48"/>
        <v>0</v>
      </c>
      <c r="AJ34" s="148">
        <f t="shared" si="49"/>
        <v>0</v>
      </c>
      <c r="AK34" s="148">
        <f t="shared" si="50"/>
        <v>0</v>
      </c>
      <c r="AL34" s="148">
        <f t="shared" si="51"/>
        <v>0</v>
      </c>
      <c r="AM34" s="148">
        <f t="shared" si="52"/>
        <v>0</v>
      </c>
      <c r="AN34" s="148">
        <f t="shared" si="53"/>
        <v>0</v>
      </c>
      <c r="AO34" s="148">
        <f t="shared" si="54"/>
        <v>0</v>
      </c>
      <c r="AP34" s="135"/>
      <c r="AQ34" s="147">
        <f t="shared" si="18"/>
        <v>12</v>
      </c>
      <c r="AR34" s="148">
        <f t="shared" si="55"/>
        <v>0</v>
      </c>
      <c r="AS34" s="148">
        <f t="shared" si="56"/>
        <v>0</v>
      </c>
      <c r="AT34" s="148">
        <f t="shared" si="57"/>
        <v>0</v>
      </c>
      <c r="AU34" s="148">
        <f t="shared" si="58"/>
        <v>0</v>
      </c>
      <c r="AV34" s="148">
        <f t="shared" si="59"/>
        <v>0</v>
      </c>
      <c r="AW34" s="148">
        <f t="shared" si="60"/>
        <v>0</v>
      </c>
      <c r="AX34" s="148">
        <f t="shared" si="61"/>
        <v>0</v>
      </c>
      <c r="AY34" s="148">
        <f t="shared" si="62"/>
        <v>0</v>
      </c>
      <c r="AZ34" s="148">
        <f t="shared" si="63"/>
        <v>0</v>
      </c>
      <c r="BA34" s="148">
        <f t="shared" si="64"/>
        <v>0</v>
      </c>
      <c r="BB34" s="148">
        <f t="shared" si="65"/>
        <v>0</v>
      </c>
      <c r="BC34" s="152"/>
      <c r="BD34" s="149" t="e">
        <f t="shared" si="66"/>
        <v>#DIV/0!</v>
      </c>
      <c r="BE34" s="149" t="e">
        <f t="shared" si="67"/>
        <v>#DIV/0!</v>
      </c>
      <c r="BF34" s="149" t="e">
        <f t="shared" si="68"/>
        <v>#DIV/0!</v>
      </c>
      <c r="BG34" s="149" t="e">
        <f t="shared" si="69"/>
        <v>#DIV/0!</v>
      </c>
      <c r="BH34" s="149" t="e">
        <f t="shared" si="70"/>
        <v>#DIV/0!</v>
      </c>
      <c r="BI34" s="149" t="e">
        <f t="shared" si="71"/>
        <v>#DIV/0!</v>
      </c>
      <c r="BJ34" s="149" t="e">
        <f t="shared" si="72"/>
        <v>#DIV/0!</v>
      </c>
      <c r="BK34" s="149" t="e">
        <f t="shared" si="73"/>
        <v>#DIV/0!</v>
      </c>
      <c r="BL34" s="149" t="e">
        <f t="shared" si="74"/>
        <v>#DIV/0!</v>
      </c>
      <c r="BM34" s="149" t="e">
        <f t="shared" si="75"/>
        <v>#DIV/0!</v>
      </c>
      <c r="BN34" s="149" t="e">
        <f t="shared" si="76"/>
        <v>#DIV/0!</v>
      </c>
      <c r="BO34" s="40"/>
      <c r="BP34" s="40"/>
    </row>
    <row r="35" spans="2:68" ht="14.25" customHeight="1" x14ac:dyDescent="0.3">
      <c r="B35" s="159">
        <f>'Current Year'!B33</f>
        <v>13</v>
      </c>
      <c r="C35" s="173">
        <f>+'Current Year'!C33*$C$16</f>
        <v>0</v>
      </c>
      <c r="D35" s="173">
        <f>+'Current Year'!D33*$C$16</f>
        <v>0</v>
      </c>
      <c r="E35" s="173">
        <f>+'Current Year'!E33*$C$16</f>
        <v>0</v>
      </c>
      <c r="F35" s="173">
        <f>+'Current Year'!F33*$C$16</f>
        <v>0</v>
      </c>
      <c r="G35" s="173">
        <f>+'Current Year'!G33*$C$16</f>
        <v>0</v>
      </c>
      <c r="H35" s="173">
        <f>+'Current Year'!H33*$C$16</f>
        <v>0</v>
      </c>
      <c r="I35" s="173">
        <f>+'Current Year'!I33*$C$16</f>
        <v>0</v>
      </c>
      <c r="J35" s="173">
        <f>+'Current Year'!J33*$C$16</f>
        <v>0</v>
      </c>
      <c r="K35" s="173">
        <f>+'Current Year'!K33*$C$16</f>
        <v>0</v>
      </c>
      <c r="L35" s="173">
        <f>+'Current Year'!L33*$C$16</f>
        <v>0</v>
      </c>
      <c r="M35" s="173">
        <f>+'Current Year'!M33*$C$16</f>
        <v>0</v>
      </c>
      <c r="N35" s="173">
        <f>+'Current Year'!N33*$C$16</f>
        <v>0</v>
      </c>
      <c r="P35" s="150">
        <f t="shared" si="23"/>
        <v>13</v>
      </c>
      <c r="Q35" s="178" t="e">
        <f t="shared" si="24"/>
        <v>#DIV/0!</v>
      </c>
      <c r="R35" s="178" t="e">
        <f t="shared" si="42"/>
        <v>#DIV/0!</v>
      </c>
      <c r="S35" s="178" t="e">
        <f t="shared" ref="S35:Z50" si="77">+E35/E34-1</f>
        <v>#DIV/0!</v>
      </c>
      <c r="T35" s="178" t="e">
        <f t="shared" si="77"/>
        <v>#DIV/0!</v>
      </c>
      <c r="U35" s="178" t="e">
        <f t="shared" si="77"/>
        <v>#DIV/0!</v>
      </c>
      <c r="V35" s="178" t="e">
        <f t="shared" si="77"/>
        <v>#DIV/0!</v>
      </c>
      <c r="W35" s="178" t="e">
        <f t="shared" si="77"/>
        <v>#DIV/0!</v>
      </c>
      <c r="X35" s="178" t="e">
        <f t="shared" si="77"/>
        <v>#DIV/0!</v>
      </c>
      <c r="Y35" s="178" t="e">
        <f t="shared" si="77"/>
        <v>#DIV/0!</v>
      </c>
      <c r="Z35" s="178" t="e">
        <f t="shared" si="77"/>
        <v>#DIV/0!</v>
      </c>
      <c r="AA35" s="178" t="e">
        <f t="shared" si="25"/>
        <v>#DIV/0!</v>
      </c>
      <c r="AB35" s="178" t="e">
        <f t="shared" si="25"/>
        <v>#DIV/0!</v>
      </c>
      <c r="AC35" s="135"/>
      <c r="AD35" s="148">
        <f t="shared" si="43"/>
        <v>0</v>
      </c>
      <c r="AE35" s="148">
        <f t="shared" si="44"/>
        <v>0</v>
      </c>
      <c r="AF35" s="148">
        <f t="shared" si="45"/>
        <v>0</v>
      </c>
      <c r="AG35" s="148">
        <f t="shared" si="46"/>
        <v>0</v>
      </c>
      <c r="AH35" s="148">
        <f t="shared" si="47"/>
        <v>0</v>
      </c>
      <c r="AI35" s="148">
        <f t="shared" si="48"/>
        <v>0</v>
      </c>
      <c r="AJ35" s="148">
        <f t="shared" si="49"/>
        <v>0</v>
      </c>
      <c r="AK35" s="148">
        <f t="shared" si="50"/>
        <v>0</v>
      </c>
      <c r="AL35" s="148">
        <f t="shared" si="51"/>
        <v>0</v>
      </c>
      <c r="AM35" s="148">
        <f t="shared" si="52"/>
        <v>0</v>
      </c>
      <c r="AN35" s="148">
        <f t="shared" si="53"/>
        <v>0</v>
      </c>
      <c r="AO35" s="148">
        <f t="shared" si="54"/>
        <v>0</v>
      </c>
      <c r="AP35" s="135"/>
      <c r="AQ35" s="147">
        <f t="shared" si="18"/>
        <v>13</v>
      </c>
      <c r="AR35" s="148">
        <f t="shared" si="55"/>
        <v>0</v>
      </c>
      <c r="AS35" s="148">
        <f t="shared" si="56"/>
        <v>0</v>
      </c>
      <c r="AT35" s="148">
        <f t="shared" si="57"/>
        <v>0</v>
      </c>
      <c r="AU35" s="148">
        <f t="shared" si="58"/>
        <v>0</v>
      </c>
      <c r="AV35" s="148">
        <f t="shared" si="59"/>
        <v>0</v>
      </c>
      <c r="AW35" s="148">
        <f t="shared" si="60"/>
        <v>0</v>
      </c>
      <c r="AX35" s="148">
        <f t="shared" si="61"/>
        <v>0</v>
      </c>
      <c r="AY35" s="148">
        <f t="shared" si="62"/>
        <v>0</v>
      </c>
      <c r="AZ35" s="148">
        <f t="shared" si="63"/>
        <v>0</v>
      </c>
      <c r="BA35" s="148">
        <f t="shared" si="64"/>
        <v>0</v>
      </c>
      <c r="BB35" s="148">
        <f t="shared" si="65"/>
        <v>0</v>
      </c>
      <c r="BC35" s="152"/>
      <c r="BD35" s="149" t="e">
        <f t="shared" si="66"/>
        <v>#DIV/0!</v>
      </c>
      <c r="BE35" s="149" t="e">
        <f t="shared" si="67"/>
        <v>#DIV/0!</v>
      </c>
      <c r="BF35" s="149" t="e">
        <f t="shared" si="68"/>
        <v>#DIV/0!</v>
      </c>
      <c r="BG35" s="149" t="e">
        <f t="shared" si="69"/>
        <v>#DIV/0!</v>
      </c>
      <c r="BH35" s="149" t="e">
        <f t="shared" si="70"/>
        <v>#DIV/0!</v>
      </c>
      <c r="BI35" s="149" t="e">
        <f t="shared" si="71"/>
        <v>#DIV/0!</v>
      </c>
      <c r="BJ35" s="149" t="e">
        <f t="shared" si="72"/>
        <v>#DIV/0!</v>
      </c>
      <c r="BK35" s="149" t="e">
        <f t="shared" si="73"/>
        <v>#DIV/0!</v>
      </c>
      <c r="BL35" s="149" t="e">
        <f t="shared" si="74"/>
        <v>#DIV/0!</v>
      </c>
      <c r="BM35" s="149" t="e">
        <f t="shared" si="75"/>
        <v>#DIV/0!</v>
      </c>
      <c r="BN35" s="149" t="e">
        <f t="shared" si="76"/>
        <v>#DIV/0!</v>
      </c>
      <c r="BO35" s="40"/>
      <c r="BP35" s="40"/>
    </row>
    <row r="36" spans="2:68" ht="14.25" customHeight="1" x14ac:dyDescent="0.3">
      <c r="B36" s="159">
        <f>'Current Year'!B34</f>
        <v>14</v>
      </c>
      <c r="C36" s="173">
        <f>+'Current Year'!C34*$C$16</f>
        <v>0</v>
      </c>
      <c r="D36" s="173">
        <f>+'Current Year'!D34*$C$16</f>
        <v>0</v>
      </c>
      <c r="E36" s="173">
        <f>+'Current Year'!E34*$C$16</f>
        <v>0</v>
      </c>
      <c r="F36" s="173">
        <f>+'Current Year'!F34*$C$16</f>
        <v>0</v>
      </c>
      <c r="G36" s="173">
        <f>+'Current Year'!G34*$C$16</f>
        <v>0</v>
      </c>
      <c r="H36" s="173">
        <f>+'Current Year'!H34*$C$16</f>
        <v>0</v>
      </c>
      <c r="I36" s="173">
        <f>+'Current Year'!I34*$C$16</f>
        <v>0</v>
      </c>
      <c r="J36" s="173">
        <f>+'Current Year'!J34*$C$16</f>
        <v>0</v>
      </c>
      <c r="K36" s="173">
        <f>+'Current Year'!K34*$C$16</f>
        <v>0</v>
      </c>
      <c r="L36" s="173">
        <f>+'Current Year'!L34*$C$16</f>
        <v>0</v>
      </c>
      <c r="M36" s="173">
        <f>+'Current Year'!M34*$C$16</f>
        <v>0</v>
      </c>
      <c r="N36" s="173">
        <f>+'Current Year'!N34*$C$16</f>
        <v>0</v>
      </c>
      <c r="P36" s="150">
        <f t="shared" si="23"/>
        <v>14</v>
      </c>
      <c r="Q36" s="178" t="e">
        <f t="shared" si="24"/>
        <v>#DIV/0!</v>
      </c>
      <c r="R36" s="178" t="e">
        <f t="shared" si="42"/>
        <v>#DIV/0!</v>
      </c>
      <c r="S36" s="178" t="e">
        <f t="shared" si="77"/>
        <v>#DIV/0!</v>
      </c>
      <c r="T36" s="178" t="e">
        <f t="shared" si="77"/>
        <v>#DIV/0!</v>
      </c>
      <c r="U36" s="178" t="e">
        <f t="shared" si="77"/>
        <v>#DIV/0!</v>
      </c>
      <c r="V36" s="178" t="e">
        <f t="shared" si="77"/>
        <v>#DIV/0!</v>
      </c>
      <c r="W36" s="178" t="e">
        <f t="shared" si="77"/>
        <v>#DIV/0!</v>
      </c>
      <c r="X36" s="178" t="e">
        <f t="shared" si="77"/>
        <v>#DIV/0!</v>
      </c>
      <c r="Y36" s="178" t="e">
        <f t="shared" si="77"/>
        <v>#DIV/0!</v>
      </c>
      <c r="Z36" s="178" t="e">
        <f t="shared" si="77"/>
        <v>#DIV/0!</v>
      </c>
      <c r="AA36" s="178" t="e">
        <f t="shared" si="25"/>
        <v>#DIV/0!</v>
      </c>
      <c r="AB36" s="178" t="e">
        <f t="shared" si="25"/>
        <v>#DIV/0!</v>
      </c>
      <c r="AC36" s="135"/>
      <c r="AD36" s="148">
        <f t="shared" si="43"/>
        <v>0</v>
      </c>
      <c r="AE36" s="148">
        <f t="shared" si="44"/>
        <v>0</v>
      </c>
      <c r="AF36" s="148">
        <f t="shared" si="45"/>
        <v>0</v>
      </c>
      <c r="AG36" s="148">
        <f t="shared" si="46"/>
        <v>0</v>
      </c>
      <c r="AH36" s="148">
        <f t="shared" si="47"/>
        <v>0</v>
      </c>
      <c r="AI36" s="148">
        <f t="shared" si="48"/>
        <v>0</v>
      </c>
      <c r="AJ36" s="148">
        <f t="shared" si="49"/>
        <v>0</v>
      </c>
      <c r="AK36" s="148">
        <f t="shared" si="50"/>
        <v>0</v>
      </c>
      <c r="AL36" s="148">
        <f t="shared" si="51"/>
        <v>0</v>
      </c>
      <c r="AM36" s="148">
        <f t="shared" si="52"/>
        <v>0</v>
      </c>
      <c r="AN36" s="148">
        <f t="shared" si="53"/>
        <v>0</v>
      </c>
      <c r="AO36" s="148">
        <f t="shared" si="54"/>
        <v>0</v>
      </c>
      <c r="AP36" s="135"/>
      <c r="AQ36" s="147">
        <f t="shared" si="18"/>
        <v>14</v>
      </c>
      <c r="AR36" s="148">
        <f t="shared" si="55"/>
        <v>0</v>
      </c>
      <c r="AS36" s="148">
        <f t="shared" si="56"/>
        <v>0</v>
      </c>
      <c r="AT36" s="148">
        <f t="shared" si="57"/>
        <v>0</v>
      </c>
      <c r="AU36" s="148">
        <f t="shared" si="58"/>
        <v>0</v>
      </c>
      <c r="AV36" s="148">
        <f t="shared" si="59"/>
        <v>0</v>
      </c>
      <c r="AW36" s="148">
        <f t="shared" si="60"/>
        <v>0</v>
      </c>
      <c r="AX36" s="148">
        <f t="shared" si="61"/>
        <v>0</v>
      </c>
      <c r="AY36" s="148">
        <f t="shared" si="62"/>
        <v>0</v>
      </c>
      <c r="AZ36" s="148">
        <f t="shared" si="63"/>
        <v>0</v>
      </c>
      <c r="BA36" s="148">
        <f t="shared" si="64"/>
        <v>0</v>
      </c>
      <c r="BB36" s="148">
        <f t="shared" si="65"/>
        <v>0</v>
      </c>
      <c r="BC36" s="152"/>
      <c r="BD36" s="149" t="e">
        <f t="shared" si="66"/>
        <v>#DIV/0!</v>
      </c>
      <c r="BE36" s="149" t="e">
        <f t="shared" si="67"/>
        <v>#DIV/0!</v>
      </c>
      <c r="BF36" s="149" t="e">
        <f t="shared" si="68"/>
        <v>#DIV/0!</v>
      </c>
      <c r="BG36" s="149" t="e">
        <f t="shared" si="69"/>
        <v>#DIV/0!</v>
      </c>
      <c r="BH36" s="149" t="e">
        <f t="shared" si="70"/>
        <v>#DIV/0!</v>
      </c>
      <c r="BI36" s="149" t="e">
        <f t="shared" si="71"/>
        <v>#DIV/0!</v>
      </c>
      <c r="BJ36" s="149" t="e">
        <f t="shared" si="72"/>
        <v>#DIV/0!</v>
      </c>
      <c r="BK36" s="149" t="e">
        <f t="shared" si="73"/>
        <v>#DIV/0!</v>
      </c>
      <c r="BL36" s="149" t="e">
        <f t="shared" si="74"/>
        <v>#DIV/0!</v>
      </c>
      <c r="BM36" s="149" t="e">
        <f t="shared" si="75"/>
        <v>#DIV/0!</v>
      </c>
      <c r="BN36" s="149" t="e">
        <f t="shared" si="76"/>
        <v>#DIV/0!</v>
      </c>
      <c r="BO36" s="40"/>
      <c r="BP36" s="40"/>
    </row>
    <row r="37" spans="2:68" ht="14.25" customHeight="1" x14ac:dyDescent="0.3">
      <c r="B37" s="159">
        <f>'Current Year'!B35</f>
        <v>15</v>
      </c>
      <c r="C37" s="173">
        <f>+'Current Year'!C35*$C$16</f>
        <v>0</v>
      </c>
      <c r="D37" s="173">
        <f>+'Current Year'!D35*$C$16</f>
        <v>0</v>
      </c>
      <c r="E37" s="173">
        <f>+'Current Year'!E35*$C$16</f>
        <v>0</v>
      </c>
      <c r="F37" s="173">
        <f>+'Current Year'!F35*$C$16</f>
        <v>0</v>
      </c>
      <c r="G37" s="173">
        <f>+'Current Year'!G35*$C$16</f>
        <v>0</v>
      </c>
      <c r="H37" s="173">
        <f>+'Current Year'!H35*$C$16</f>
        <v>0</v>
      </c>
      <c r="I37" s="173">
        <f>+'Current Year'!I35*$C$16</f>
        <v>0</v>
      </c>
      <c r="J37" s="173">
        <f>+'Current Year'!J35*$C$16</f>
        <v>0</v>
      </c>
      <c r="K37" s="173">
        <f>+'Current Year'!K35*$C$16</f>
        <v>0</v>
      </c>
      <c r="L37" s="173">
        <f>+'Current Year'!L35*$C$16</f>
        <v>0</v>
      </c>
      <c r="M37" s="173">
        <f>+'Current Year'!M35*$C$16</f>
        <v>0</v>
      </c>
      <c r="N37" s="173">
        <f>+'Current Year'!N35*$C$16</f>
        <v>0</v>
      </c>
      <c r="P37" s="150">
        <f t="shared" si="23"/>
        <v>15</v>
      </c>
      <c r="Q37" s="178" t="e">
        <f t="shared" si="24"/>
        <v>#DIV/0!</v>
      </c>
      <c r="R37" s="178" t="e">
        <f t="shared" si="42"/>
        <v>#DIV/0!</v>
      </c>
      <c r="S37" s="178" t="e">
        <f t="shared" si="77"/>
        <v>#DIV/0!</v>
      </c>
      <c r="T37" s="178" t="e">
        <f t="shared" si="77"/>
        <v>#DIV/0!</v>
      </c>
      <c r="U37" s="178" t="e">
        <f t="shared" si="77"/>
        <v>#DIV/0!</v>
      </c>
      <c r="V37" s="178" t="e">
        <f t="shared" si="77"/>
        <v>#DIV/0!</v>
      </c>
      <c r="W37" s="178" t="e">
        <f t="shared" si="77"/>
        <v>#DIV/0!</v>
      </c>
      <c r="X37" s="178" t="e">
        <f t="shared" si="77"/>
        <v>#DIV/0!</v>
      </c>
      <c r="Y37" s="178" t="e">
        <f t="shared" si="77"/>
        <v>#DIV/0!</v>
      </c>
      <c r="Z37" s="178" t="e">
        <f t="shared" si="77"/>
        <v>#DIV/0!</v>
      </c>
      <c r="AA37" s="178" t="e">
        <f t="shared" si="25"/>
        <v>#DIV/0!</v>
      </c>
      <c r="AB37" s="178" t="e">
        <f t="shared" si="25"/>
        <v>#DIV/0!</v>
      </c>
      <c r="AC37" s="135"/>
      <c r="AD37" s="148">
        <f t="shared" si="43"/>
        <v>0</v>
      </c>
      <c r="AE37" s="148">
        <f t="shared" si="44"/>
        <v>0</v>
      </c>
      <c r="AF37" s="148">
        <f t="shared" si="45"/>
        <v>0</v>
      </c>
      <c r="AG37" s="148">
        <f t="shared" si="46"/>
        <v>0</v>
      </c>
      <c r="AH37" s="148">
        <f t="shared" si="47"/>
        <v>0</v>
      </c>
      <c r="AI37" s="148">
        <f t="shared" si="48"/>
        <v>0</v>
      </c>
      <c r="AJ37" s="148">
        <f t="shared" si="49"/>
        <v>0</v>
      </c>
      <c r="AK37" s="148">
        <f t="shared" si="50"/>
        <v>0</v>
      </c>
      <c r="AL37" s="148">
        <f t="shared" si="51"/>
        <v>0</v>
      </c>
      <c r="AM37" s="148">
        <f t="shared" si="52"/>
        <v>0</v>
      </c>
      <c r="AN37" s="148">
        <f t="shared" si="53"/>
        <v>0</v>
      </c>
      <c r="AO37" s="148">
        <f t="shared" si="54"/>
        <v>0</v>
      </c>
      <c r="AP37" s="135"/>
      <c r="AQ37" s="147">
        <f t="shared" si="18"/>
        <v>15</v>
      </c>
      <c r="AR37" s="148">
        <f t="shared" si="55"/>
        <v>0</v>
      </c>
      <c r="AS37" s="148">
        <f t="shared" si="56"/>
        <v>0</v>
      </c>
      <c r="AT37" s="148">
        <f t="shared" si="57"/>
        <v>0</v>
      </c>
      <c r="AU37" s="148">
        <f t="shared" si="58"/>
        <v>0</v>
      </c>
      <c r="AV37" s="148">
        <f t="shared" si="59"/>
        <v>0</v>
      </c>
      <c r="AW37" s="148">
        <f t="shared" si="60"/>
        <v>0</v>
      </c>
      <c r="AX37" s="148">
        <f t="shared" si="61"/>
        <v>0</v>
      </c>
      <c r="AY37" s="148">
        <f t="shared" si="62"/>
        <v>0</v>
      </c>
      <c r="AZ37" s="148">
        <f t="shared" si="63"/>
        <v>0</v>
      </c>
      <c r="BA37" s="148">
        <f t="shared" si="64"/>
        <v>0</v>
      </c>
      <c r="BB37" s="148">
        <f t="shared" si="65"/>
        <v>0</v>
      </c>
      <c r="BC37" s="152"/>
      <c r="BD37" s="149" t="e">
        <f t="shared" si="66"/>
        <v>#DIV/0!</v>
      </c>
      <c r="BE37" s="149" t="e">
        <f t="shared" si="67"/>
        <v>#DIV/0!</v>
      </c>
      <c r="BF37" s="149" t="e">
        <f t="shared" si="68"/>
        <v>#DIV/0!</v>
      </c>
      <c r="BG37" s="149" t="e">
        <f t="shared" si="69"/>
        <v>#DIV/0!</v>
      </c>
      <c r="BH37" s="149" t="e">
        <f t="shared" si="70"/>
        <v>#DIV/0!</v>
      </c>
      <c r="BI37" s="149" t="e">
        <f t="shared" si="71"/>
        <v>#DIV/0!</v>
      </c>
      <c r="BJ37" s="149" t="e">
        <f t="shared" si="72"/>
        <v>#DIV/0!</v>
      </c>
      <c r="BK37" s="149" t="e">
        <f t="shared" si="73"/>
        <v>#DIV/0!</v>
      </c>
      <c r="BL37" s="149" t="e">
        <f t="shared" si="74"/>
        <v>#DIV/0!</v>
      </c>
      <c r="BM37" s="149" t="e">
        <f t="shared" si="75"/>
        <v>#DIV/0!</v>
      </c>
      <c r="BN37" s="149" t="e">
        <f t="shared" si="76"/>
        <v>#DIV/0!</v>
      </c>
      <c r="BO37" s="40"/>
      <c r="BP37" s="40"/>
    </row>
    <row r="38" spans="2:68" ht="14.25" customHeight="1" x14ac:dyDescent="0.3">
      <c r="B38" s="159">
        <f>'Current Year'!B36</f>
        <v>16</v>
      </c>
      <c r="C38" s="173">
        <f>+'Current Year'!C36*$C$16</f>
        <v>0</v>
      </c>
      <c r="D38" s="173">
        <f>+'Current Year'!D36*$C$16</f>
        <v>0</v>
      </c>
      <c r="E38" s="173">
        <f>+'Current Year'!E36*$C$16</f>
        <v>0</v>
      </c>
      <c r="F38" s="173">
        <f>+'Current Year'!F36*$C$16</f>
        <v>0</v>
      </c>
      <c r="G38" s="173">
        <f>+'Current Year'!G36*$C$16</f>
        <v>0</v>
      </c>
      <c r="H38" s="173">
        <f>+'Current Year'!H36*$C$16</f>
        <v>0</v>
      </c>
      <c r="I38" s="173">
        <f>+'Current Year'!I36*$C$16</f>
        <v>0</v>
      </c>
      <c r="J38" s="173">
        <f>+'Current Year'!J36*$C$16</f>
        <v>0</v>
      </c>
      <c r="K38" s="173">
        <f>+'Current Year'!K36*$C$16</f>
        <v>0</v>
      </c>
      <c r="L38" s="173">
        <f>+'Current Year'!L36*$C$16</f>
        <v>0</v>
      </c>
      <c r="M38" s="173">
        <f>+'Current Year'!M36*$C$16</f>
        <v>0</v>
      </c>
      <c r="N38" s="173">
        <f>+'Current Year'!N36*$C$16</f>
        <v>0</v>
      </c>
      <c r="P38" s="150">
        <f t="shared" si="23"/>
        <v>16</v>
      </c>
      <c r="Q38" s="178" t="e">
        <f t="shared" si="24"/>
        <v>#DIV/0!</v>
      </c>
      <c r="R38" s="178" t="e">
        <f t="shared" si="42"/>
        <v>#DIV/0!</v>
      </c>
      <c r="S38" s="178" t="e">
        <f t="shared" si="77"/>
        <v>#DIV/0!</v>
      </c>
      <c r="T38" s="178" t="e">
        <f t="shared" si="77"/>
        <v>#DIV/0!</v>
      </c>
      <c r="U38" s="178" t="e">
        <f t="shared" si="77"/>
        <v>#DIV/0!</v>
      </c>
      <c r="V38" s="178" t="e">
        <f t="shared" si="77"/>
        <v>#DIV/0!</v>
      </c>
      <c r="W38" s="178" t="e">
        <f t="shared" si="77"/>
        <v>#DIV/0!</v>
      </c>
      <c r="X38" s="178" t="e">
        <f t="shared" si="77"/>
        <v>#DIV/0!</v>
      </c>
      <c r="Y38" s="178" t="e">
        <f t="shared" si="77"/>
        <v>#DIV/0!</v>
      </c>
      <c r="Z38" s="178" t="e">
        <f t="shared" si="77"/>
        <v>#DIV/0!</v>
      </c>
      <c r="AA38" s="178" t="e">
        <f t="shared" si="25"/>
        <v>#DIV/0!</v>
      </c>
      <c r="AB38" s="178" t="e">
        <f t="shared" si="25"/>
        <v>#DIV/0!</v>
      </c>
      <c r="AC38" s="135"/>
      <c r="AD38" s="148">
        <f t="shared" si="43"/>
        <v>0</v>
      </c>
      <c r="AE38" s="148">
        <f t="shared" si="44"/>
        <v>0</v>
      </c>
      <c r="AF38" s="148">
        <f t="shared" si="45"/>
        <v>0</v>
      </c>
      <c r="AG38" s="148">
        <f t="shared" si="46"/>
        <v>0</v>
      </c>
      <c r="AH38" s="148">
        <f t="shared" si="47"/>
        <v>0</v>
      </c>
      <c r="AI38" s="148">
        <f t="shared" si="48"/>
        <v>0</v>
      </c>
      <c r="AJ38" s="148">
        <f t="shared" si="49"/>
        <v>0</v>
      </c>
      <c r="AK38" s="148">
        <f t="shared" si="50"/>
        <v>0</v>
      </c>
      <c r="AL38" s="148">
        <f t="shared" si="51"/>
        <v>0</v>
      </c>
      <c r="AM38" s="148">
        <f t="shared" si="52"/>
        <v>0</v>
      </c>
      <c r="AN38" s="148">
        <f t="shared" si="53"/>
        <v>0</v>
      </c>
      <c r="AO38" s="148">
        <f t="shared" si="54"/>
        <v>0</v>
      </c>
      <c r="AP38" s="135"/>
      <c r="AQ38" s="147">
        <f t="shared" si="18"/>
        <v>16</v>
      </c>
      <c r="AR38" s="148">
        <f t="shared" si="55"/>
        <v>0</v>
      </c>
      <c r="AS38" s="148">
        <f t="shared" si="56"/>
        <v>0</v>
      </c>
      <c r="AT38" s="148">
        <f t="shared" si="57"/>
        <v>0</v>
      </c>
      <c r="AU38" s="148">
        <f t="shared" si="58"/>
        <v>0</v>
      </c>
      <c r="AV38" s="148">
        <f t="shared" si="59"/>
        <v>0</v>
      </c>
      <c r="AW38" s="148">
        <f t="shared" si="60"/>
        <v>0</v>
      </c>
      <c r="AX38" s="148">
        <f t="shared" si="61"/>
        <v>0</v>
      </c>
      <c r="AY38" s="148">
        <f t="shared" si="62"/>
        <v>0</v>
      </c>
      <c r="AZ38" s="148">
        <f t="shared" si="63"/>
        <v>0</v>
      </c>
      <c r="BA38" s="148">
        <f t="shared" si="64"/>
        <v>0</v>
      </c>
      <c r="BB38" s="148">
        <f t="shared" si="65"/>
        <v>0</v>
      </c>
      <c r="BC38" s="152"/>
      <c r="BD38" s="149" t="e">
        <f t="shared" si="66"/>
        <v>#DIV/0!</v>
      </c>
      <c r="BE38" s="149" t="e">
        <f t="shared" si="67"/>
        <v>#DIV/0!</v>
      </c>
      <c r="BF38" s="149" t="e">
        <f t="shared" si="68"/>
        <v>#DIV/0!</v>
      </c>
      <c r="BG38" s="149" t="e">
        <f t="shared" si="69"/>
        <v>#DIV/0!</v>
      </c>
      <c r="BH38" s="149" t="e">
        <f t="shared" si="70"/>
        <v>#DIV/0!</v>
      </c>
      <c r="BI38" s="149" t="e">
        <f t="shared" si="71"/>
        <v>#DIV/0!</v>
      </c>
      <c r="BJ38" s="149" t="e">
        <f t="shared" si="72"/>
        <v>#DIV/0!</v>
      </c>
      <c r="BK38" s="149" t="e">
        <f t="shared" si="73"/>
        <v>#DIV/0!</v>
      </c>
      <c r="BL38" s="149" t="e">
        <f t="shared" si="74"/>
        <v>#DIV/0!</v>
      </c>
      <c r="BM38" s="149" t="e">
        <f t="shared" si="75"/>
        <v>#DIV/0!</v>
      </c>
      <c r="BN38" s="149" t="e">
        <f t="shared" si="76"/>
        <v>#DIV/0!</v>
      </c>
      <c r="BO38" s="40"/>
      <c r="BP38" s="40"/>
    </row>
    <row r="39" spans="2:68" ht="14.25" customHeight="1" x14ac:dyDescent="0.3">
      <c r="B39" s="159">
        <f>'Current Year'!B37</f>
        <v>17</v>
      </c>
      <c r="C39" s="173">
        <f>+'Current Year'!C37*$C$16</f>
        <v>0</v>
      </c>
      <c r="D39" s="173">
        <f>+'Current Year'!D37*$C$16</f>
        <v>0</v>
      </c>
      <c r="E39" s="173">
        <f>+'Current Year'!E37*$C$16</f>
        <v>0</v>
      </c>
      <c r="F39" s="173">
        <f>+'Current Year'!F37*$C$16</f>
        <v>0</v>
      </c>
      <c r="G39" s="173">
        <f>+'Current Year'!G37*$C$16</f>
        <v>0</v>
      </c>
      <c r="H39" s="173">
        <f>+'Current Year'!H37*$C$16</f>
        <v>0</v>
      </c>
      <c r="I39" s="173">
        <f>+'Current Year'!I37*$C$16</f>
        <v>0</v>
      </c>
      <c r="J39" s="173">
        <f>+'Current Year'!J37*$C$16</f>
        <v>0</v>
      </c>
      <c r="K39" s="173">
        <f>+'Current Year'!K37*$C$16</f>
        <v>0</v>
      </c>
      <c r="L39" s="173">
        <f>+'Current Year'!L37*$C$16</f>
        <v>0</v>
      </c>
      <c r="M39" s="173">
        <f>+'Current Year'!M37*$C$16</f>
        <v>0</v>
      </c>
      <c r="N39" s="173">
        <f>+'Current Year'!N37*$C$16</f>
        <v>0</v>
      </c>
      <c r="P39" s="150">
        <f t="shared" si="23"/>
        <v>17</v>
      </c>
      <c r="Q39" s="178" t="e">
        <f t="shared" si="24"/>
        <v>#DIV/0!</v>
      </c>
      <c r="R39" s="178" t="e">
        <f t="shared" si="42"/>
        <v>#DIV/0!</v>
      </c>
      <c r="S39" s="178" t="e">
        <f t="shared" si="77"/>
        <v>#DIV/0!</v>
      </c>
      <c r="T39" s="178" t="e">
        <f t="shared" si="77"/>
        <v>#DIV/0!</v>
      </c>
      <c r="U39" s="178" t="e">
        <f t="shared" si="77"/>
        <v>#DIV/0!</v>
      </c>
      <c r="V39" s="178" t="e">
        <f t="shared" si="77"/>
        <v>#DIV/0!</v>
      </c>
      <c r="W39" s="178" t="e">
        <f t="shared" si="77"/>
        <v>#DIV/0!</v>
      </c>
      <c r="X39" s="178" t="e">
        <f t="shared" si="77"/>
        <v>#DIV/0!</v>
      </c>
      <c r="Y39" s="178" t="e">
        <f t="shared" si="77"/>
        <v>#DIV/0!</v>
      </c>
      <c r="Z39" s="178" t="e">
        <f t="shared" si="77"/>
        <v>#DIV/0!</v>
      </c>
      <c r="AA39" s="178" t="e">
        <f t="shared" si="25"/>
        <v>#DIV/0!</v>
      </c>
      <c r="AB39" s="178" t="e">
        <f t="shared" si="25"/>
        <v>#DIV/0!</v>
      </c>
      <c r="AC39" s="151"/>
      <c r="AD39" s="148">
        <f t="shared" si="43"/>
        <v>0</v>
      </c>
      <c r="AE39" s="148">
        <f t="shared" si="44"/>
        <v>0</v>
      </c>
      <c r="AF39" s="148">
        <f t="shared" si="45"/>
        <v>0</v>
      </c>
      <c r="AG39" s="148">
        <f t="shared" si="46"/>
        <v>0</v>
      </c>
      <c r="AH39" s="148">
        <f t="shared" si="47"/>
        <v>0</v>
      </c>
      <c r="AI39" s="148">
        <f t="shared" si="48"/>
        <v>0</v>
      </c>
      <c r="AJ39" s="148">
        <f t="shared" si="49"/>
        <v>0</v>
      </c>
      <c r="AK39" s="148">
        <f t="shared" si="50"/>
        <v>0</v>
      </c>
      <c r="AL39" s="148">
        <f t="shared" si="51"/>
        <v>0</v>
      </c>
      <c r="AM39" s="148">
        <f t="shared" si="52"/>
        <v>0</v>
      </c>
      <c r="AN39" s="148">
        <f t="shared" si="53"/>
        <v>0</v>
      </c>
      <c r="AO39" s="148">
        <f t="shared" si="54"/>
        <v>0</v>
      </c>
      <c r="AP39" s="135"/>
      <c r="AQ39" s="147">
        <f t="shared" si="18"/>
        <v>17</v>
      </c>
      <c r="AR39" s="148">
        <f t="shared" si="55"/>
        <v>0</v>
      </c>
      <c r="AS39" s="148">
        <f t="shared" si="56"/>
        <v>0</v>
      </c>
      <c r="AT39" s="148">
        <f t="shared" si="57"/>
        <v>0</v>
      </c>
      <c r="AU39" s="148">
        <f t="shared" si="58"/>
        <v>0</v>
      </c>
      <c r="AV39" s="148">
        <f t="shared" si="59"/>
        <v>0</v>
      </c>
      <c r="AW39" s="148">
        <f t="shared" si="60"/>
        <v>0</v>
      </c>
      <c r="AX39" s="148">
        <f t="shared" si="61"/>
        <v>0</v>
      </c>
      <c r="AY39" s="148">
        <f t="shared" si="62"/>
        <v>0</v>
      </c>
      <c r="AZ39" s="148">
        <f t="shared" si="63"/>
        <v>0</v>
      </c>
      <c r="BA39" s="148">
        <f t="shared" si="64"/>
        <v>0</v>
      </c>
      <c r="BB39" s="148">
        <f t="shared" si="65"/>
        <v>0</v>
      </c>
      <c r="BC39" s="152"/>
      <c r="BD39" s="149" t="e">
        <f t="shared" si="66"/>
        <v>#DIV/0!</v>
      </c>
      <c r="BE39" s="149" t="e">
        <f t="shared" si="67"/>
        <v>#DIV/0!</v>
      </c>
      <c r="BF39" s="149" t="e">
        <f t="shared" si="68"/>
        <v>#DIV/0!</v>
      </c>
      <c r="BG39" s="149" t="e">
        <f t="shared" si="69"/>
        <v>#DIV/0!</v>
      </c>
      <c r="BH39" s="149" t="e">
        <f t="shared" si="70"/>
        <v>#DIV/0!</v>
      </c>
      <c r="BI39" s="149" t="e">
        <f t="shared" si="71"/>
        <v>#DIV/0!</v>
      </c>
      <c r="BJ39" s="149" t="e">
        <f t="shared" si="72"/>
        <v>#DIV/0!</v>
      </c>
      <c r="BK39" s="149" t="e">
        <f t="shared" si="73"/>
        <v>#DIV/0!</v>
      </c>
      <c r="BL39" s="149" t="e">
        <f t="shared" si="74"/>
        <v>#DIV/0!</v>
      </c>
      <c r="BM39" s="149" t="e">
        <f t="shared" si="75"/>
        <v>#DIV/0!</v>
      </c>
      <c r="BN39" s="149" t="e">
        <f t="shared" si="76"/>
        <v>#DIV/0!</v>
      </c>
      <c r="BO39" s="40"/>
      <c r="BP39" s="40"/>
    </row>
    <row r="40" spans="2:68" ht="14.25" customHeight="1" x14ac:dyDescent="0.3">
      <c r="B40" s="159">
        <f>'Current Year'!B38</f>
        <v>18</v>
      </c>
      <c r="C40" s="173">
        <f>+'Current Year'!C38*$C$16</f>
        <v>0</v>
      </c>
      <c r="D40" s="173">
        <f>+'Current Year'!D38*$C$16</f>
        <v>0</v>
      </c>
      <c r="E40" s="173">
        <f>+'Current Year'!E38*$C$16</f>
        <v>0</v>
      </c>
      <c r="F40" s="173">
        <f>+'Current Year'!F38*$C$16</f>
        <v>0</v>
      </c>
      <c r="G40" s="173">
        <f>+'Current Year'!G38*$C$16</f>
        <v>0</v>
      </c>
      <c r="H40" s="173">
        <f>+'Current Year'!H38*$C$16</f>
        <v>0</v>
      </c>
      <c r="I40" s="173">
        <f>+'Current Year'!I38*$C$16</f>
        <v>0</v>
      </c>
      <c r="J40" s="173">
        <f>+'Current Year'!J38*$C$16</f>
        <v>0</v>
      </c>
      <c r="K40" s="173">
        <f>+'Current Year'!K38*$C$16</f>
        <v>0</v>
      </c>
      <c r="L40" s="173">
        <f>+'Current Year'!L38*$C$16</f>
        <v>0</v>
      </c>
      <c r="M40" s="173">
        <f>+'Current Year'!M38*$C$16</f>
        <v>0</v>
      </c>
      <c r="N40" s="173">
        <f>+'Current Year'!N38*$C$16</f>
        <v>0</v>
      </c>
      <c r="P40" s="150">
        <f t="shared" si="23"/>
        <v>18</v>
      </c>
      <c r="Q40" s="178" t="e">
        <f t="shared" ref="Q40:S52" si="78">+C40/C39-1</f>
        <v>#DIV/0!</v>
      </c>
      <c r="R40" s="178" t="e">
        <f t="shared" si="42"/>
        <v>#DIV/0!</v>
      </c>
      <c r="S40" s="178" t="e">
        <f t="shared" si="77"/>
        <v>#DIV/0!</v>
      </c>
      <c r="T40" s="178" t="e">
        <f t="shared" ref="T40:Z52" si="79">+F40/F39-1</f>
        <v>#DIV/0!</v>
      </c>
      <c r="U40" s="178" t="e">
        <f t="shared" si="79"/>
        <v>#DIV/0!</v>
      </c>
      <c r="V40" s="178" t="e">
        <f t="shared" si="79"/>
        <v>#DIV/0!</v>
      </c>
      <c r="W40" s="178" t="e">
        <f t="shared" si="79"/>
        <v>#DIV/0!</v>
      </c>
      <c r="X40" s="178" t="e">
        <f t="shared" si="79"/>
        <v>#DIV/0!</v>
      </c>
      <c r="Y40" s="178" t="e">
        <f t="shared" si="79"/>
        <v>#DIV/0!</v>
      </c>
      <c r="Z40" s="178" t="e">
        <f t="shared" si="79"/>
        <v>#DIV/0!</v>
      </c>
      <c r="AA40" s="178" t="e">
        <f t="shared" ref="AA40:AA52" si="80">+M40/M39-1</f>
        <v>#DIV/0!</v>
      </c>
      <c r="AB40" s="178" t="e">
        <f t="shared" ref="AB40:AB52" si="81">+N40/N39-1</f>
        <v>#DIV/0!</v>
      </c>
      <c r="AC40" s="151"/>
      <c r="AD40" s="148">
        <f t="shared" si="43"/>
        <v>0</v>
      </c>
      <c r="AE40" s="148">
        <f t="shared" si="44"/>
        <v>0</v>
      </c>
      <c r="AF40" s="148">
        <f t="shared" si="45"/>
        <v>0</v>
      </c>
      <c r="AG40" s="148">
        <f t="shared" si="46"/>
        <v>0</v>
      </c>
      <c r="AH40" s="148">
        <f t="shared" si="47"/>
        <v>0</v>
      </c>
      <c r="AI40" s="148">
        <f t="shared" si="48"/>
        <v>0</v>
      </c>
      <c r="AJ40" s="148">
        <f t="shared" si="49"/>
        <v>0</v>
      </c>
      <c r="AK40" s="148">
        <f t="shared" si="50"/>
        <v>0</v>
      </c>
      <c r="AL40" s="148">
        <f t="shared" si="51"/>
        <v>0</v>
      </c>
      <c r="AM40" s="148">
        <f t="shared" si="52"/>
        <v>0</v>
      </c>
      <c r="AN40" s="148">
        <f t="shared" si="53"/>
        <v>0</v>
      </c>
      <c r="AO40" s="148">
        <f t="shared" si="54"/>
        <v>0</v>
      </c>
      <c r="AP40" s="135"/>
      <c r="AQ40" s="147">
        <f t="shared" si="18"/>
        <v>18</v>
      </c>
      <c r="AR40" s="148">
        <f t="shared" si="55"/>
        <v>0</v>
      </c>
      <c r="AS40" s="148">
        <f t="shared" si="56"/>
        <v>0</v>
      </c>
      <c r="AT40" s="148">
        <f t="shared" si="57"/>
        <v>0</v>
      </c>
      <c r="AU40" s="148">
        <f t="shared" si="58"/>
        <v>0</v>
      </c>
      <c r="AV40" s="148">
        <f t="shared" si="59"/>
        <v>0</v>
      </c>
      <c r="AW40" s="148">
        <f t="shared" si="60"/>
        <v>0</v>
      </c>
      <c r="AX40" s="148">
        <f t="shared" si="61"/>
        <v>0</v>
      </c>
      <c r="AY40" s="148">
        <f t="shared" si="62"/>
        <v>0</v>
      </c>
      <c r="AZ40" s="148">
        <f t="shared" si="63"/>
        <v>0</v>
      </c>
      <c r="BA40" s="148">
        <f t="shared" si="64"/>
        <v>0</v>
      </c>
      <c r="BB40" s="148">
        <f t="shared" si="65"/>
        <v>0</v>
      </c>
      <c r="BC40" s="152"/>
      <c r="BD40" s="149" t="e">
        <f t="shared" si="66"/>
        <v>#DIV/0!</v>
      </c>
      <c r="BE40" s="149" t="e">
        <f t="shared" si="67"/>
        <v>#DIV/0!</v>
      </c>
      <c r="BF40" s="149" t="e">
        <f t="shared" si="68"/>
        <v>#DIV/0!</v>
      </c>
      <c r="BG40" s="149" t="e">
        <f t="shared" si="69"/>
        <v>#DIV/0!</v>
      </c>
      <c r="BH40" s="149" t="e">
        <f t="shared" si="70"/>
        <v>#DIV/0!</v>
      </c>
      <c r="BI40" s="149" t="e">
        <f t="shared" si="71"/>
        <v>#DIV/0!</v>
      </c>
      <c r="BJ40" s="149" t="e">
        <f t="shared" si="72"/>
        <v>#DIV/0!</v>
      </c>
      <c r="BK40" s="149" t="e">
        <f t="shared" si="73"/>
        <v>#DIV/0!</v>
      </c>
      <c r="BL40" s="149" t="e">
        <f t="shared" si="74"/>
        <v>#DIV/0!</v>
      </c>
      <c r="BM40" s="149" t="e">
        <f t="shared" si="75"/>
        <v>#DIV/0!</v>
      </c>
      <c r="BN40" s="149" t="e">
        <f t="shared" si="76"/>
        <v>#DIV/0!</v>
      </c>
      <c r="BO40" s="40"/>
      <c r="BP40" s="40"/>
    </row>
    <row r="41" spans="2:68" ht="14.25" customHeight="1" x14ac:dyDescent="0.3">
      <c r="B41" s="159">
        <f>'Current Year'!B39</f>
        <v>19</v>
      </c>
      <c r="C41" s="173">
        <f>+'Current Year'!C39*$C$16</f>
        <v>0</v>
      </c>
      <c r="D41" s="173">
        <f>+'Current Year'!D39*$C$16</f>
        <v>0</v>
      </c>
      <c r="E41" s="173">
        <f>+'Current Year'!E39*$C$16</f>
        <v>0</v>
      </c>
      <c r="F41" s="173">
        <f>+'Current Year'!F39*$C$16</f>
        <v>0</v>
      </c>
      <c r="G41" s="173">
        <f>+'Current Year'!G39*$C$16</f>
        <v>0</v>
      </c>
      <c r="H41" s="173">
        <f>+'Current Year'!H39*$C$16</f>
        <v>0</v>
      </c>
      <c r="I41" s="173">
        <f>+'Current Year'!I39*$C$16</f>
        <v>0</v>
      </c>
      <c r="J41" s="173">
        <f>+'Current Year'!J39*$C$16</f>
        <v>0</v>
      </c>
      <c r="K41" s="173">
        <f>+'Current Year'!K39*$C$16</f>
        <v>0</v>
      </c>
      <c r="L41" s="173">
        <f>+'Current Year'!L39*$C$16</f>
        <v>0</v>
      </c>
      <c r="M41" s="173">
        <f>+'Current Year'!M39*$C$16</f>
        <v>0</v>
      </c>
      <c r="N41" s="173">
        <f>+'Current Year'!N39*$C$16</f>
        <v>0</v>
      </c>
      <c r="P41" s="150">
        <f t="shared" si="23"/>
        <v>19</v>
      </c>
      <c r="Q41" s="178" t="e">
        <f t="shared" si="78"/>
        <v>#DIV/0!</v>
      </c>
      <c r="R41" s="178" t="e">
        <f t="shared" si="42"/>
        <v>#DIV/0!</v>
      </c>
      <c r="S41" s="178" t="e">
        <f t="shared" si="77"/>
        <v>#DIV/0!</v>
      </c>
      <c r="T41" s="178" t="e">
        <f t="shared" si="79"/>
        <v>#DIV/0!</v>
      </c>
      <c r="U41" s="178" t="e">
        <f t="shared" si="79"/>
        <v>#DIV/0!</v>
      </c>
      <c r="V41" s="178" t="e">
        <f t="shared" si="79"/>
        <v>#DIV/0!</v>
      </c>
      <c r="W41" s="178" t="e">
        <f t="shared" si="79"/>
        <v>#DIV/0!</v>
      </c>
      <c r="X41" s="178" t="e">
        <f t="shared" si="79"/>
        <v>#DIV/0!</v>
      </c>
      <c r="Y41" s="178" t="e">
        <f t="shared" si="79"/>
        <v>#DIV/0!</v>
      </c>
      <c r="Z41" s="178" t="e">
        <f t="shared" si="79"/>
        <v>#DIV/0!</v>
      </c>
      <c r="AA41" s="178" t="e">
        <f t="shared" si="80"/>
        <v>#DIV/0!</v>
      </c>
      <c r="AB41" s="178" t="e">
        <f t="shared" si="81"/>
        <v>#DIV/0!</v>
      </c>
      <c r="AC41" s="151"/>
      <c r="AD41" s="148">
        <f t="shared" si="43"/>
        <v>0</v>
      </c>
      <c r="AE41" s="148">
        <f t="shared" si="44"/>
        <v>0</v>
      </c>
      <c r="AF41" s="148">
        <f t="shared" si="45"/>
        <v>0</v>
      </c>
      <c r="AG41" s="148">
        <f t="shared" si="46"/>
        <v>0</v>
      </c>
      <c r="AH41" s="148">
        <f t="shared" si="47"/>
        <v>0</v>
      </c>
      <c r="AI41" s="148">
        <f t="shared" si="48"/>
        <v>0</v>
      </c>
      <c r="AJ41" s="148">
        <f t="shared" si="49"/>
        <v>0</v>
      </c>
      <c r="AK41" s="148">
        <f t="shared" si="50"/>
        <v>0</v>
      </c>
      <c r="AL41" s="148">
        <f t="shared" si="51"/>
        <v>0</v>
      </c>
      <c r="AM41" s="148">
        <f t="shared" si="52"/>
        <v>0</v>
      </c>
      <c r="AN41" s="148">
        <f t="shared" si="53"/>
        <v>0</v>
      </c>
      <c r="AO41" s="148">
        <f t="shared" si="54"/>
        <v>0</v>
      </c>
      <c r="AP41" s="135"/>
      <c r="AQ41" s="147">
        <f t="shared" si="18"/>
        <v>19</v>
      </c>
      <c r="AR41" s="148">
        <f t="shared" si="55"/>
        <v>0</v>
      </c>
      <c r="AS41" s="148">
        <f t="shared" si="56"/>
        <v>0</v>
      </c>
      <c r="AT41" s="148">
        <f t="shared" si="57"/>
        <v>0</v>
      </c>
      <c r="AU41" s="148">
        <f t="shared" si="58"/>
        <v>0</v>
      </c>
      <c r="AV41" s="148">
        <f t="shared" si="59"/>
        <v>0</v>
      </c>
      <c r="AW41" s="148">
        <f t="shared" si="60"/>
        <v>0</v>
      </c>
      <c r="AX41" s="148">
        <f t="shared" si="61"/>
        <v>0</v>
      </c>
      <c r="AY41" s="148">
        <f t="shared" si="62"/>
        <v>0</v>
      </c>
      <c r="AZ41" s="148">
        <f t="shared" si="63"/>
        <v>0</v>
      </c>
      <c r="BA41" s="148">
        <f t="shared" si="64"/>
        <v>0</v>
      </c>
      <c r="BB41" s="148">
        <f t="shared" si="65"/>
        <v>0</v>
      </c>
      <c r="BC41" s="152"/>
      <c r="BD41" s="149" t="e">
        <f t="shared" si="66"/>
        <v>#DIV/0!</v>
      </c>
      <c r="BE41" s="149" t="e">
        <f t="shared" si="67"/>
        <v>#DIV/0!</v>
      </c>
      <c r="BF41" s="149" t="e">
        <f t="shared" si="68"/>
        <v>#DIV/0!</v>
      </c>
      <c r="BG41" s="149" t="e">
        <f t="shared" si="69"/>
        <v>#DIV/0!</v>
      </c>
      <c r="BH41" s="149" t="e">
        <f t="shared" si="70"/>
        <v>#DIV/0!</v>
      </c>
      <c r="BI41" s="149" t="e">
        <f t="shared" si="71"/>
        <v>#DIV/0!</v>
      </c>
      <c r="BJ41" s="149" t="e">
        <f t="shared" si="72"/>
        <v>#DIV/0!</v>
      </c>
      <c r="BK41" s="149" t="e">
        <f t="shared" si="73"/>
        <v>#DIV/0!</v>
      </c>
      <c r="BL41" s="149" t="e">
        <f t="shared" si="74"/>
        <v>#DIV/0!</v>
      </c>
      <c r="BM41" s="149" t="e">
        <f t="shared" si="75"/>
        <v>#DIV/0!</v>
      </c>
      <c r="BN41" s="149" t="e">
        <f t="shared" si="76"/>
        <v>#DIV/0!</v>
      </c>
      <c r="BO41" s="40"/>
      <c r="BP41" s="40"/>
    </row>
    <row r="42" spans="2:68" ht="14.25" customHeight="1" x14ac:dyDescent="0.3">
      <c r="B42" s="159">
        <f>'Current Year'!B40</f>
        <v>20</v>
      </c>
      <c r="C42" s="173">
        <f>+'Current Year'!C40*$C$16</f>
        <v>0</v>
      </c>
      <c r="D42" s="173">
        <f>+'Current Year'!D40*$C$16</f>
        <v>0</v>
      </c>
      <c r="E42" s="173">
        <f>+'Current Year'!E40*$C$16</f>
        <v>0</v>
      </c>
      <c r="F42" s="173">
        <f>+'Current Year'!F40*$C$16</f>
        <v>0</v>
      </c>
      <c r="G42" s="173">
        <f>+'Current Year'!G40*$C$16</f>
        <v>0</v>
      </c>
      <c r="H42" s="173">
        <f>+'Current Year'!H40*$C$16</f>
        <v>0</v>
      </c>
      <c r="I42" s="173">
        <f>+'Current Year'!I40*$C$16</f>
        <v>0</v>
      </c>
      <c r="J42" s="173">
        <f>+'Current Year'!J40*$C$16</f>
        <v>0</v>
      </c>
      <c r="K42" s="173">
        <f>+'Current Year'!K40*$C$16</f>
        <v>0</v>
      </c>
      <c r="L42" s="173">
        <f>+'Current Year'!L40*$C$16</f>
        <v>0</v>
      </c>
      <c r="M42" s="173">
        <f>+'Current Year'!M40*$C$16</f>
        <v>0</v>
      </c>
      <c r="N42" s="173">
        <f>+'Current Year'!N40*$C$16</f>
        <v>0</v>
      </c>
      <c r="P42" s="150">
        <f t="shared" si="23"/>
        <v>20</v>
      </c>
      <c r="Q42" s="178" t="e">
        <f t="shared" si="78"/>
        <v>#DIV/0!</v>
      </c>
      <c r="R42" s="178" t="e">
        <f t="shared" si="42"/>
        <v>#DIV/0!</v>
      </c>
      <c r="S42" s="178" t="e">
        <f t="shared" si="77"/>
        <v>#DIV/0!</v>
      </c>
      <c r="T42" s="178" t="e">
        <f t="shared" si="79"/>
        <v>#DIV/0!</v>
      </c>
      <c r="U42" s="178" t="e">
        <f t="shared" si="79"/>
        <v>#DIV/0!</v>
      </c>
      <c r="V42" s="178" t="e">
        <f t="shared" si="79"/>
        <v>#DIV/0!</v>
      </c>
      <c r="W42" s="178" t="e">
        <f t="shared" si="79"/>
        <v>#DIV/0!</v>
      </c>
      <c r="X42" s="178" t="e">
        <f t="shared" si="79"/>
        <v>#DIV/0!</v>
      </c>
      <c r="Y42" s="178" t="e">
        <f t="shared" si="79"/>
        <v>#DIV/0!</v>
      </c>
      <c r="Z42" s="178" t="e">
        <f t="shared" si="79"/>
        <v>#DIV/0!</v>
      </c>
      <c r="AA42" s="178" t="e">
        <f t="shared" si="80"/>
        <v>#DIV/0!</v>
      </c>
      <c r="AB42" s="178" t="e">
        <f t="shared" si="81"/>
        <v>#DIV/0!</v>
      </c>
      <c r="AC42" s="151"/>
      <c r="AD42" s="148">
        <f t="shared" si="43"/>
        <v>0</v>
      </c>
      <c r="AE42" s="148">
        <f t="shared" si="44"/>
        <v>0</v>
      </c>
      <c r="AF42" s="148">
        <f t="shared" si="45"/>
        <v>0</v>
      </c>
      <c r="AG42" s="148">
        <f t="shared" si="46"/>
        <v>0</v>
      </c>
      <c r="AH42" s="148">
        <f t="shared" si="47"/>
        <v>0</v>
      </c>
      <c r="AI42" s="148">
        <f t="shared" si="48"/>
        <v>0</v>
      </c>
      <c r="AJ42" s="148">
        <f t="shared" si="49"/>
        <v>0</v>
      </c>
      <c r="AK42" s="148">
        <f t="shared" si="50"/>
        <v>0</v>
      </c>
      <c r="AL42" s="148">
        <f t="shared" si="51"/>
        <v>0</v>
      </c>
      <c r="AM42" s="148">
        <f t="shared" si="52"/>
        <v>0</v>
      </c>
      <c r="AN42" s="148">
        <f t="shared" si="53"/>
        <v>0</v>
      </c>
      <c r="AO42" s="148">
        <f t="shared" si="54"/>
        <v>0</v>
      </c>
      <c r="AP42" s="135"/>
      <c r="AQ42" s="147">
        <f t="shared" si="18"/>
        <v>20</v>
      </c>
      <c r="AR42" s="148">
        <f t="shared" si="55"/>
        <v>0</v>
      </c>
      <c r="AS42" s="148">
        <f t="shared" si="56"/>
        <v>0</v>
      </c>
      <c r="AT42" s="148">
        <f t="shared" si="57"/>
        <v>0</v>
      </c>
      <c r="AU42" s="148">
        <f t="shared" si="58"/>
        <v>0</v>
      </c>
      <c r="AV42" s="148">
        <f t="shared" si="59"/>
        <v>0</v>
      </c>
      <c r="AW42" s="148">
        <f t="shared" si="60"/>
        <v>0</v>
      </c>
      <c r="AX42" s="148">
        <f t="shared" si="61"/>
        <v>0</v>
      </c>
      <c r="AY42" s="148">
        <f t="shared" si="62"/>
        <v>0</v>
      </c>
      <c r="AZ42" s="148">
        <f t="shared" si="63"/>
        <v>0</v>
      </c>
      <c r="BA42" s="148">
        <f t="shared" si="64"/>
        <v>0</v>
      </c>
      <c r="BB42" s="148">
        <f t="shared" si="65"/>
        <v>0</v>
      </c>
      <c r="BC42" s="152"/>
      <c r="BD42" s="149" t="e">
        <f t="shared" si="66"/>
        <v>#DIV/0!</v>
      </c>
      <c r="BE42" s="149" t="e">
        <f t="shared" si="67"/>
        <v>#DIV/0!</v>
      </c>
      <c r="BF42" s="149" t="e">
        <f t="shared" si="68"/>
        <v>#DIV/0!</v>
      </c>
      <c r="BG42" s="149" t="e">
        <f t="shared" si="69"/>
        <v>#DIV/0!</v>
      </c>
      <c r="BH42" s="149" t="e">
        <f t="shared" si="70"/>
        <v>#DIV/0!</v>
      </c>
      <c r="BI42" s="149" t="e">
        <f t="shared" si="71"/>
        <v>#DIV/0!</v>
      </c>
      <c r="BJ42" s="149" t="e">
        <f t="shared" si="72"/>
        <v>#DIV/0!</v>
      </c>
      <c r="BK42" s="149" t="e">
        <f t="shared" si="73"/>
        <v>#DIV/0!</v>
      </c>
      <c r="BL42" s="149" t="e">
        <f t="shared" si="74"/>
        <v>#DIV/0!</v>
      </c>
      <c r="BM42" s="149" t="e">
        <f t="shared" si="75"/>
        <v>#DIV/0!</v>
      </c>
      <c r="BN42" s="149" t="e">
        <f t="shared" si="76"/>
        <v>#DIV/0!</v>
      </c>
      <c r="BO42" s="40"/>
      <c r="BP42" s="40"/>
    </row>
    <row r="43" spans="2:68" ht="14.25" customHeight="1" x14ac:dyDescent="0.3">
      <c r="B43" s="159">
        <f>'Current Year'!B41</f>
        <v>21</v>
      </c>
      <c r="C43" s="173">
        <f>+'Current Year'!C41*$C$16</f>
        <v>0</v>
      </c>
      <c r="D43" s="173">
        <f>+'Current Year'!D41*$C$16</f>
        <v>0</v>
      </c>
      <c r="E43" s="173">
        <f>+'Current Year'!E41*$C$16</f>
        <v>0</v>
      </c>
      <c r="F43" s="173">
        <f>+'Current Year'!F41*$C$16</f>
        <v>0</v>
      </c>
      <c r="G43" s="173">
        <f>+'Current Year'!G41*$C$16</f>
        <v>0</v>
      </c>
      <c r="H43" s="173">
        <f>+'Current Year'!H41*$C$16</f>
        <v>0</v>
      </c>
      <c r="I43" s="173">
        <f>+'Current Year'!I41*$C$16</f>
        <v>0</v>
      </c>
      <c r="J43" s="173">
        <f>+'Current Year'!J41*$C$16</f>
        <v>0</v>
      </c>
      <c r="K43" s="173">
        <f>+'Current Year'!K41*$C$16</f>
        <v>0</v>
      </c>
      <c r="L43" s="173">
        <f>+'Current Year'!L41*$C$16</f>
        <v>0</v>
      </c>
      <c r="M43" s="173">
        <f>+'Current Year'!M41*$C$16</f>
        <v>0</v>
      </c>
      <c r="N43" s="173">
        <f>+'Current Year'!N41*$C$16</f>
        <v>0</v>
      </c>
      <c r="P43" s="150">
        <f t="shared" si="23"/>
        <v>21</v>
      </c>
      <c r="Q43" s="178" t="e">
        <f t="shared" si="78"/>
        <v>#DIV/0!</v>
      </c>
      <c r="R43" s="178" t="e">
        <f t="shared" si="42"/>
        <v>#DIV/0!</v>
      </c>
      <c r="S43" s="178" t="e">
        <f t="shared" si="77"/>
        <v>#DIV/0!</v>
      </c>
      <c r="T43" s="178" t="e">
        <f t="shared" si="79"/>
        <v>#DIV/0!</v>
      </c>
      <c r="U43" s="178" t="e">
        <f t="shared" si="79"/>
        <v>#DIV/0!</v>
      </c>
      <c r="V43" s="178" t="e">
        <f t="shared" si="79"/>
        <v>#DIV/0!</v>
      </c>
      <c r="W43" s="178" t="e">
        <f t="shared" si="79"/>
        <v>#DIV/0!</v>
      </c>
      <c r="X43" s="178" t="e">
        <f t="shared" si="79"/>
        <v>#DIV/0!</v>
      </c>
      <c r="Y43" s="178" t="e">
        <f t="shared" si="79"/>
        <v>#DIV/0!</v>
      </c>
      <c r="Z43" s="178" t="e">
        <f t="shared" si="79"/>
        <v>#DIV/0!</v>
      </c>
      <c r="AA43" s="178" t="e">
        <f t="shared" si="80"/>
        <v>#DIV/0!</v>
      </c>
      <c r="AB43" s="178" t="e">
        <f t="shared" si="81"/>
        <v>#DIV/0!</v>
      </c>
      <c r="AC43" s="151"/>
      <c r="AD43" s="148">
        <f t="shared" si="43"/>
        <v>0</v>
      </c>
      <c r="AE43" s="148">
        <f t="shared" si="44"/>
        <v>0</v>
      </c>
      <c r="AF43" s="148">
        <f t="shared" si="45"/>
        <v>0</v>
      </c>
      <c r="AG43" s="148">
        <f t="shared" si="46"/>
        <v>0</v>
      </c>
      <c r="AH43" s="148">
        <f t="shared" si="47"/>
        <v>0</v>
      </c>
      <c r="AI43" s="148">
        <f t="shared" si="48"/>
        <v>0</v>
      </c>
      <c r="AJ43" s="148">
        <f t="shared" si="49"/>
        <v>0</v>
      </c>
      <c r="AK43" s="148">
        <f t="shared" si="50"/>
        <v>0</v>
      </c>
      <c r="AL43" s="148">
        <f t="shared" si="51"/>
        <v>0</v>
      </c>
      <c r="AM43" s="148">
        <f t="shared" si="52"/>
        <v>0</v>
      </c>
      <c r="AN43" s="148">
        <f t="shared" si="53"/>
        <v>0</v>
      </c>
      <c r="AO43" s="148">
        <f t="shared" si="54"/>
        <v>0</v>
      </c>
      <c r="AP43" s="135"/>
      <c r="AQ43" s="147">
        <f t="shared" si="18"/>
        <v>21</v>
      </c>
      <c r="AR43" s="148">
        <f t="shared" si="55"/>
        <v>0</v>
      </c>
      <c r="AS43" s="148">
        <f t="shared" si="56"/>
        <v>0</v>
      </c>
      <c r="AT43" s="148">
        <f t="shared" si="57"/>
        <v>0</v>
      </c>
      <c r="AU43" s="148">
        <f t="shared" si="58"/>
        <v>0</v>
      </c>
      <c r="AV43" s="148">
        <f t="shared" si="59"/>
        <v>0</v>
      </c>
      <c r="AW43" s="148">
        <f t="shared" si="60"/>
        <v>0</v>
      </c>
      <c r="AX43" s="148">
        <f t="shared" si="61"/>
        <v>0</v>
      </c>
      <c r="AY43" s="148">
        <f t="shared" si="62"/>
        <v>0</v>
      </c>
      <c r="AZ43" s="148">
        <f t="shared" si="63"/>
        <v>0</v>
      </c>
      <c r="BA43" s="148">
        <f t="shared" si="64"/>
        <v>0</v>
      </c>
      <c r="BB43" s="148">
        <f t="shared" si="65"/>
        <v>0</v>
      </c>
      <c r="BC43" s="152"/>
      <c r="BD43" s="149" t="e">
        <f t="shared" si="66"/>
        <v>#DIV/0!</v>
      </c>
      <c r="BE43" s="149" t="e">
        <f t="shared" si="67"/>
        <v>#DIV/0!</v>
      </c>
      <c r="BF43" s="149" t="e">
        <f t="shared" si="68"/>
        <v>#DIV/0!</v>
      </c>
      <c r="BG43" s="149" t="e">
        <f t="shared" si="69"/>
        <v>#DIV/0!</v>
      </c>
      <c r="BH43" s="149" t="e">
        <f t="shared" si="70"/>
        <v>#DIV/0!</v>
      </c>
      <c r="BI43" s="149" t="e">
        <f t="shared" si="71"/>
        <v>#DIV/0!</v>
      </c>
      <c r="BJ43" s="149" t="e">
        <f t="shared" si="72"/>
        <v>#DIV/0!</v>
      </c>
      <c r="BK43" s="149" t="e">
        <f t="shared" si="73"/>
        <v>#DIV/0!</v>
      </c>
      <c r="BL43" s="149" t="e">
        <f t="shared" si="74"/>
        <v>#DIV/0!</v>
      </c>
      <c r="BM43" s="149" t="e">
        <f t="shared" si="75"/>
        <v>#DIV/0!</v>
      </c>
      <c r="BN43" s="149" t="e">
        <f t="shared" si="76"/>
        <v>#DIV/0!</v>
      </c>
      <c r="BO43" s="40"/>
      <c r="BP43" s="40"/>
    </row>
    <row r="44" spans="2:68" ht="14.25" customHeight="1" x14ac:dyDescent="0.3">
      <c r="B44" s="159">
        <f>'Current Year'!B42</f>
        <v>22</v>
      </c>
      <c r="C44" s="173">
        <f>+'Current Year'!C42*$C$16</f>
        <v>0</v>
      </c>
      <c r="D44" s="173">
        <f>+'Current Year'!D42*$C$16</f>
        <v>0</v>
      </c>
      <c r="E44" s="173">
        <f>+'Current Year'!E42*$C$16</f>
        <v>0</v>
      </c>
      <c r="F44" s="173">
        <f>+'Current Year'!F42*$C$16</f>
        <v>0</v>
      </c>
      <c r="G44" s="173">
        <f>+'Current Year'!G42*$C$16</f>
        <v>0</v>
      </c>
      <c r="H44" s="173">
        <f>+'Current Year'!H42*$C$16</f>
        <v>0</v>
      </c>
      <c r="I44" s="173">
        <f>+'Current Year'!I42*$C$16</f>
        <v>0</v>
      </c>
      <c r="J44" s="173">
        <f>+'Current Year'!J42*$C$16</f>
        <v>0</v>
      </c>
      <c r="K44" s="173">
        <f>+'Current Year'!K42*$C$16</f>
        <v>0</v>
      </c>
      <c r="L44" s="173">
        <f>+'Current Year'!L42*$C$16</f>
        <v>0</v>
      </c>
      <c r="M44" s="173">
        <f>+'Current Year'!M42*$C$16</f>
        <v>0</v>
      </c>
      <c r="N44" s="173">
        <f>+'Current Year'!N42*$C$16</f>
        <v>0</v>
      </c>
      <c r="P44" s="150">
        <f t="shared" si="23"/>
        <v>22</v>
      </c>
      <c r="Q44" s="178" t="e">
        <f t="shared" si="78"/>
        <v>#DIV/0!</v>
      </c>
      <c r="R44" s="178" t="e">
        <f t="shared" si="42"/>
        <v>#DIV/0!</v>
      </c>
      <c r="S44" s="178" t="e">
        <f t="shared" si="77"/>
        <v>#DIV/0!</v>
      </c>
      <c r="T44" s="178" t="e">
        <f t="shared" si="79"/>
        <v>#DIV/0!</v>
      </c>
      <c r="U44" s="178" t="e">
        <f t="shared" si="79"/>
        <v>#DIV/0!</v>
      </c>
      <c r="V44" s="178" t="e">
        <f t="shared" si="79"/>
        <v>#DIV/0!</v>
      </c>
      <c r="W44" s="178" t="e">
        <f t="shared" si="79"/>
        <v>#DIV/0!</v>
      </c>
      <c r="X44" s="178" t="e">
        <f t="shared" si="79"/>
        <v>#DIV/0!</v>
      </c>
      <c r="Y44" s="178" t="e">
        <f t="shared" si="79"/>
        <v>#DIV/0!</v>
      </c>
      <c r="Z44" s="178" t="e">
        <f t="shared" si="79"/>
        <v>#DIV/0!</v>
      </c>
      <c r="AA44" s="178" t="e">
        <f t="shared" si="80"/>
        <v>#DIV/0!</v>
      </c>
      <c r="AB44" s="178" t="e">
        <f t="shared" si="81"/>
        <v>#DIV/0!</v>
      </c>
      <c r="AC44" s="151"/>
      <c r="AD44" s="148">
        <f t="shared" si="43"/>
        <v>0</v>
      </c>
      <c r="AE44" s="148">
        <f t="shared" si="44"/>
        <v>0</v>
      </c>
      <c r="AF44" s="148">
        <f t="shared" si="45"/>
        <v>0</v>
      </c>
      <c r="AG44" s="148">
        <f t="shared" si="46"/>
        <v>0</v>
      </c>
      <c r="AH44" s="148">
        <f t="shared" si="47"/>
        <v>0</v>
      </c>
      <c r="AI44" s="148">
        <f t="shared" si="48"/>
        <v>0</v>
      </c>
      <c r="AJ44" s="148">
        <f t="shared" si="49"/>
        <v>0</v>
      </c>
      <c r="AK44" s="148">
        <f t="shared" si="50"/>
        <v>0</v>
      </c>
      <c r="AL44" s="148">
        <f t="shared" si="51"/>
        <v>0</v>
      </c>
      <c r="AM44" s="148">
        <f t="shared" si="52"/>
        <v>0</v>
      </c>
      <c r="AN44" s="148">
        <f t="shared" si="53"/>
        <v>0</v>
      </c>
      <c r="AO44" s="148">
        <f t="shared" si="54"/>
        <v>0</v>
      </c>
      <c r="AP44" s="135"/>
      <c r="AQ44" s="147">
        <f t="shared" si="18"/>
        <v>22</v>
      </c>
      <c r="AR44" s="148">
        <f t="shared" si="55"/>
        <v>0</v>
      </c>
      <c r="AS44" s="148">
        <f t="shared" si="56"/>
        <v>0</v>
      </c>
      <c r="AT44" s="148">
        <f t="shared" si="57"/>
        <v>0</v>
      </c>
      <c r="AU44" s="148">
        <f t="shared" si="58"/>
        <v>0</v>
      </c>
      <c r="AV44" s="148">
        <f t="shared" si="59"/>
        <v>0</v>
      </c>
      <c r="AW44" s="148">
        <f t="shared" si="60"/>
        <v>0</v>
      </c>
      <c r="AX44" s="148">
        <f t="shared" si="61"/>
        <v>0</v>
      </c>
      <c r="AY44" s="148">
        <f t="shared" si="62"/>
        <v>0</v>
      </c>
      <c r="AZ44" s="148">
        <f t="shared" si="63"/>
        <v>0</v>
      </c>
      <c r="BA44" s="148">
        <f t="shared" si="64"/>
        <v>0</v>
      </c>
      <c r="BB44" s="148">
        <f t="shared" si="65"/>
        <v>0</v>
      </c>
      <c r="BC44" s="152"/>
      <c r="BD44" s="149" t="e">
        <f t="shared" si="66"/>
        <v>#DIV/0!</v>
      </c>
      <c r="BE44" s="149" t="e">
        <f t="shared" si="67"/>
        <v>#DIV/0!</v>
      </c>
      <c r="BF44" s="149" t="e">
        <f t="shared" si="68"/>
        <v>#DIV/0!</v>
      </c>
      <c r="BG44" s="149" t="e">
        <f t="shared" si="69"/>
        <v>#DIV/0!</v>
      </c>
      <c r="BH44" s="149" t="e">
        <f t="shared" si="70"/>
        <v>#DIV/0!</v>
      </c>
      <c r="BI44" s="149" t="e">
        <f t="shared" si="71"/>
        <v>#DIV/0!</v>
      </c>
      <c r="BJ44" s="149" t="e">
        <f t="shared" si="72"/>
        <v>#DIV/0!</v>
      </c>
      <c r="BK44" s="149" t="e">
        <f t="shared" si="73"/>
        <v>#DIV/0!</v>
      </c>
      <c r="BL44" s="149" t="e">
        <f t="shared" si="74"/>
        <v>#DIV/0!</v>
      </c>
      <c r="BM44" s="149" t="e">
        <f t="shared" si="75"/>
        <v>#DIV/0!</v>
      </c>
      <c r="BN44" s="149" t="e">
        <f t="shared" si="76"/>
        <v>#DIV/0!</v>
      </c>
      <c r="BO44" s="40"/>
      <c r="BP44" s="40"/>
    </row>
    <row r="45" spans="2:68" ht="14.25" customHeight="1" x14ac:dyDescent="0.3">
      <c r="B45" s="159">
        <f>'Current Year'!B43</f>
        <v>23</v>
      </c>
      <c r="C45" s="173">
        <f>+'Current Year'!C43*$C$16</f>
        <v>0</v>
      </c>
      <c r="D45" s="173">
        <f>+'Current Year'!D43*$C$16</f>
        <v>0</v>
      </c>
      <c r="E45" s="173">
        <f>+'Current Year'!E43*$C$16</f>
        <v>0</v>
      </c>
      <c r="F45" s="173">
        <f>+'Current Year'!F43*$C$16</f>
        <v>0</v>
      </c>
      <c r="G45" s="173">
        <f>+'Current Year'!G43*$C$16</f>
        <v>0</v>
      </c>
      <c r="H45" s="173">
        <f>+'Current Year'!H43*$C$16</f>
        <v>0</v>
      </c>
      <c r="I45" s="173">
        <f>+'Current Year'!I43*$C$16</f>
        <v>0</v>
      </c>
      <c r="J45" s="173">
        <f>+'Current Year'!J43*$C$16</f>
        <v>0</v>
      </c>
      <c r="K45" s="173">
        <f>+'Current Year'!K43*$C$16</f>
        <v>0</v>
      </c>
      <c r="L45" s="173">
        <f>+'Current Year'!L43*$C$16</f>
        <v>0</v>
      </c>
      <c r="M45" s="173">
        <f>+'Current Year'!M43*$C$16</f>
        <v>0</v>
      </c>
      <c r="N45" s="173">
        <f>+'Current Year'!N43*$C$16</f>
        <v>0</v>
      </c>
      <c r="P45" s="150">
        <f t="shared" si="23"/>
        <v>23</v>
      </c>
      <c r="Q45" s="178" t="e">
        <f t="shared" si="78"/>
        <v>#DIV/0!</v>
      </c>
      <c r="R45" s="178" t="e">
        <f t="shared" si="42"/>
        <v>#DIV/0!</v>
      </c>
      <c r="S45" s="178" t="e">
        <f t="shared" si="77"/>
        <v>#DIV/0!</v>
      </c>
      <c r="T45" s="178" t="e">
        <f t="shared" si="79"/>
        <v>#DIV/0!</v>
      </c>
      <c r="U45" s="178" t="e">
        <f t="shared" ref="U45:Z52" si="82">+G45/G44-1</f>
        <v>#DIV/0!</v>
      </c>
      <c r="V45" s="178" t="e">
        <f t="shared" si="82"/>
        <v>#DIV/0!</v>
      </c>
      <c r="W45" s="178" t="e">
        <f t="shared" si="82"/>
        <v>#DIV/0!</v>
      </c>
      <c r="X45" s="178" t="e">
        <f t="shared" si="82"/>
        <v>#DIV/0!</v>
      </c>
      <c r="Y45" s="178" t="e">
        <f t="shared" si="82"/>
        <v>#DIV/0!</v>
      </c>
      <c r="Z45" s="178" t="e">
        <f t="shared" si="82"/>
        <v>#DIV/0!</v>
      </c>
      <c r="AA45" s="178" t="e">
        <f t="shared" si="80"/>
        <v>#DIV/0!</v>
      </c>
      <c r="AB45" s="178" t="e">
        <f t="shared" si="81"/>
        <v>#DIV/0!</v>
      </c>
      <c r="AC45" s="151"/>
      <c r="AD45" s="148">
        <f t="shared" si="43"/>
        <v>0</v>
      </c>
      <c r="AE45" s="148">
        <f t="shared" si="44"/>
        <v>0</v>
      </c>
      <c r="AF45" s="148">
        <f t="shared" si="45"/>
        <v>0</v>
      </c>
      <c r="AG45" s="148">
        <f t="shared" si="46"/>
        <v>0</v>
      </c>
      <c r="AH45" s="148">
        <f t="shared" si="47"/>
        <v>0</v>
      </c>
      <c r="AI45" s="148">
        <f t="shared" si="48"/>
        <v>0</v>
      </c>
      <c r="AJ45" s="148">
        <f t="shared" si="49"/>
        <v>0</v>
      </c>
      <c r="AK45" s="148">
        <f t="shared" si="50"/>
        <v>0</v>
      </c>
      <c r="AL45" s="148">
        <f t="shared" si="51"/>
        <v>0</v>
      </c>
      <c r="AM45" s="148">
        <f t="shared" si="52"/>
        <v>0</v>
      </c>
      <c r="AN45" s="148">
        <f t="shared" si="53"/>
        <v>0</v>
      </c>
      <c r="AO45" s="148">
        <f t="shared" si="54"/>
        <v>0</v>
      </c>
      <c r="AP45" s="135"/>
      <c r="AQ45" s="147">
        <f t="shared" si="18"/>
        <v>23</v>
      </c>
      <c r="AR45" s="148">
        <f t="shared" si="55"/>
        <v>0</v>
      </c>
      <c r="AS45" s="148">
        <f t="shared" si="56"/>
        <v>0</v>
      </c>
      <c r="AT45" s="148">
        <f t="shared" si="57"/>
        <v>0</v>
      </c>
      <c r="AU45" s="148">
        <f t="shared" si="58"/>
        <v>0</v>
      </c>
      <c r="AV45" s="148">
        <f t="shared" si="59"/>
        <v>0</v>
      </c>
      <c r="AW45" s="148">
        <f t="shared" si="60"/>
        <v>0</v>
      </c>
      <c r="AX45" s="148">
        <f t="shared" si="61"/>
        <v>0</v>
      </c>
      <c r="AY45" s="148">
        <f t="shared" si="62"/>
        <v>0</v>
      </c>
      <c r="AZ45" s="148">
        <f t="shared" si="63"/>
        <v>0</v>
      </c>
      <c r="BA45" s="148">
        <f t="shared" si="64"/>
        <v>0</v>
      </c>
      <c r="BB45" s="148">
        <f t="shared" si="65"/>
        <v>0</v>
      </c>
      <c r="BC45" s="152"/>
      <c r="BD45" s="149" t="e">
        <f t="shared" si="66"/>
        <v>#DIV/0!</v>
      </c>
      <c r="BE45" s="149" t="e">
        <f t="shared" si="67"/>
        <v>#DIV/0!</v>
      </c>
      <c r="BF45" s="149" t="e">
        <f t="shared" si="68"/>
        <v>#DIV/0!</v>
      </c>
      <c r="BG45" s="149" t="e">
        <f t="shared" si="69"/>
        <v>#DIV/0!</v>
      </c>
      <c r="BH45" s="149" t="e">
        <f t="shared" si="70"/>
        <v>#DIV/0!</v>
      </c>
      <c r="BI45" s="149" t="e">
        <f t="shared" si="71"/>
        <v>#DIV/0!</v>
      </c>
      <c r="BJ45" s="149" t="e">
        <f t="shared" si="72"/>
        <v>#DIV/0!</v>
      </c>
      <c r="BK45" s="149" t="e">
        <f t="shared" si="73"/>
        <v>#DIV/0!</v>
      </c>
      <c r="BL45" s="149" t="e">
        <f t="shared" si="74"/>
        <v>#DIV/0!</v>
      </c>
      <c r="BM45" s="149" t="e">
        <f t="shared" si="75"/>
        <v>#DIV/0!</v>
      </c>
      <c r="BN45" s="149" t="e">
        <f t="shared" si="76"/>
        <v>#DIV/0!</v>
      </c>
      <c r="BO45" s="40"/>
      <c r="BP45" s="40"/>
    </row>
    <row r="46" spans="2:68" ht="14.25" customHeight="1" x14ac:dyDescent="0.3">
      <c r="B46" s="159">
        <f>'Current Year'!B44</f>
        <v>24</v>
      </c>
      <c r="C46" s="173">
        <f>+'Current Year'!C44*$C$16</f>
        <v>0</v>
      </c>
      <c r="D46" s="173">
        <f>+'Current Year'!D44*$C$16</f>
        <v>0</v>
      </c>
      <c r="E46" s="173">
        <f>+'Current Year'!E44*$C$16</f>
        <v>0</v>
      </c>
      <c r="F46" s="173">
        <f>+'Current Year'!F44*$C$16</f>
        <v>0</v>
      </c>
      <c r="G46" s="173">
        <f>+'Current Year'!G44*$C$16</f>
        <v>0</v>
      </c>
      <c r="H46" s="173">
        <f>+'Current Year'!H44*$C$16</f>
        <v>0</v>
      </c>
      <c r="I46" s="173">
        <f>+'Current Year'!I44*$C$16</f>
        <v>0</v>
      </c>
      <c r="J46" s="173">
        <f>+'Current Year'!J44*$C$16</f>
        <v>0</v>
      </c>
      <c r="K46" s="173">
        <f>+'Current Year'!K44*$C$16</f>
        <v>0</v>
      </c>
      <c r="L46" s="173">
        <f>+'Current Year'!L44*$C$16</f>
        <v>0</v>
      </c>
      <c r="M46" s="173">
        <f>+'Current Year'!M44*$C$16</f>
        <v>0</v>
      </c>
      <c r="N46" s="173">
        <f>+'Current Year'!N44*$C$16</f>
        <v>0</v>
      </c>
      <c r="P46" s="150">
        <f t="shared" si="23"/>
        <v>24</v>
      </c>
      <c r="Q46" s="178" t="e">
        <f t="shared" si="78"/>
        <v>#DIV/0!</v>
      </c>
      <c r="R46" s="178" t="e">
        <f t="shared" si="78"/>
        <v>#DIV/0!</v>
      </c>
      <c r="S46" s="178" t="e">
        <f t="shared" si="77"/>
        <v>#DIV/0!</v>
      </c>
      <c r="T46" s="178" t="e">
        <f t="shared" si="79"/>
        <v>#DIV/0!</v>
      </c>
      <c r="U46" s="178" t="e">
        <f t="shared" si="82"/>
        <v>#DIV/0!</v>
      </c>
      <c r="V46" s="178" t="e">
        <f t="shared" si="82"/>
        <v>#DIV/0!</v>
      </c>
      <c r="W46" s="178" t="e">
        <f t="shared" si="82"/>
        <v>#DIV/0!</v>
      </c>
      <c r="X46" s="178" t="e">
        <f t="shared" si="82"/>
        <v>#DIV/0!</v>
      </c>
      <c r="Y46" s="178" t="e">
        <f t="shared" si="82"/>
        <v>#DIV/0!</v>
      </c>
      <c r="Z46" s="178" t="e">
        <f t="shared" si="82"/>
        <v>#DIV/0!</v>
      </c>
      <c r="AA46" s="178" t="e">
        <f t="shared" si="80"/>
        <v>#DIV/0!</v>
      </c>
      <c r="AB46" s="178" t="e">
        <f t="shared" si="81"/>
        <v>#DIV/0!</v>
      </c>
      <c r="AC46" s="151"/>
      <c r="AD46" s="148">
        <f t="shared" si="43"/>
        <v>0</v>
      </c>
      <c r="AE46" s="148">
        <f t="shared" si="44"/>
        <v>0</v>
      </c>
      <c r="AF46" s="148">
        <f t="shared" si="45"/>
        <v>0</v>
      </c>
      <c r="AG46" s="148">
        <f t="shared" si="46"/>
        <v>0</v>
      </c>
      <c r="AH46" s="148">
        <f t="shared" si="47"/>
        <v>0</v>
      </c>
      <c r="AI46" s="148">
        <f t="shared" si="48"/>
        <v>0</v>
      </c>
      <c r="AJ46" s="148">
        <f t="shared" si="49"/>
        <v>0</v>
      </c>
      <c r="AK46" s="148">
        <f t="shared" si="50"/>
        <v>0</v>
      </c>
      <c r="AL46" s="148">
        <f t="shared" si="51"/>
        <v>0</v>
      </c>
      <c r="AM46" s="148">
        <f t="shared" si="52"/>
        <v>0</v>
      </c>
      <c r="AN46" s="148">
        <f t="shared" si="53"/>
        <v>0</v>
      </c>
      <c r="AO46" s="148">
        <f t="shared" si="54"/>
        <v>0</v>
      </c>
      <c r="AP46" s="135"/>
      <c r="AQ46" s="147">
        <f t="shared" si="18"/>
        <v>24</v>
      </c>
      <c r="AR46" s="148">
        <f t="shared" si="55"/>
        <v>0</v>
      </c>
      <c r="AS46" s="148">
        <f t="shared" si="56"/>
        <v>0</v>
      </c>
      <c r="AT46" s="148">
        <f t="shared" si="57"/>
        <v>0</v>
      </c>
      <c r="AU46" s="148">
        <f t="shared" si="58"/>
        <v>0</v>
      </c>
      <c r="AV46" s="148">
        <f t="shared" si="59"/>
        <v>0</v>
      </c>
      <c r="AW46" s="148">
        <f t="shared" si="60"/>
        <v>0</v>
      </c>
      <c r="AX46" s="148">
        <f t="shared" si="61"/>
        <v>0</v>
      </c>
      <c r="AY46" s="148">
        <f t="shared" si="62"/>
        <v>0</v>
      </c>
      <c r="AZ46" s="148">
        <f t="shared" si="63"/>
        <v>0</v>
      </c>
      <c r="BA46" s="148">
        <f t="shared" si="64"/>
        <v>0</v>
      </c>
      <c r="BB46" s="148">
        <f t="shared" si="65"/>
        <v>0</v>
      </c>
      <c r="BC46" s="152"/>
      <c r="BD46" s="149" t="e">
        <f t="shared" si="66"/>
        <v>#DIV/0!</v>
      </c>
      <c r="BE46" s="149" t="e">
        <f t="shared" si="67"/>
        <v>#DIV/0!</v>
      </c>
      <c r="BF46" s="149" t="e">
        <f t="shared" si="68"/>
        <v>#DIV/0!</v>
      </c>
      <c r="BG46" s="149" t="e">
        <f t="shared" si="69"/>
        <v>#DIV/0!</v>
      </c>
      <c r="BH46" s="149" t="e">
        <f t="shared" si="70"/>
        <v>#DIV/0!</v>
      </c>
      <c r="BI46" s="149" t="e">
        <f t="shared" si="71"/>
        <v>#DIV/0!</v>
      </c>
      <c r="BJ46" s="149" t="e">
        <f t="shared" si="72"/>
        <v>#DIV/0!</v>
      </c>
      <c r="BK46" s="149" t="e">
        <f t="shared" si="73"/>
        <v>#DIV/0!</v>
      </c>
      <c r="BL46" s="149" t="e">
        <f t="shared" si="74"/>
        <v>#DIV/0!</v>
      </c>
      <c r="BM46" s="149" t="e">
        <f t="shared" si="75"/>
        <v>#DIV/0!</v>
      </c>
      <c r="BN46" s="149" t="e">
        <f t="shared" si="76"/>
        <v>#DIV/0!</v>
      </c>
      <c r="BO46" s="40"/>
      <c r="BP46" s="40"/>
    </row>
    <row r="47" spans="2:68" ht="14.25" customHeight="1" x14ac:dyDescent="0.3">
      <c r="B47" s="159">
        <f>'Current Year'!B45</f>
        <v>25</v>
      </c>
      <c r="C47" s="173">
        <f>+'Current Year'!C45*$C$16</f>
        <v>0</v>
      </c>
      <c r="D47" s="173">
        <f>+'Current Year'!D45*$C$16</f>
        <v>0</v>
      </c>
      <c r="E47" s="173">
        <f>+'Current Year'!E45*$C$16</f>
        <v>0</v>
      </c>
      <c r="F47" s="173">
        <f>+'Current Year'!F45*$C$16</f>
        <v>0</v>
      </c>
      <c r="G47" s="173">
        <f>+'Current Year'!G45*$C$16</f>
        <v>0</v>
      </c>
      <c r="H47" s="173">
        <f>+'Current Year'!H45*$C$16</f>
        <v>0</v>
      </c>
      <c r="I47" s="173">
        <f>+'Current Year'!I45*$C$16</f>
        <v>0</v>
      </c>
      <c r="J47" s="173">
        <f>+'Current Year'!J45*$C$16</f>
        <v>0</v>
      </c>
      <c r="K47" s="173">
        <f>+'Current Year'!K45*$C$16</f>
        <v>0</v>
      </c>
      <c r="L47" s="173">
        <f>+'Current Year'!L45*$C$16</f>
        <v>0</v>
      </c>
      <c r="M47" s="173">
        <f>+'Current Year'!M45*$C$16</f>
        <v>0</v>
      </c>
      <c r="N47" s="173">
        <f>+'Current Year'!N45*$C$16</f>
        <v>0</v>
      </c>
      <c r="P47" s="150">
        <f t="shared" si="23"/>
        <v>25</v>
      </c>
      <c r="Q47" s="178" t="e">
        <f t="shared" si="78"/>
        <v>#DIV/0!</v>
      </c>
      <c r="R47" s="178" t="e">
        <f t="shared" si="78"/>
        <v>#DIV/0!</v>
      </c>
      <c r="S47" s="178" t="e">
        <f t="shared" si="77"/>
        <v>#DIV/0!</v>
      </c>
      <c r="T47" s="178" t="e">
        <f t="shared" si="79"/>
        <v>#DIV/0!</v>
      </c>
      <c r="U47" s="178" t="e">
        <f t="shared" si="82"/>
        <v>#DIV/0!</v>
      </c>
      <c r="V47" s="178" t="e">
        <f t="shared" si="82"/>
        <v>#DIV/0!</v>
      </c>
      <c r="W47" s="178" t="e">
        <f t="shared" si="82"/>
        <v>#DIV/0!</v>
      </c>
      <c r="X47" s="178" t="e">
        <f t="shared" si="82"/>
        <v>#DIV/0!</v>
      </c>
      <c r="Y47" s="178" t="e">
        <f t="shared" si="82"/>
        <v>#DIV/0!</v>
      </c>
      <c r="Z47" s="178" t="e">
        <f t="shared" si="82"/>
        <v>#DIV/0!</v>
      </c>
      <c r="AA47" s="178" t="e">
        <f t="shared" si="80"/>
        <v>#DIV/0!</v>
      </c>
      <c r="AB47" s="178" t="e">
        <f t="shared" si="81"/>
        <v>#DIV/0!</v>
      </c>
      <c r="AC47" s="151"/>
      <c r="AD47" s="148">
        <f t="shared" si="43"/>
        <v>0</v>
      </c>
      <c r="AE47" s="148">
        <f t="shared" si="44"/>
        <v>0</v>
      </c>
      <c r="AF47" s="148">
        <f t="shared" si="45"/>
        <v>0</v>
      </c>
      <c r="AG47" s="148">
        <f t="shared" si="46"/>
        <v>0</v>
      </c>
      <c r="AH47" s="148">
        <f t="shared" si="47"/>
        <v>0</v>
      </c>
      <c r="AI47" s="148">
        <f t="shared" si="48"/>
        <v>0</v>
      </c>
      <c r="AJ47" s="148">
        <f t="shared" si="49"/>
        <v>0</v>
      </c>
      <c r="AK47" s="148">
        <f t="shared" si="50"/>
        <v>0</v>
      </c>
      <c r="AL47" s="148">
        <f t="shared" si="51"/>
        <v>0</v>
      </c>
      <c r="AM47" s="148">
        <f t="shared" si="52"/>
        <v>0</v>
      </c>
      <c r="AN47" s="148">
        <f t="shared" si="53"/>
        <v>0</v>
      </c>
      <c r="AO47" s="148">
        <f t="shared" si="54"/>
        <v>0</v>
      </c>
      <c r="AP47" s="135"/>
      <c r="AQ47" s="147">
        <f t="shared" si="18"/>
        <v>25</v>
      </c>
      <c r="AR47" s="148">
        <f t="shared" si="55"/>
        <v>0</v>
      </c>
      <c r="AS47" s="148">
        <f t="shared" si="56"/>
        <v>0</v>
      </c>
      <c r="AT47" s="148">
        <f t="shared" si="57"/>
        <v>0</v>
      </c>
      <c r="AU47" s="148">
        <f t="shared" si="58"/>
        <v>0</v>
      </c>
      <c r="AV47" s="148">
        <f t="shared" si="59"/>
        <v>0</v>
      </c>
      <c r="AW47" s="148">
        <f t="shared" si="60"/>
        <v>0</v>
      </c>
      <c r="AX47" s="148">
        <f t="shared" si="61"/>
        <v>0</v>
      </c>
      <c r="AY47" s="148">
        <f t="shared" si="62"/>
        <v>0</v>
      </c>
      <c r="AZ47" s="148">
        <f t="shared" si="63"/>
        <v>0</v>
      </c>
      <c r="BA47" s="148">
        <f t="shared" si="64"/>
        <v>0</v>
      </c>
      <c r="BB47" s="148">
        <f t="shared" si="65"/>
        <v>0</v>
      </c>
      <c r="BC47" s="152"/>
      <c r="BD47" s="149" t="e">
        <f t="shared" si="66"/>
        <v>#DIV/0!</v>
      </c>
      <c r="BE47" s="149" t="e">
        <f t="shared" si="67"/>
        <v>#DIV/0!</v>
      </c>
      <c r="BF47" s="149" t="e">
        <f t="shared" si="68"/>
        <v>#DIV/0!</v>
      </c>
      <c r="BG47" s="149" t="e">
        <f t="shared" si="69"/>
        <v>#DIV/0!</v>
      </c>
      <c r="BH47" s="149" t="e">
        <f t="shared" si="70"/>
        <v>#DIV/0!</v>
      </c>
      <c r="BI47" s="149" t="e">
        <f t="shared" si="71"/>
        <v>#DIV/0!</v>
      </c>
      <c r="BJ47" s="149" t="e">
        <f t="shared" si="72"/>
        <v>#DIV/0!</v>
      </c>
      <c r="BK47" s="149" t="e">
        <f t="shared" si="73"/>
        <v>#DIV/0!</v>
      </c>
      <c r="BL47" s="149" t="e">
        <f t="shared" si="74"/>
        <v>#DIV/0!</v>
      </c>
      <c r="BM47" s="149" t="e">
        <f t="shared" si="75"/>
        <v>#DIV/0!</v>
      </c>
      <c r="BN47" s="149" t="e">
        <f t="shared" si="76"/>
        <v>#DIV/0!</v>
      </c>
      <c r="BO47" s="40"/>
      <c r="BP47" s="40"/>
    </row>
    <row r="48" spans="2:68" ht="14.25" customHeight="1" x14ac:dyDescent="0.3">
      <c r="B48" s="159">
        <f>'Current Year'!B46</f>
        <v>26</v>
      </c>
      <c r="C48" s="173">
        <f>+'Current Year'!C46*$C$16</f>
        <v>0</v>
      </c>
      <c r="D48" s="173">
        <f>+'Current Year'!D46*$C$16</f>
        <v>0</v>
      </c>
      <c r="E48" s="173">
        <f>+'Current Year'!E46*$C$16</f>
        <v>0</v>
      </c>
      <c r="F48" s="173">
        <f>+'Current Year'!F46*$C$16</f>
        <v>0</v>
      </c>
      <c r="G48" s="173">
        <f>+'Current Year'!G46*$C$16</f>
        <v>0</v>
      </c>
      <c r="H48" s="173">
        <f>+'Current Year'!H46*$C$16</f>
        <v>0</v>
      </c>
      <c r="I48" s="173">
        <f>+'Current Year'!I46*$C$16</f>
        <v>0</v>
      </c>
      <c r="J48" s="173">
        <f>+'Current Year'!J46*$C$16</f>
        <v>0</v>
      </c>
      <c r="K48" s="173">
        <f>+'Current Year'!K46*$C$16</f>
        <v>0</v>
      </c>
      <c r="L48" s="173">
        <f>+'Current Year'!L46*$C$16</f>
        <v>0</v>
      </c>
      <c r="M48" s="173">
        <f>+'Current Year'!M46*$C$16</f>
        <v>0</v>
      </c>
      <c r="N48" s="173">
        <f>+'Current Year'!N46*$C$16</f>
        <v>0</v>
      </c>
      <c r="P48" s="150">
        <f t="shared" si="23"/>
        <v>26</v>
      </c>
      <c r="Q48" s="178" t="e">
        <f t="shared" si="78"/>
        <v>#DIV/0!</v>
      </c>
      <c r="R48" s="178" t="e">
        <f t="shared" si="78"/>
        <v>#DIV/0!</v>
      </c>
      <c r="S48" s="178" t="e">
        <f t="shared" si="77"/>
        <v>#DIV/0!</v>
      </c>
      <c r="T48" s="178" t="e">
        <f t="shared" si="79"/>
        <v>#DIV/0!</v>
      </c>
      <c r="U48" s="178" t="e">
        <f t="shared" si="82"/>
        <v>#DIV/0!</v>
      </c>
      <c r="V48" s="178" t="e">
        <f t="shared" si="82"/>
        <v>#DIV/0!</v>
      </c>
      <c r="W48" s="178" t="e">
        <f t="shared" si="82"/>
        <v>#DIV/0!</v>
      </c>
      <c r="X48" s="178" t="e">
        <f t="shared" si="82"/>
        <v>#DIV/0!</v>
      </c>
      <c r="Y48" s="178" t="e">
        <f t="shared" si="82"/>
        <v>#DIV/0!</v>
      </c>
      <c r="Z48" s="178" t="e">
        <f t="shared" si="82"/>
        <v>#DIV/0!</v>
      </c>
      <c r="AA48" s="178" t="e">
        <f t="shared" si="80"/>
        <v>#DIV/0!</v>
      </c>
      <c r="AB48" s="178" t="e">
        <f t="shared" si="81"/>
        <v>#DIV/0!</v>
      </c>
      <c r="AC48" s="151"/>
      <c r="AD48" s="148">
        <f t="shared" si="43"/>
        <v>0</v>
      </c>
      <c r="AE48" s="148">
        <f t="shared" si="44"/>
        <v>0</v>
      </c>
      <c r="AF48" s="148">
        <f t="shared" si="45"/>
        <v>0</v>
      </c>
      <c r="AG48" s="148">
        <f t="shared" si="46"/>
        <v>0</v>
      </c>
      <c r="AH48" s="148">
        <f t="shared" si="47"/>
        <v>0</v>
      </c>
      <c r="AI48" s="148">
        <f t="shared" si="48"/>
        <v>0</v>
      </c>
      <c r="AJ48" s="148">
        <f t="shared" si="49"/>
        <v>0</v>
      </c>
      <c r="AK48" s="148">
        <f t="shared" si="50"/>
        <v>0</v>
      </c>
      <c r="AL48" s="148">
        <f t="shared" si="51"/>
        <v>0</v>
      </c>
      <c r="AM48" s="148">
        <f t="shared" si="52"/>
        <v>0</v>
      </c>
      <c r="AN48" s="148">
        <f t="shared" si="53"/>
        <v>0</v>
      </c>
      <c r="AO48" s="148">
        <f t="shared" si="54"/>
        <v>0</v>
      </c>
      <c r="AP48" s="135"/>
      <c r="AQ48" s="147">
        <f t="shared" si="18"/>
        <v>26</v>
      </c>
      <c r="AR48" s="148">
        <f t="shared" si="55"/>
        <v>0</v>
      </c>
      <c r="AS48" s="148">
        <f t="shared" si="56"/>
        <v>0</v>
      </c>
      <c r="AT48" s="148">
        <f t="shared" si="57"/>
        <v>0</v>
      </c>
      <c r="AU48" s="148">
        <f t="shared" si="58"/>
        <v>0</v>
      </c>
      <c r="AV48" s="148">
        <f t="shared" si="59"/>
        <v>0</v>
      </c>
      <c r="AW48" s="148">
        <f t="shared" si="60"/>
        <v>0</v>
      </c>
      <c r="AX48" s="148">
        <f t="shared" si="61"/>
        <v>0</v>
      </c>
      <c r="AY48" s="148">
        <f t="shared" si="62"/>
        <v>0</v>
      </c>
      <c r="AZ48" s="148">
        <f t="shared" si="63"/>
        <v>0</v>
      </c>
      <c r="BA48" s="148">
        <f t="shared" si="64"/>
        <v>0</v>
      </c>
      <c r="BB48" s="148">
        <f t="shared" si="65"/>
        <v>0</v>
      </c>
      <c r="BC48" s="152"/>
      <c r="BD48" s="149" t="e">
        <f t="shared" si="66"/>
        <v>#DIV/0!</v>
      </c>
      <c r="BE48" s="149" t="e">
        <f t="shared" si="67"/>
        <v>#DIV/0!</v>
      </c>
      <c r="BF48" s="149" t="e">
        <f t="shared" si="68"/>
        <v>#DIV/0!</v>
      </c>
      <c r="BG48" s="149" t="e">
        <f t="shared" si="69"/>
        <v>#DIV/0!</v>
      </c>
      <c r="BH48" s="149" t="e">
        <f t="shared" si="70"/>
        <v>#DIV/0!</v>
      </c>
      <c r="BI48" s="149" t="e">
        <f t="shared" si="71"/>
        <v>#DIV/0!</v>
      </c>
      <c r="BJ48" s="149" t="e">
        <f t="shared" si="72"/>
        <v>#DIV/0!</v>
      </c>
      <c r="BK48" s="149" t="e">
        <f t="shared" si="73"/>
        <v>#DIV/0!</v>
      </c>
      <c r="BL48" s="149" t="e">
        <f t="shared" si="74"/>
        <v>#DIV/0!</v>
      </c>
      <c r="BM48" s="149" t="e">
        <f t="shared" si="75"/>
        <v>#DIV/0!</v>
      </c>
      <c r="BN48" s="149" t="e">
        <f t="shared" si="76"/>
        <v>#DIV/0!</v>
      </c>
      <c r="BO48" s="40"/>
      <c r="BP48" s="40"/>
    </row>
    <row r="49" spans="1:68" ht="14.25" customHeight="1" x14ac:dyDescent="0.3">
      <c r="B49" s="159">
        <f>'Current Year'!B47</f>
        <v>27</v>
      </c>
      <c r="C49" s="173">
        <f>+'Current Year'!C47*$C$16</f>
        <v>0</v>
      </c>
      <c r="D49" s="173">
        <f>+'Current Year'!D47*$C$16</f>
        <v>0</v>
      </c>
      <c r="E49" s="173">
        <f>+'Current Year'!E47*$C$16</f>
        <v>0</v>
      </c>
      <c r="F49" s="173">
        <f>+'Current Year'!F47*$C$16</f>
        <v>0</v>
      </c>
      <c r="G49" s="173">
        <f>+'Current Year'!G47*$C$16</f>
        <v>0</v>
      </c>
      <c r="H49" s="173">
        <f>+'Current Year'!H47*$C$16</f>
        <v>0</v>
      </c>
      <c r="I49" s="173">
        <f>+'Current Year'!I47*$C$16</f>
        <v>0</v>
      </c>
      <c r="J49" s="173">
        <f>+'Current Year'!J47*$C$16</f>
        <v>0</v>
      </c>
      <c r="K49" s="173">
        <f>+'Current Year'!K47*$C$16</f>
        <v>0</v>
      </c>
      <c r="L49" s="173">
        <f>+'Current Year'!L47*$C$16</f>
        <v>0</v>
      </c>
      <c r="M49" s="173">
        <f>+'Current Year'!M47*$C$16</f>
        <v>0</v>
      </c>
      <c r="N49" s="173">
        <f>+'Current Year'!N47*$C$16</f>
        <v>0</v>
      </c>
      <c r="P49" s="150">
        <f t="shared" si="23"/>
        <v>27</v>
      </c>
      <c r="Q49" s="178" t="e">
        <f t="shared" si="78"/>
        <v>#DIV/0!</v>
      </c>
      <c r="R49" s="178" t="e">
        <f t="shared" si="78"/>
        <v>#DIV/0!</v>
      </c>
      <c r="S49" s="178" t="e">
        <f t="shared" si="77"/>
        <v>#DIV/0!</v>
      </c>
      <c r="T49" s="178" t="e">
        <f t="shared" si="79"/>
        <v>#DIV/0!</v>
      </c>
      <c r="U49" s="178" t="e">
        <f t="shared" si="82"/>
        <v>#DIV/0!</v>
      </c>
      <c r="V49" s="178" t="e">
        <f t="shared" si="82"/>
        <v>#DIV/0!</v>
      </c>
      <c r="W49" s="178" t="e">
        <f t="shared" si="82"/>
        <v>#DIV/0!</v>
      </c>
      <c r="X49" s="178" t="e">
        <f t="shared" si="82"/>
        <v>#DIV/0!</v>
      </c>
      <c r="Y49" s="178" t="e">
        <f t="shared" si="82"/>
        <v>#DIV/0!</v>
      </c>
      <c r="Z49" s="178" t="e">
        <f t="shared" si="82"/>
        <v>#DIV/0!</v>
      </c>
      <c r="AA49" s="178" t="e">
        <f t="shared" si="80"/>
        <v>#DIV/0!</v>
      </c>
      <c r="AB49" s="178" t="e">
        <f t="shared" si="81"/>
        <v>#DIV/0!</v>
      </c>
      <c r="AC49" s="135"/>
      <c r="AD49" s="148">
        <f t="shared" si="43"/>
        <v>0</v>
      </c>
      <c r="AE49" s="148">
        <f t="shared" si="44"/>
        <v>0</v>
      </c>
      <c r="AF49" s="148">
        <f t="shared" si="45"/>
        <v>0</v>
      </c>
      <c r="AG49" s="148">
        <f t="shared" si="46"/>
        <v>0</v>
      </c>
      <c r="AH49" s="148">
        <f t="shared" si="47"/>
        <v>0</v>
      </c>
      <c r="AI49" s="148">
        <f t="shared" si="48"/>
        <v>0</v>
      </c>
      <c r="AJ49" s="148">
        <f t="shared" si="49"/>
        <v>0</v>
      </c>
      <c r="AK49" s="148">
        <f t="shared" si="50"/>
        <v>0</v>
      </c>
      <c r="AL49" s="148">
        <f t="shared" si="51"/>
        <v>0</v>
      </c>
      <c r="AM49" s="148">
        <f t="shared" si="52"/>
        <v>0</v>
      </c>
      <c r="AN49" s="148">
        <f t="shared" si="53"/>
        <v>0</v>
      </c>
      <c r="AO49" s="148">
        <f t="shared" si="54"/>
        <v>0</v>
      </c>
      <c r="AP49" s="135"/>
      <c r="AQ49" s="147">
        <f t="shared" si="18"/>
        <v>27</v>
      </c>
      <c r="AR49" s="148">
        <f t="shared" si="55"/>
        <v>0</v>
      </c>
      <c r="AS49" s="148">
        <f t="shared" si="56"/>
        <v>0</v>
      </c>
      <c r="AT49" s="148">
        <f t="shared" si="57"/>
        <v>0</v>
      </c>
      <c r="AU49" s="148">
        <f t="shared" si="58"/>
        <v>0</v>
      </c>
      <c r="AV49" s="148">
        <f t="shared" si="59"/>
        <v>0</v>
      </c>
      <c r="AW49" s="148">
        <f t="shared" si="60"/>
        <v>0</v>
      </c>
      <c r="AX49" s="148">
        <f t="shared" si="61"/>
        <v>0</v>
      </c>
      <c r="AY49" s="148">
        <f t="shared" si="62"/>
        <v>0</v>
      </c>
      <c r="AZ49" s="148">
        <f t="shared" si="63"/>
        <v>0</v>
      </c>
      <c r="BA49" s="148">
        <f t="shared" si="64"/>
        <v>0</v>
      </c>
      <c r="BB49" s="148">
        <f t="shared" si="65"/>
        <v>0</v>
      </c>
      <c r="BC49" s="152"/>
      <c r="BD49" s="149" t="e">
        <f t="shared" si="66"/>
        <v>#DIV/0!</v>
      </c>
      <c r="BE49" s="149" t="e">
        <f t="shared" si="67"/>
        <v>#DIV/0!</v>
      </c>
      <c r="BF49" s="149" t="e">
        <f t="shared" si="68"/>
        <v>#DIV/0!</v>
      </c>
      <c r="BG49" s="149" t="e">
        <f t="shared" si="69"/>
        <v>#DIV/0!</v>
      </c>
      <c r="BH49" s="149" t="e">
        <f t="shared" si="70"/>
        <v>#DIV/0!</v>
      </c>
      <c r="BI49" s="149" t="e">
        <f t="shared" si="71"/>
        <v>#DIV/0!</v>
      </c>
      <c r="BJ49" s="149" t="e">
        <f t="shared" si="72"/>
        <v>#DIV/0!</v>
      </c>
      <c r="BK49" s="149" t="e">
        <f t="shared" si="73"/>
        <v>#DIV/0!</v>
      </c>
      <c r="BL49" s="149" t="e">
        <f t="shared" si="74"/>
        <v>#DIV/0!</v>
      </c>
      <c r="BM49" s="149" t="e">
        <f t="shared" si="75"/>
        <v>#DIV/0!</v>
      </c>
      <c r="BN49" s="149" t="e">
        <f t="shared" si="76"/>
        <v>#DIV/0!</v>
      </c>
      <c r="BO49" s="40"/>
      <c r="BP49" s="40"/>
    </row>
    <row r="50" spans="1:68" ht="14.25" customHeight="1" x14ac:dyDescent="0.3">
      <c r="B50" s="159">
        <f>'Current Year'!B48</f>
        <v>28</v>
      </c>
      <c r="C50" s="173">
        <f>+'Current Year'!C48*$C$16</f>
        <v>0</v>
      </c>
      <c r="D50" s="173">
        <f>+'Current Year'!D48*$C$16</f>
        <v>0</v>
      </c>
      <c r="E50" s="173">
        <f>+'Current Year'!E48*$C$16</f>
        <v>0</v>
      </c>
      <c r="F50" s="173">
        <f>+'Current Year'!F48*$C$16</f>
        <v>0</v>
      </c>
      <c r="G50" s="173">
        <f>+'Current Year'!G48*$C$16</f>
        <v>0</v>
      </c>
      <c r="H50" s="173">
        <f>+'Current Year'!H48*$C$16</f>
        <v>0</v>
      </c>
      <c r="I50" s="173">
        <f>+'Current Year'!I48*$C$16</f>
        <v>0</v>
      </c>
      <c r="J50" s="173">
        <f>+'Current Year'!J48*$C$16</f>
        <v>0</v>
      </c>
      <c r="K50" s="173">
        <f>+'Current Year'!K48*$C$16</f>
        <v>0</v>
      </c>
      <c r="L50" s="173">
        <f>+'Current Year'!L48*$C$16</f>
        <v>0</v>
      </c>
      <c r="M50" s="173">
        <f>+'Current Year'!M48*$C$16</f>
        <v>0</v>
      </c>
      <c r="N50" s="173">
        <f>+'Current Year'!N48*$C$16</f>
        <v>0</v>
      </c>
      <c r="O50" s="78"/>
      <c r="P50" s="150">
        <f t="shared" si="23"/>
        <v>28</v>
      </c>
      <c r="Q50" s="178" t="e">
        <f t="shared" si="78"/>
        <v>#DIV/0!</v>
      </c>
      <c r="R50" s="178" t="e">
        <f t="shared" si="78"/>
        <v>#DIV/0!</v>
      </c>
      <c r="S50" s="178" t="e">
        <f t="shared" si="77"/>
        <v>#DIV/0!</v>
      </c>
      <c r="T50" s="178" t="e">
        <f t="shared" si="79"/>
        <v>#DIV/0!</v>
      </c>
      <c r="U50" s="178" t="e">
        <f t="shared" si="82"/>
        <v>#DIV/0!</v>
      </c>
      <c r="V50" s="178" t="e">
        <f t="shared" ref="V50:Z52" si="83">+H50/H49-1</f>
        <v>#DIV/0!</v>
      </c>
      <c r="W50" s="178" t="e">
        <f t="shared" si="83"/>
        <v>#DIV/0!</v>
      </c>
      <c r="X50" s="178" t="e">
        <f t="shared" si="83"/>
        <v>#DIV/0!</v>
      </c>
      <c r="Y50" s="178" t="e">
        <f t="shared" si="83"/>
        <v>#DIV/0!</v>
      </c>
      <c r="Z50" s="178" t="e">
        <f t="shared" si="83"/>
        <v>#DIV/0!</v>
      </c>
      <c r="AA50" s="178" t="e">
        <f t="shared" si="80"/>
        <v>#DIV/0!</v>
      </c>
      <c r="AB50" s="178" t="e">
        <f t="shared" si="81"/>
        <v>#DIV/0!</v>
      </c>
      <c r="AC50" s="135"/>
      <c r="AD50" s="148">
        <f t="shared" si="43"/>
        <v>0</v>
      </c>
      <c r="AE50" s="148">
        <f t="shared" si="44"/>
        <v>0</v>
      </c>
      <c r="AF50" s="148">
        <f t="shared" si="45"/>
        <v>0</v>
      </c>
      <c r="AG50" s="148">
        <f t="shared" si="46"/>
        <v>0</v>
      </c>
      <c r="AH50" s="148">
        <f t="shared" si="47"/>
        <v>0</v>
      </c>
      <c r="AI50" s="148">
        <f t="shared" si="48"/>
        <v>0</v>
      </c>
      <c r="AJ50" s="148">
        <f t="shared" si="49"/>
        <v>0</v>
      </c>
      <c r="AK50" s="148">
        <f t="shared" si="50"/>
        <v>0</v>
      </c>
      <c r="AL50" s="148">
        <f t="shared" si="51"/>
        <v>0</v>
      </c>
      <c r="AM50" s="148">
        <f t="shared" si="52"/>
        <v>0</v>
      </c>
      <c r="AN50" s="148">
        <f t="shared" si="53"/>
        <v>0</v>
      </c>
      <c r="AO50" s="148">
        <f t="shared" si="54"/>
        <v>0</v>
      </c>
      <c r="AP50" s="135"/>
      <c r="AQ50" s="147">
        <f t="shared" si="18"/>
        <v>28</v>
      </c>
      <c r="AR50" s="148">
        <f t="shared" si="55"/>
        <v>0</v>
      </c>
      <c r="AS50" s="148">
        <f t="shared" si="56"/>
        <v>0</v>
      </c>
      <c r="AT50" s="148">
        <f t="shared" si="57"/>
        <v>0</v>
      </c>
      <c r="AU50" s="148">
        <f t="shared" si="58"/>
        <v>0</v>
      </c>
      <c r="AV50" s="148">
        <f t="shared" si="59"/>
        <v>0</v>
      </c>
      <c r="AW50" s="148">
        <f t="shared" si="60"/>
        <v>0</v>
      </c>
      <c r="AX50" s="148">
        <f t="shared" si="61"/>
        <v>0</v>
      </c>
      <c r="AY50" s="148">
        <f t="shared" si="62"/>
        <v>0</v>
      </c>
      <c r="AZ50" s="148">
        <f t="shared" si="63"/>
        <v>0</v>
      </c>
      <c r="BA50" s="148">
        <f t="shared" si="64"/>
        <v>0</v>
      </c>
      <c r="BB50" s="148">
        <f t="shared" si="65"/>
        <v>0</v>
      </c>
      <c r="BC50" s="152"/>
      <c r="BD50" s="149" t="e">
        <f t="shared" si="66"/>
        <v>#DIV/0!</v>
      </c>
      <c r="BE50" s="149" t="e">
        <f t="shared" si="67"/>
        <v>#DIV/0!</v>
      </c>
      <c r="BF50" s="149" t="e">
        <f t="shared" si="68"/>
        <v>#DIV/0!</v>
      </c>
      <c r="BG50" s="149" t="e">
        <f t="shared" si="69"/>
        <v>#DIV/0!</v>
      </c>
      <c r="BH50" s="149" t="e">
        <f t="shared" si="70"/>
        <v>#DIV/0!</v>
      </c>
      <c r="BI50" s="149" t="e">
        <f t="shared" si="71"/>
        <v>#DIV/0!</v>
      </c>
      <c r="BJ50" s="149" t="e">
        <f t="shared" si="72"/>
        <v>#DIV/0!</v>
      </c>
      <c r="BK50" s="149" t="e">
        <f t="shared" si="73"/>
        <v>#DIV/0!</v>
      </c>
      <c r="BL50" s="149" t="e">
        <f t="shared" si="74"/>
        <v>#DIV/0!</v>
      </c>
      <c r="BM50" s="149" t="e">
        <f t="shared" si="75"/>
        <v>#DIV/0!</v>
      </c>
      <c r="BN50" s="149" t="e">
        <f t="shared" si="76"/>
        <v>#DIV/0!</v>
      </c>
      <c r="BO50" s="40"/>
      <c r="BP50" s="40"/>
    </row>
    <row r="51" spans="1:68" ht="14.25" customHeight="1" x14ac:dyDescent="0.3">
      <c r="B51" s="159">
        <f>'Current Year'!B49</f>
        <v>29</v>
      </c>
      <c r="C51" s="173">
        <f>+'Current Year'!C49*$C$16</f>
        <v>0</v>
      </c>
      <c r="D51" s="173">
        <f>+'Current Year'!D49*$C$16</f>
        <v>0</v>
      </c>
      <c r="E51" s="173">
        <f>+'Current Year'!E49*$C$16</f>
        <v>0</v>
      </c>
      <c r="F51" s="173">
        <f>+'Current Year'!F49*$C$16</f>
        <v>0</v>
      </c>
      <c r="G51" s="173">
        <f>+'Current Year'!G49*$C$16</f>
        <v>0</v>
      </c>
      <c r="H51" s="173">
        <f>+'Current Year'!H49*$C$16</f>
        <v>0</v>
      </c>
      <c r="I51" s="173">
        <f>+'Current Year'!I49*$C$16</f>
        <v>0</v>
      </c>
      <c r="J51" s="173">
        <f>+'Current Year'!J49*$C$16</f>
        <v>0</v>
      </c>
      <c r="K51" s="173">
        <f>+'Current Year'!K49*$C$16</f>
        <v>0</v>
      </c>
      <c r="L51" s="173">
        <f>+'Current Year'!L49*$C$16</f>
        <v>0</v>
      </c>
      <c r="M51" s="173">
        <f>+'Current Year'!M49*$C$16</f>
        <v>0</v>
      </c>
      <c r="N51" s="173">
        <f>+'Current Year'!N49*$C$16</f>
        <v>0</v>
      </c>
      <c r="P51" s="150">
        <f t="shared" si="23"/>
        <v>29</v>
      </c>
      <c r="Q51" s="178" t="e">
        <f t="shared" si="78"/>
        <v>#DIV/0!</v>
      </c>
      <c r="R51" s="178" t="e">
        <f t="shared" si="78"/>
        <v>#DIV/0!</v>
      </c>
      <c r="S51" s="178" t="e">
        <f t="shared" si="78"/>
        <v>#DIV/0!</v>
      </c>
      <c r="T51" s="178" t="e">
        <f t="shared" si="79"/>
        <v>#DIV/0!</v>
      </c>
      <c r="U51" s="178" t="e">
        <f t="shared" si="82"/>
        <v>#DIV/0!</v>
      </c>
      <c r="V51" s="178" t="e">
        <f t="shared" si="83"/>
        <v>#DIV/0!</v>
      </c>
      <c r="W51" s="178" t="e">
        <f t="shared" si="83"/>
        <v>#DIV/0!</v>
      </c>
      <c r="X51" s="178" t="e">
        <f t="shared" si="83"/>
        <v>#DIV/0!</v>
      </c>
      <c r="Y51" s="178" t="e">
        <f t="shared" si="83"/>
        <v>#DIV/0!</v>
      </c>
      <c r="Z51" s="178" t="e">
        <f t="shared" si="83"/>
        <v>#DIV/0!</v>
      </c>
      <c r="AA51" s="178" t="e">
        <f t="shared" si="80"/>
        <v>#DIV/0!</v>
      </c>
      <c r="AB51" s="178" t="e">
        <f t="shared" si="81"/>
        <v>#DIV/0!</v>
      </c>
      <c r="AC51" s="135"/>
      <c r="AD51" s="148">
        <f t="shared" si="43"/>
        <v>0</v>
      </c>
      <c r="AE51" s="148">
        <f t="shared" si="44"/>
        <v>0</v>
      </c>
      <c r="AF51" s="148">
        <f t="shared" si="45"/>
        <v>0</v>
      </c>
      <c r="AG51" s="148">
        <f t="shared" si="46"/>
        <v>0</v>
      </c>
      <c r="AH51" s="148">
        <f t="shared" si="47"/>
        <v>0</v>
      </c>
      <c r="AI51" s="148">
        <f t="shared" si="48"/>
        <v>0</v>
      </c>
      <c r="AJ51" s="148">
        <f t="shared" si="49"/>
        <v>0</v>
      </c>
      <c r="AK51" s="148">
        <f t="shared" si="50"/>
        <v>0</v>
      </c>
      <c r="AL51" s="148">
        <f t="shared" si="51"/>
        <v>0</v>
      </c>
      <c r="AM51" s="148">
        <f t="shared" si="52"/>
        <v>0</v>
      </c>
      <c r="AN51" s="148">
        <f t="shared" si="53"/>
        <v>0</v>
      </c>
      <c r="AO51" s="148">
        <f t="shared" si="54"/>
        <v>0</v>
      </c>
      <c r="AP51" s="135"/>
      <c r="AQ51" s="147">
        <f t="shared" si="18"/>
        <v>29</v>
      </c>
      <c r="AR51" s="148">
        <f t="shared" si="55"/>
        <v>0</v>
      </c>
      <c r="AS51" s="148">
        <f t="shared" si="56"/>
        <v>0</v>
      </c>
      <c r="AT51" s="148">
        <f t="shared" si="57"/>
        <v>0</v>
      </c>
      <c r="AU51" s="148">
        <f t="shared" si="58"/>
        <v>0</v>
      </c>
      <c r="AV51" s="148">
        <f t="shared" si="59"/>
        <v>0</v>
      </c>
      <c r="AW51" s="148">
        <f t="shared" si="60"/>
        <v>0</v>
      </c>
      <c r="AX51" s="148">
        <f t="shared" si="61"/>
        <v>0</v>
      </c>
      <c r="AY51" s="148">
        <f t="shared" si="62"/>
        <v>0</v>
      </c>
      <c r="AZ51" s="148">
        <f t="shared" si="63"/>
        <v>0</v>
      </c>
      <c r="BA51" s="148">
        <f t="shared" si="64"/>
        <v>0</v>
      </c>
      <c r="BB51" s="148">
        <f t="shared" si="65"/>
        <v>0</v>
      </c>
      <c r="BC51" s="152"/>
      <c r="BD51" s="149" t="e">
        <f t="shared" si="66"/>
        <v>#DIV/0!</v>
      </c>
      <c r="BE51" s="149" t="e">
        <f t="shared" si="67"/>
        <v>#DIV/0!</v>
      </c>
      <c r="BF51" s="149" t="e">
        <f t="shared" si="68"/>
        <v>#DIV/0!</v>
      </c>
      <c r="BG51" s="149" t="e">
        <f t="shared" si="69"/>
        <v>#DIV/0!</v>
      </c>
      <c r="BH51" s="149" t="e">
        <f t="shared" si="70"/>
        <v>#DIV/0!</v>
      </c>
      <c r="BI51" s="149" t="e">
        <f t="shared" si="71"/>
        <v>#DIV/0!</v>
      </c>
      <c r="BJ51" s="149" t="e">
        <f t="shared" si="72"/>
        <v>#DIV/0!</v>
      </c>
      <c r="BK51" s="149" t="e">
        <f t="shared" si="73"/>
        <v>#DIV/0!</v>
      </c>
      <c r="BL51" s="149" t="e">
        <f t="shared" si="74"/>
        <v>#DIV/0!</v>
      </c>
      <c r="BM51" s="149" t="e">
        <f t="shared" si="75"/>
        <v>#DIV/0!</v>
      </c>
      <c r="BN51" s="149" t="e">
        <f t="shared" si="76"/>
        <v>#DIV/0!</v>
      </c>
      <c r="BO51" s="40"/>
      <c r="BP51" s="40"/>
    </row>
    <row r="52" spans="1:68" ht="14.25" customHeight="1" x14ac:dyDescent="0.3">
      <c r="B52" s="159">
        <f>'Current Year'!B50</f>
        <v>30</v>
      </c>
      <c r="C52" s="173">
        <f>+'Current Year'!C50*$C$16</f>
        <v>0</v>
      </c>
      <c r="D52" s="173">
        <f>+'Current Year'!D50*$C$16</f>
        <v>0</v>
      </c>
      <c r="E52" s="173">
        <f>+'Current Year'!E50*$C$16</f>
        <v>0</v>
      </c>
      <c r="F52" s="173">
        <f>+'Current Year'!F50*$C$16</f>
        <v>0</v>
      </c>
      <c r="G52" s="173">
        <f>+'Current Year'!G50*$C$16</f>
        <v>0</v>
      </c>
      <c r="H52" s="173">
        <f>+'Current Year'!H50*$C$16</f>
        <v>0</v>
      </c>
      <c r="I52" s="173">
        <f>+'Current Year'!I50*$C$16</f>
        <v>0</v>
      </c>
      <c r="J52" s="173">
        <f>+'Current Year'!J50*$C$16</f>
        <v>0</v>
      </c>
      <c r="K52" s="173">
        <f>+'Current Year'!K50*$C$16</f>
        <v>0</v>
      </c>
      <c r="L52" s="173">
        <f>+'Current Year'!L50*$C$16</f>
        <v>0</v>
      </c>
      <c r="M52" s="173">
        <f>+'Current Year'!M50*$C$16</f>
        <v>0</v>
      </c>
      <c r="N52" s="173">
        <f>+'Current Year'!N50*$C$16</f>
        <v>0</v>
      </c>
      <c r="P52" s="150">
        <f t="shared" si="23"/>
        <v>30</v>
      </c>
      <c r="Q52" s="178" t="e">
        <f t="shared" si="78"/>
        <v>#DIV/0!</v>
      </c>
      <c r="R52" s="178" t="e">
        <f t="shared" si="78"/>
        <v>#DIV/0!</v>
      </c>
      <c r="S52" s="178" t="e">
        <f t="shared" si="78"/>
        <v>#DIV/0!</v>
      </c>
      <c r="T52" s="178" t="e">
        <f t="shared" si="79"/>
        <v>#DIV/0!</v>
      </c>
      <c r="U52" s="178" t="e">
        <f t="shared" si="82"/>
        <v>#DIV/0!</v>
      </c>
      <c r="V52" s="178" t="e">
        <f t="shared" si="83"/>
        <v>#DIV/0!</v>
      </c>
      <c r="W52" s="178" t="e">
        <f t="shared" si="83"/>
        <v>#DIV/0!</v>
      </c>
      <c r="X52" s="178" t="e">
        <f t="shared" si="83"/>
        <v>#DIV/0!</v>
      </c>
      <c r="Y52" s="178" t="e">
        <f t="shared" si="83"/>
        <v>#DIV/0!</v>
      </c>
      <c r="Z52" s="178" t="e">
        <f t="shared" si="83"/>
        <v>#DIV/0!</v>
      </c>
      <c r="AA52" s="178" t="e">
        <f t="shared" si="80"/>
        <v>#DIV/0!</v>
      </c>
      <c r="AB52" s="178" t="e">
        <f t="shared" si="81"/>
        <v>#DIV/0!</v>
      </c>
      <c r="AC52" s="135"/>
      <c r="AD52" s="148">
        <f t="shared" si="43"/>
        <v>0</v>
      </c>
      <c r="AE52" s="148">
        <f t="shared" si="44"/>
        <v>0</v>
      </c>
      <c r="AF52" s="148">
        <f t="shared" si="45"/>
        <v>0</v>
      </c>
      <c r="AG52" s="148">
        <f t="shared" si="46"/>
        <v>0</v>
      </c>
      <c r="AH52" s="148">
        <f t="shared" si="47"/>
        <v>0</v>
      </c>
      <c r="AI52" s="148">
        <f t="shared" si="48"/>
        <v>0</v>
      </c>
      <c r="AJ52" s="148">
        <f t="shared" si="49"/>
        <v>0</v>
      </c>
      <c r="AK52" s="148">
        <f t="shared" si="50"/>
        <v>0</v>
      </c>
      <c r="AL52" s="148">
        <f t="shared" si="51"/>
        <v>0</v>
      </c>
      <c r="AM52" s="148">
        <f t="shared" si="52"/>
        <v>0</v>
      </c>
      <c r="AN52" s="148">
        <f t="shared" si="53"/>
        <v>0</v>
      </c>
      <c r="AO52" s="148">
        <f t="shared" si="54"/>
        <v>0</v>
      </c>
      <c r="AP52" s="135"/>
      <c r="AQ52" s="147">
        <f t="shared" si="18"/>
        <v>30</v>
      </c>
      <c r="AR52" s="148">
        <f t="shared" si="55"/>
        <v>0</v>
      </c>
      <c r="AS52" s="148">
        <f t="shared" si="56"/>
        <v>0</v>
      </c>
      <c r="AT52" s="148">
        <f t="shared" si="57"/>
        <v>0</v>
      </c>
      <c r="AU52" s="148">
        <f t="shared" si="58"/>
        <v>0</v>
      </c>
      <c r="AV52" s="148">
        <f t="shared" si="59"/>
        <v>0</v>
      </c>
      <c r="AW52" s="148">
        <f t="shared" si="60"/>
        <v>0</v>
      </c>
      <c r="AX52" s="148">
        <f t="shared" si="61"/>
        <v>0</v>
      </c>
      <c r="AY52" s="148">
        <f t="shared" si="62"/>
        <v>0</v>
      </c>
      <c r="AZ52" s="148">
        <f t="shared" si="63"/>
        <v>0</v>
      </c>
      <c r="BA52" s="148">
        <f t="shared" si="64"/>
        <v>0</v>
      </c>
      <c r="BB52" s="148">
        <f t="shared" si="65"/>
        <v>0</v>
      </c>
      <c r="BC52" s="152"/>
      <c r="BD52" s="149" t="e">
        <f t="shared" si="66"/>
        <v>#DIV/0!</v>
      </c>
      <c r="BE52" s="149" t="e">
        <f t="shared" si="67"/>
        <v>#DIV/0!</v>
      </c>
      <c r="BF52" s="149" t="e">
        <f t="shared" si="68"/>
        <v>#DIV/0!</v>
      </c>
      <c r="BG52" s="149" t="e">
        <f t="shared" si="69"/>
        <v>#DIV/0!</v>
      </c>
      <c r="BH52" s="149" t="e">
        <f t="shared" si="70"/>
        <v>#DIV/0!</v>
      </c>
      <c r="BI52" s="149" t="e">
        <f t="shared" si="71"/>
        <v>#DIV/0!</v>
      </c>
      <c r="BJ52" s="149" t="e">
        <f t="shared" si="72"/>
        <v>#DIV/0!</v>
      </c>
      <c r="BK52" s="149" t="e">
        <f t="shared" si="73"/>
        <v>#DIV/0!</v>
      </c>
      <c r="BL52" s="149" t="e">
        <f t="shared" si="74"/>
        <v>#DIV/0!</v>
      </c>
      <c r="BM52" s="149" t="e">
        <f t="shared" si="75"/>
        <v>#DIV/0!</v>
      </c>
      <c r="BN52" s="149" t="e">
        <f t="shared" si="76"/>
        <v>#DIV/0!</v>
      </c>
      <c r="BO52" s="40"/>
      <c r="BP52" s="40"/>
    </row>
    <row r="53" spans="1:68" ht="14.25" customHeight="1" x14ac:dyDescent="0.3">
      <c r="B53" s="159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P53" s="150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35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35"/>
      <c r="AQ53" s="147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35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40"/>
      <c r="BP53" s="40"/>
    </row>
    <row r="54" spans="1:68" ht="14.25" customHeight="1" x14ac:dyDescent="0.3">
      <c r="B54" s="47"/>
      <c r="C54" s="139"/>
      <c r="D54" s="13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Q54" s="30"/>
      <c r="V54" s="41"/>
      <c r="W54" s="41"/>
      <c r="X54" s="41"/>
      <c r="Y54" s="41"/>
      <c r="Z54" s="41"/>
      <c r="AA54" s="41"/>
      <c r="AB54" s="41"/>
    </row>
    <row r="55" spans="1:68" ht="14.25" customHeight="1" x14ac:dyDescent="0.3">
      <c r="B55" s="47"/>
      <c r="C55" s="139"/>
      <c r="D55" s="13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Q55" s="30"/>
      <c r="V55" s="41"/>
      <c r="W55" s="41"/>
      <c r="X55" s="41"/>
      <c r="Y55" s="41"/>
      <c r="Z55" s="41"/>
      <c r="AA55" s="41"/>
      <c r="AB55" s="41"/>
    </row>
    <row r="56" spans="1:68" ht="14.25" customHeight="1" x14ac:dyDescent="0.3">
      <c r="B56" s="47"/>
      <c r="C56" s="139"/>
      <c r="D56" s="13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Q56" s="30"/>
      <c r="V56" s="41"/>
      <c r="W56" s="41"/>
      <c r="X56" s="41"/>
      <c r="Y56" s="41"/>
      <c r="Z56" s="41"/>
      <c r="AA56" s="41"/>
      <c r="AB56" s="41"/>
    </row>
    <row r="57" spans="1:68" ht="14.25" customHeight="1" x14ac:dyDescent="0.3">
      <c r="A57" s="175" t="s">
        <v>115</v>
      </c>
      <c r="B57" s="177" t="s">
        <v>116</v>
      </c>
      <c r="C57" s="176" t="e">
        <f>+C52/C$23</f>
        <v>#DIV/0!</v>
      </c>
      <c r="D57" s="176" t="e">
        <f t="shared" ref="D57:N57" si="84">+D52/D$23</f>
        <v>#DIV/0!</v>
      </c>
      <c r="E57" s="176" t="e">
        <f t="shared" si="84"/>
        <v>#DIV/0!</v>
      </c>
      <c r="F57" s="176" t="e">
        <f t="shared" si="84"/>
        <v>#DIV/0!</v>
      </c>
      <c r="G57" s="176" t="e">
        <f t="shared" si="84"/>
        <v>#DIV/0!</v>
      </c>
      <c r="H57" s="176" t="e">
        <f t="shared" si="84"/>
        <v>#DIV/0!</v>
      </c>
      <c r="I57" s="176" t="e">
        <f t="shared" si="84"/>
        <v>#DIV/0!</v>
      </c>
      <c r="J57" s="176" t="e">
        <f t="shared" si="84"/>
        <v>#DIV/0!</v>
      </c>
      <c r="K57" s="176" t="e">
        <f t="shared" si="84"/>
        <v>#DIV/0!</v>
      </c>
      <c r="L57" s="176" t="e">
        <f t="shared" si="84"/>
        <v>#DIV/0!</v>
      </c>
      <c r="M57" s="176" t="e">
        <f t="shared" si="84"/>
        <v>#DIV/0!</v>
      </c>
      <c r="N57" s="176" t="e">
        <f t="shared" si="84"/>
        <v>#DIV/0!</v>
      </c>
      <c r="Q57" s="30"/>
      <c r="V57" s="41"/>
      <c r="W57" s="41"/>
      <c r="X57" s="41"/>
      <c r="Y57" s="41"/>
      <c r="Z57" s="41"/>
      <c r="AA57" s="41"/>
      <c r="AB57" s="41"/>
    </row>
    <row r="58" spans="1:68" ht="14.25" customHeight="1" x14ac:dyDescent="0.3">
      <c r="A58" s="175" t="s">
        <v>115</v>
      </c>
      <c r="B58" s="177" t="s">
        <v>117</v>
      </c>
      <c r="C58" s="176" t="e">
        <f>+C52/$C$23</f>
        <v>#DIV/0!</v>
      </c>
      <c r="D58" s="176" t="e">
        <f t="shared" ref="D58:N58" si="85">+D52/$C$23</f>
        <v>#DIV/0!</v>
      </c>
      <c r="E58" s="176" t="e">
        <f t="shared" si="85"/>
        <v>#DIV/0!</v>
      </c>
      <c r="F58" s="176" t="e">
        <f t="shared" si="85"/>
        <v>#DIV/0!</v>
      </c>
      <c r="G58" s="176" t="e">
        <f t="shared" si="85"/>
        <v>#DIV/0!</v>
      </c>
      <c r="H58" s="176" t="e">
        <f t="shared" si="85"/>
        <v>#DIV/0!</v>
      </c>
      <c r="I58" s="176" t="e">
        <f t="shared" si="85"/>
        <v>#DIV/0!</v>
      </c>
      <c r="J58" s="176" t="e">
        <f t="shared" si="85"/>
        <v>#DIV/0!</v>
      </c>
      <c r="K58" s="176" t="e">
        <f t="shared" si="85"/>
        <v>#DIV/0!</v>
      </c>
      <c r="L58" s="176" t="e">
        <f t="shared" si="85"/>
        <v>#DIV/0!</v>
      </c>
      <c r="M58" s="176" t="e">
        <f t="shared" si="85"/>
        <v>#DIV/0!</v>
      </c>
      <c r="N58" s="176" t="e">
        <f t="shared" si="85"/>
        <v>#DIV/0!</v>
      </c>
      <c r="Q58" s="30"/>
      <c r="V58" s="41"/>
      <c r="W58" s="41"/>
      <c r="X58" s="41"/>
      <c r="Y58" s="41"/>
      <c r="Z58" s="41"/>
      <c r="AA58" s="41"/>
      <c r="AB58" s="41"/>
    </row>
    <row r="59" spans="1:68" ht="14.25" customHeight="1" x14ac:dyDescent="0.3">
      <c r="Q59" s="30"/>
    </row>
    <row r="60" spans="1:68" ht="14.25" customHeight="1" x14ac:dyDescent="0.35">
      <c r="B60" s="141" t="s">
        <v>118</v>
      </c>
    </row>
    <row r="61" spans="1:68" ht="14.25" customHeight="1" x14ac:dyDescent="0.3">
      <c r="B61" s="154" t="s">
        <v>119</v>
      </c>
      <c r="C61" s="155" t="str">
        <f t="shared" ref="C61:N61" si="86">C22</f>
        <v>BA</v>
      </c>
      <c r="D61" s="155" t="str">
        <f t="shared" si="86"/>
        <v>BA +10</v>
      </c>
      <c r="E61" s="155" t="str">
        <f t="shared" si="86"/>
        <v>BA+20</v>
      </c>
      <c r="F61" s="155" t="str">
        <f t="shared" si="86"/>
        <v>BA+30</v>
      </c>
      <c r="G61" s="155" t="str">
        <f t="shared" si="86"/>
        <v>BA+40</v>
      </c>
      <c r="H61" s="155" t="str">
        <f t="shared" si="86"/>
        <v>MA</v>
      </c>
      <c r="I61" s="155" t="str">
        <f t="shared" si="86"/>
        <v>MA +10</v>
      </c>
      <c r="J61" s="155" t="str">
        <f t="shared" si="86"/>
        <v>MA +20</v>
      </c>
      <c r="K61" s="155" t="str">
        <f t="shared" si="86"/>
        <v>MA +30</v>
      </c>
      <c r="L61" s="155" t="str">
        <f t="shared" si="86"/>
        <v>MA+40</v>
      </c>
      <c r="M61" s="155" t="str">
        <f t="shared" si="86"/>
        <v>MA +50</v>
      </c>
      <c r="N61" s="155" t="str">
        <f t="shared" si="86"/>
        <v>MA +60</v>
      </c>
    </row>
    <row r="62" spans="1:68" ht="14.25" customHeight="1" x14ac:dyDescent="0.3">
      <c r="B62" s="147">
        <f t="shared" ref="B62:B91" si="87">B23</f>
        <v>1</v>
      </c>
      <c r="C62" s="196">
        <f>+'Current Year + Step'!C62</f>
        <v>0</v>
      </c>
      <c r="D62" s="196">
        <f>+'Current Year + Step'!D62</f>
        <v>0</v>
      </c>
      <c r="E62" s="196">
        <f>+'Current Year + Step'!E62</f>
        <v>0</v>
      </c>
      <c r="F62" s="196">
        <f>+'Current Year + Step'!F62</f>
        <v>0</v>
      </c>
      <c r="G62" s="196">
        <f>+'Current Year + Step'!G62</f>
        <v>0</v>
      </c>
      <c r="H62" s="196">
        <f>+'Current Year + Step'!H62</f>
        <v>0</v>
      </c>
      <c r="I62" s="196">
        <f>+'Current Year + Step'!I62</f>
        <v>0</v>
      </c>
      <c r="J62" s="196">
        <f>+'Current Year + Step'!J62</f>
        <v>0</v>
      </c>
      <c r="K62" s="196">
        <f>+'Current Year + Step'!K62</f>
        <v>0</v>
      </c>
      <c r="L62" s="196">
        <f>+'Current Year + Step'!L62</f>
        <v>0</v>
      </c>
      <c r="M62" s="196">
        <f>+'Current Year + Step'!M62</f>
        <v>0</v>
      </c>
      <c r="N62" s="196">
        <f>+'Current Year + Step'!N62</f>
        <v>0</v>
      </c>
      <c r="O62" s="19"/>
    </row>
    <row r="63" spans="1:68" ht="14.25" customHeight="1" x14ac:dyDescent="0.3">
      <c r="B63" s="147">
        <f t="shared" si="87"/>
        <v>2</v>
      </c>
      <c r="C63" s="196">
        <f>+'Current Year + Step'!C63</f>
        <v>0</v>
      </c>
      <c r="D63" s="196">
        <f>+'Current Year + Step'!D63</f>
        <v>0</v>
      </c>
      <c r="E63" s="196">
        <f>+'Current Year + Step'!E63</f>
        <v>0</v>
      </c>
      <c r="F63" s="196">
        <f>+'Current Year + Step'!F63</f>
        <v>0</v>
      </c>
      <c r="G63" s="196">
        <f>+'Current Year + Step'!G63</f>
        <v>0</v>
      </c>
      <c r="H63" s="196">
        <f>+'Current Year + Step'!H63</f>
        <v>0</v>
      </c>
      <c r="I63" s="196">
        <f>+'Current Year + Step'!I63</f>
        <v>0</v>
      </c>
      <c r="J63" s="196">
        <f>+'Current Year + Step'!J63</f>
        <v>0</v>
      </c>
      <c r="K63" s="196">
        <f>+'Current Year + Step'!K63</f>
        <v>0</v>
      </c>
      <c r="L63" s="196">
        <f>+'Current Year + Step'!L63</f>
        <v>0</v>
      </c>
      <c r="M63" s="196">
        <f>+'Current Year + Step'!M63</f>
        <v>0</v>
      </c>
      <c r="N63" s="196">
        <f>+'Current Year + Step'!N63</f>
        <v>0</v>
      </c>
      <c r="O63" s="19"/>
    </row>
    <row r="64" spans="1:68" ht="14.25" customHeight="1" x14ac:dyDescent="0.3">
      <c r="B64" s="147">
        <f t="shared" si="87"/>
        <v>3</v>
      </c>
      <c r="C64" s="196">
        <f>+'Current Year + Step'!C64</f>
        <v>0</v>
      </c>
      <c r="D64" s="196">
        <f>+'Current Year + Step'!D64</f>
        <v>0</v>
      </c>
      <c r="E64" s="196">
        <f>+'Current Year + Step'!E64</f>
        <v>0</v>
      </c>
      <c r="F64" s="196">
        <f>+'Current Year + Step'!F64</f>
        <v>0</v>
      </c>
      <c r="G64" s="196">
        <f>+'Current Year + Step'!G64</f>
        <v>0</v>
      </c>
      <c r="H64" s="196">
        <f>+'Current Year + Step'!H64</f>
        <v>0</v>
      </c>
      <c r="I64" s="196">
        <f>+'Current Year + Step'!I64</f>
        <v>0</v>
      </c>
      <c r="J64" s="196">
        <f>+'Current Year + Step'!J64</f>
        <v>0</v>
      </c>
      <c r="K64" s="196">
        <f>+'Current Year + Step'!K64</f>
        <v>0</v>
      </c>
      <c r="L64" s="196">
        <f>+'Current Year + Step'!L64</f>
        <v>0</v>
      </c>
      <c r="M64" s="196">
        <f>+'Current Year + Step'!M64</f>
        <v>0</v>
      </c>
      <c r="N64" s="196">
        <f>+'Current Year + Step'!N64</f>
        <v>0</v>
      </c>
      <c r="O64" s="19"/>
    </row>
    <row r="65" spans="2:15" ht="14.25" customHeight="1" x14ac:dyDescent="0.3">
      <c r="B65" s="147">
        <f t="shared" si="87"/>
        <v>4</v>
      </c>
      <c r="C65" s="196">
        <f>+'Current Year + Step'!C65</f>
        <v>0</v>
      </c>
      <c r="D65" s="196">
        <f>+'Current Year + Step'!D65</f>
        <v>0</v>
      </c>
      <c r="E65" s="196">
        <f>+'Current Year + Step'!E65</f>
        <v>0</v>
      </c>
      <c r="F65" s="196">
        <f>+'Current Year + Step'!F65</f>
        <v>0</v>
      </c>
      <c r="G65" s="196">
        <f>+'Current Year + Step'!G65</f>
        <v>0</v>
      </c>
      <c r="H65" s="196">
        <f>+'Current Year + Step'!H65</f>
        <v>0</v>
      </c>
      <c r="I65" s="196">
        <f>+'Current Year + Step'!I65</f>
        <v>0</v>
      </c>
      <c r="J65" s="196">
        <f>+'Current Year + Step'!J65</f>
        <v>0</v>
      </c>
      <c r="K65" s="196">
        <f>+'Current Year + Step'!K65</f>
        <v>0</v>
      </c>
      <c r="L65" s="196">
        <f>+'Current Year + Step'!L65</f>
        <v>0</v>
      </c>
      <c r="M65" s="196">
        <f>+'Current Year + Step'!M65</f>
        <v>0</v>
      </c>
      <c r="N65" s="196">
        <f>+'Current Year + Step'!N65</f>
        <v>0</v>
      </c>
      <c r="O65" s="19"/>
    </row>
    <row r="66" spans="2:15" ht="14.25" customHeight="1" x14ac:dyDescent="0.3">
      <c r="B66" s="147">
        <f t="shared" si="87"/>
        <v>5</v>
      </c>
      <c r="C66" s="196">
        <f>+'Current Year + Step'!C66</f>
        <v>0</v>
      </c>
      <c r="D66" s="196">
        <f>+'Current Year + Step'!D66</f>
        <v>0</v>
      </c>
      <c r="E66" s="196">
        <f>+'Current Year + Step'!E66</f>
        <v>0</v>
      </c>
      <c r="F66" s="196">
        <f>+'Current Year + Step'!F66</f>
        <v>0</v>
      </c>
      <c r="G66" s="196">
        <f>+'Current Year + Step'!G66</f>
        <v>0</v>
      </c>
      <c r="H66" s="196">
        <f>+'Current Year + Step'!H66</f>
        <v>0</v>
      </c>
      <c r="I66" s="196">
        <f>+'Current Year + Step'!I66</f>
        <v>0</v>
      </c>
      <c r="J66" s="196">
        <f>+'Current Year + Step'!J66</f>
        <v>0</v>
      </c>
      <c r="K66" s="196">
        <f>+'Current Year + Step'!K66</f>
        <v>0</v>
      </c>
      <c r="L66" s="196">
        <f>+'Current Year + Step'!L66</f>
        <v>0</v>
      </c>
      <c r="M66" s="196">
        <f>+'Current Year + Step'!M66</f>
        <v>0</v>
      </c>
      <c r="N66" s="196">
        <f>+'Current Year + Step'!N66</f>
        <v>0</v>
      </c>
      <c r="O66" s="19"/>
    </row>
    <row r="67" spans="2:15" ht="14.25" customHeight="1" x14ac:dyDescent="0.3">
      <c r="B67" s="147">
        <f t="shared" si="87"/>
        <v>6</v>
      </c>
      <c r="C67" s="196">
        <f>+'Current Year + Step'!C67</f>
        <v>0</v>
      </c>
      <c r="D67" s="196">
        <f>+'Current Year + Step'!D67</f>
        <v>0</v>
      </c>
      <c r="E67" s="196">
        <f>+'Current Year + Step'!E67</f>
        <v>0</v>
      </c>
      <c r="F67" s="196">
        <f>+'Current Year + Step'!F67</f>
        <v>0</v>
      </c>
      <c r="G67" s="196">
        <f>+'Current Year + Step'!G67</f>
        <v>0</v>
      </c>
      <c r="H67" s="196">
        <f>+'Current Year + Step'!H67</f>
        <v>0</v>
      </c>
      <c r="I67" s="196">
        <f>+'Current Year + Step'!I67</f>
        <v>0</v>
      </c>
      <c r="J67" s="196">
        <f>+'Current Year + Step'!J67</f>
        <v>0</v>
      </c>
      <c r="K67" s="196">
        <f>+'Current Year + Step'!K67</f>
        <v>0</v>
      </c>
      <c r="L67" s="196">
        <f>+'Current Year + Step'!L67</f>
        <v>0</v>
      </c>
      <c r="M67" s="196">
        <f>+'Current Year + Step'!M67</f>
        <v>0</v>
      </c>
      <c r="N67" s="196">
        <f>+'Current Year + Step'!N67</f>
        <v>0</v>
      </c>
      <c r="O67" s="19"/>
    </row>
    <row r="68" spans="2:15" ht="14.25" customHeight="1" x14ac:dyDescent="0.3">
      <c r="B68" s="147">
        <f t="shared" si="87"/>
        <v>7</v>
      </c>
      <c r="C68" s="196">
        <f>+'Current Year + Step'!C68</f>
        <v>0</v>
      </c>
      <c r="D68" s="196">
        <f>+'Current Year + Step'!D68</f>
        <v>0</v>
      </c>
      <c r="E68" s="196">
        <f>+'Current Year + Step'!E68</f>
        <v>0</v>
      </c>
      <c r="F68" s="196">
        <f>+'Current Year + Step'!F68</f>
        <v>0</v>
      </c>
      <c r="G68" s="196">
        <f>+'Current Year + Step'!G68</f>
        <v>0</v>
      </c>
      <c r="H68" s="196">
        <f>+'Current Year + Step'!H68</f>
        <v>0</v>
      </c>
      <c r="I68" s="196">
        <f>+'Current Year + Step'!I68</f>
        <v>0</v>
      </c>
      <c r="J68" s="196">
        <f>+'Current Year + Step'!J68</f>
        <v>0</v>
      </c>
      <c r="K68" s="196">
        <f>+'Current Year + Step'!K68</f>
        <v>0</v>
      </c>
      <c r="L68" s="196">
        <f>+'Current Year + Step'!L68</f>
        <v>0</v>
      </c>
      <c r="M68" s="196">
        <f>+'Current Year + Step'!M68</f>
        <v>0</v>
      </c>
      <c r="N68" s="196">
        <f>+'Current Year + Step'!N68</f>
        <v>0</v>
      </c>
      <c r="O68" s="19"/>
    </row>
    <row r="69" spans="2:15" ht="14.25" customHeight="1" x14ac:dyDescent="0.3">
      <c r="B69" s="147">
        <f t="shared" si="87"/>
        <v>8</v>
      </c>
      <c r="C69" s="196">
        <f>+'Current Year + Step'!C69</f>
        <v>0</v>
      </c>
      <c r="D69" s="196">
        <f>+'Current Year + Step'!D69</f>
        <v>0</v>
      </c>
      <c r="E69" s="196">
        <f>+'Current Year + Step'!E69</f>
        <v>0</v>
      </c>
      <c r="F69" s="196">
        <f>+'Current Year + Step'!F69</f>
        <v>0</v>
      </c>
      <c r="G69" s="196">
        <f>+'Current Year + Step'!G69</f>
        <v>0</v>
      </c>
      <c r="H69" s="196">
        <f>+'Current Year + Step'!H69</f>
        <v>0</v>
      </c>
      <c r="I69" s="196">
        <f>+'Current Year + Step'!I69</f>
        <v>0</v>
      </c>
      <c r="J69" s="196">
        <f>+'Current Year + Step'!J69</f>
        <v>0</v>
      </c>
      <c r="K69" s="196">
        <f>+'Current Year + Step'!K69</f>
        <v>0</v>
      </c>
      <c r="L69" s="196">
        <f>+'Current Year + Step'!L69</f>
        <v>0</v>
      </c>
      <c r="M69" s="196">
        <f>+'Current Year + Step'!M69</f>
        <v>0</v>
      </c>
      <c r="N69" s="196">
        <f>+'Current Year + Step'!N69</f>
        <v>0</v>
      </c>
      <c r="O69" s="19"/>
    </row>
    <row r="70" spans="2:15" ht="14.25" customHeight="1" x14ac:dyDescent="0.3">
      <c r="B70" s="147">
        <f t="shared" si="87"/>
        <v>9</v>
      </c>
      <c r="C70" s="196">
        <f>+'Current Year + Step'!C70</f>
        <v>0</v>
      </c>
      <c r="D70" s="196">
        <f>+'Current Year + Step'!D70</f>
        <v>0</v>
      </c>
      <c r="E70" s="196">
        <f>+'Current Year + Step'!E70</f>
        <v>0</v>
      </c>
      <c r="F70" s="196">
        <f>+'Current Year + Step'!F70</f>
        <v>0</v>
      </c>
      <c r="G70" s="196">
        <f>+'Current Year + Step'!G70</f>
        <v>0</v>
      </c>
      <c r="H70" s="196">
        <f>+'Current Year + Step'!H70</f>
        <v>0</v>
      </c>
      <c r="I70" s="196">
        <f>+'Current Year + Step'!I70</f>
        <v>0</v>
      </c>
      <c r="J70" s="196">
        <f>+'Current Year + Step'!J70</f>
        <v>0</v>
      </c>
      <c r="K70" s="196">
        <f>+'Current Year + Step'!K70</f>
        <v>0</v>
      </c>
      <c r="L70" s="196">
        <f>+'Current Year + Step'!L70</f>
        <v>0</v>
      </c>
      <c r="M70" s="196">
        <f>+'Current Year + Step'!M70</f>
        <v>0</v>
      </c>
      <c r="N70" s="196">
        <f>+'Current Year + Step'!N70</f>
        <v>0</v>
      </c>
      <c r="O70" s="19"/>
    </row>
    <row r="71" spans="2:15" ht="14.25" customHeight="1" x14ac:dyDescent="0.3">
      <c r="B71" s="147">
        <f t="shared" si="87"/>
        <v>10</v>
      </c>
      <c r="C71" s="196">
        <f>+'Current Year + Step'!C71</f>
        <v>0</v>
      </c>
      <c r="D71" s="196">
        <f>+'Current Year + Step'!D71</f>
        <v>0</v>
      </c>
      <c r="E71" s="196">
        <f>+'Current Year + Step'!E71</f>
        <v>0</v>
      </c>
      <c r="F71" s="196">
        <f>+'Current Year + Step'!F71</f>
        <v>0</v>
      </c>
      <c r="G71" s="196">
        <f>+'Current Year + Step'!G71</f>
        <v>0</v>
      </c>
      <c r="H71" s="196">
        <f>+'Current Year + Step'!H71</f>
        <v>0</v>
      </c>
      <c r="I71" s="196">
        <f>+'Current Year + Step'!I71</f>
        <v>0</v>
      </c>
      <c r="J71" s="196">
        <f>+'Current Year + Step'!J71</f>
        <v>0</v>
      </c>
      <c r="K71" s="196">
        <f>+'Current Year + Step'!K71</f>
        <v>0</v>
      </c>
      <c r="L71" s="196">
        <f>+'Current Year + Step'!L71</f>
        <v>0</v>
      </c>
      <c r="M71" s="196">
        <f>+'Current Year + Step'!M71</f>
        <v>0</v>
      </c>
      <c r="N71" s="196">
        <f>+'Current Year + Step'!N71</f>
        <v>0</v>
      </c>
      <c r="O71" s="19"/>
    </row>
    <row r="72" spans="2:15" ht="14.25" customHeight="1" x14ac:dyDescent="0.3">
      <c r="B72" s="147">
        <f t="shared" si="87"/>
        <v>11</v>
      </c>
      <c r="C72" s="196">
        <f>+'Current Year + Step'!C72</f>
        <v>0</v>
      </c>
      <c r="D72" s="196">
        <f>+'Current Year + Step'!D72</f>
        <v>0</v>
      </c>
      <c r="E72" s="196">
        <f>+'Current Year + Step'!E72</f>
        <v>0</v>
      </c>
      <c r="F72" s="196">
        <f>+'Current Year + Step'!F72</f>
        <v>0</v>
      </c>
      <c r="G72" s="196">
        <f>+'Current Year + Step'!G72</f>
        <v>0</v>
      </c>
      <c r="H72" s="196">
        <f>+'Current Year + Step'!H72</f>
        <v>0</v>
      </c>
      <c r="I72" s="196">
        <f>+'Current Year + Step'!I72</f>
        <v>0</v>
      </c>
      <c r="J72" s="196">
        <f>+'Current Year + Step'!J72</f>
        <v>0</v>
      </c>
      <c r="K72" s="196">
        <f>+'Current Year + Step'!K72</f>
        <v>0</v>
      </c>
      <c r="L72" s="196">
        <f>+'Current Year + Step'!L72</f>
        <v>0</v>
      </c>
      <c r="M72" s="196">
        <f>+'Current Year + Step'!M72</f>
        <v>0</v>
      </c>
      <c r="N72" s="196">
        <f>+'Current Year + Step'!N72</f>
        <v>0</v>
      </c>
      <c r="O72" s="19"/>
    </row>
    <row r="73" spans="2:15" ht="14.25" customHeight="1" x14ac:dyDescent="0.3">
      <c r="B73" s="147">
        <f t="shared" si="87"/>
        <v>12</v>
      </c>
      <c r="C73" s="196">
        <f>+'Current Year + Step'!C73</f>
        <v>0</v>
      </c>
      <c r="D73" s="196">
        <f>+'Current Year + Step'!D73</f>
        <v>0</v>
      </c>
      <c r="E73" s="196">
        <f>+'Current Year + Step'!E73</f>
        <v>0</v>
      </c>
      <c r="F73" s="196">
        <f>+'Current Year + Step'!F73</f>
        <v>0</v>
      </c>
      <c r="G73" s="196">
        <f>+'Current Year + Step'!G73</f>
        <v>0</v>
      </c>
      <c r="H73" s="196">
        <f>+'Current Year + Step'!H73</f>
        <v>0</v>
      </c>
      <c r="I73" s="196">
        <f>+'Current Year + Step'!I73</f>
        <v>0</v>
      </c>
      <c r="J73" s="196">
        <f>+'Current Year + Step'!J73</f>
        <v>0</v>
      </c>
      <c r="K73" s="196">
        <f>+'Current Year + Step'!K73</f>
        <v>0</v>
      </c>
      <c r="L73" s="196">
        <f>+'Current Year + Step'!L73</f>
        <v>0</v>
      </c>
      <c r="M73" s="196">
        <f>+'Current Year + Step'!M73</f>
        <v>0</v>
      </c>
      <c r="N73" s="196">
        <f>+'Current Year + Step'!N73</f>
        <v>0</v>
      </c>
      <c r="O73" s="19"/>
    </row>
    <row r="74" spans="2:15" ht="14.25" customHeight="1" x14ac:dyDescent="0.3">
      <c r="B74" s="147">
        <f t="shared" si="87"/>
        <v>13</v>
      </c>
      <c r="C74" s="196">
        <f>+'Current Year + Step'!C74</f>
        <v>0</v>
      </c>
      <c r="D74" s="196">
        <f>+'Current Year + Step'!D74</f>
        <v>0</v>
      </c>
      <c r="E74" s="196">
        <f>+'Current Year + Step'!E74</f>
        <v>0</v>
      </c>
      <c r="F74" s="196">
        <f>+'Current Year + Step'!F74</f>
        <v>0</v>
      </c>
      <c r="G74" s="196">
        <f>+'Current Year + Step'!G74</f>
        <v>0</v>
      </c>
      <c r="H74" s="196">
        <f>+'Current Year + Step'!H74</f>
        <v>0</v>
      </c>
      <c r="I74" s="196">
        <f>+'Current Year + Step'!I74</f>
        <v>0</v>
      </c>
      <c r="J74" s="196">
        <f>+'Current Year + Step'!J74</f>
        <v>0</v>
      </c>
      <c r="K74" s="196">
        <f>+'Current Year + Step'!K74</f>
        <v>0</v>
      </c>
      <c r="L74" s="196">
        <f>+'Current Year + Step'!L74</f>
        <v>0</v>
      </c>
      <c r="M74" s="196">
        <f>+'Current Year + Step'!M74</f>
        <v>0</v>
      </c>
      <c r="N74" s="196">
        <f>+'Current Year + Step'!N74</f>
        <v>0</v>
      </c>
      <c r="O74" s="19"/>
    </row>
    <row r="75" spans="2:15" ht="14.25" customHeight="1" x14ac:dyDescent="0.3">
      <c r="B75" s="147">
        <f t="shared" si="87"/>
        <v>14</v>
      </c>
      <c r="C75" s="196">
        <f>+'Current Year + Step'!C75</f>
        <v>0</v>
      </c>
      <c r="D75" s="196">
        <f>+'Current Year + Step'!D75</f>
        <v>0</v>
      </c>
      <c r="E75" s="196">
        <f>+'Current Year + Step'!E75</f>
        <v>0</v>
      </c>
      <c r="F75" s="196">
        <f>+'Current Year + Step'!F75</f>
        <v>0</v>
      </c>
      <c r="G75" s="196">
        <f>+'Current Year + Step'!G75</f>
        <v>0</v>
      </c>
      <c r="H75" s="196">
        <f>+'Current Year + Step'!H75</f>
        <v>0</v>
      </c>
      <c r="I75" s="196">
        <f>+'Current Year + Step'!I75</f>
        <v>0</v>
      </c>
      <c r="J75" s="196">
        <f>+'Current Year + Step'!J75</f>
        <v>0</v>
      </c>
      <c r="K75" s="196">
        <f>+'Current Year + Step'!K75</f>
        <v>0</v>
      </c>
      <c r="L75" s="196">
        <f>+'Current Year + Step'!L75</f>
        <v>0</v>
      </c>
      <c r="M75" s="196">
        <f>+'Current Year + Step'!M75</f>
        <v>0</v>
      </c>
      <c r="N75" s="196">
        <f>+'Current Year + Step'!N75</f>
        <v>0</v>
      </c>
      <c r="O75" s="19"/>
    </row>
    <row r="76" spans="2:15" ht="14.25" customHeight="1" x14ac:dyDescent="0.3">
      <c r="B76" s="147">
        <f t="shared" si="87"/>
        <v>15</v>
      </c>
      <c r="C76" s="196">
        <f>+'Current Year + Step'!C76</f>
        <v>0</v>
      </c>
      <c r="D76" s="196">
        <f>+'Current Year + Step'!D76</f>
        <v>0</v>
      </c>
      <c r="E76" s="196">
        <f>+'Current Year + Step'!E76</f>
        <v>0</v>
      </c>
      <c r="F76" s="196">
        <f>+'Current Year + Step'!F76</f>
        <v>0</v>
      </c>
      <c r="G76" s="196">
        <f>+'Current Year + Step'!G76</f>
        <v>0</v>
      </c>
      <c r="H76" s="196">
        <f>+'Current Year + Step'!H76</f>
        <v>0</v>
      </c>
      <c r="I76" s="196">
        <f>+'Current Year + Step'!I76</f>
        <v>0</v>
      </c>
      <c r="J76" s="196">
        <f>+'Current Year + Step'!J76</f>
        <v>0</v>
      </c>
      <c r="K76" s="196">
        <f>+'Current Year + Step'!K76</f>
        <v>0</v>
      </c>
      <c r="L76" s="196">
        <f>+'Current Year + Step'!L76</f>
        <v>0</v>
      </c>
      <c r="M76" s="196">
        <f>+'Current Year + Step'!M76</f>
        <v>0</v>
      </c>
      <c r="N76" s="196">
        <f>+'Current Year + Step'!N76</f>
        <v>0</v>
      </c>
      <c r="O76" s="19"/>
    </row>
    <row r="77" spans="2:15" ht="14.25" customHeight="1" x14ac:dyDescent="0.3">
      <c r="B77" s="147">
        <f t="shared" si="87"/>
        <v>16</v>
      </c>
      <c r="C77" s="196">
        <f>+'Current Year + Step'!C77</f>
        <v>0</v>
      </c>
      <c r="D77" s="196">
        <f>+'Current Year + Step'!D77</f>
        <v>0</v>
      </c>
      <c r="E77" s="196">
        <f>+'Current Year + Step'!E77</f>
        <v>0</v>
      </c>
      <c r="F77" s="196">
        <f>+'Current Year + Step'!F77</f>
        <v>0</v>
      </c>
      <c r="G77" s="196">
        <f>+'Current Year + Step'!G77</f>
        <v>0</v>
      </c>
      <c r="H77" s="196">
        <f>+'Current Year + Step'!H77</f>
        <v>0</v>
      </c>
      <c r="I77" s="196">
        <f>+'Current Year + Step'!I77</f>
        <v>0</v>
      </c>
      <c r="J77" s="196">
        <f>+'Current Year + Step'!J77</f>
        <v>0</v>
      </c>
      <c r="K77" s="196">
        <f>+'Current Year + Step'!K77</f>
        <v>0</v>
      </c>
      <c r="L77" s="196">
        <f>+'Current Year + Step'!L77</f>
        <v>0</v>
      </c>
      <c r="M77" s="196">
        <f>+'Current Year + Step'!M77</f>
        <v>0</v>
      </c>
      <c r="N77" s="196">
        <f>+'Current Year + Step'!N77</f>
        <v>0</v>
      </c>
      <c r="O77" s="19"/>
    </row>
    <row r="78" spans="2:15" ht="14.25" customHeight="1" x14ac:dyDescent="0.3">
      <c r="B78" s="147">
        <f t="shared" si="87"/>
        <v>17</v>
      </c>
      <c r="C78" s="196">
        <f>+'Current Year + Step'!C78</f>
        <v>0</v>
      </c>
      <c r="D78" s="196">
        <f>+'Current Year + Step'!D78</f>
        <v>0</v>
      </c>
      <c r="E78" s="196">
        <f>+'Current Year + Step'!E78</f>
        <v>0</v>
      </c>
      <c r="F78" s="196">
        <f>+'Current Year + Step'!F78</f>
        <v>0</v>
      </c>
      <c r="G78" s="196">
        <f>+'Current Year + Step'!G78</f>
        <v>0</v>
      </c>
      <c r="H78" s="196">
        <f>+'Current Year + Step'!H78</f>
        <v>0</v>
      </c>
      <c r="I78" s="196">
        <f>+'Current Year + Step'!I78</f>
        <v>0</v>
      </c>
      <c r="J78" s="196">
        <f>+'Current Year + Step'!J78</f>
        <v>0</v>
      </c>
      <c r="K78" s="196">
        <f>+'Current Year + Step'!K78</f>
        <v>0</v>
      </c>
      <c r="L78" s="196">
        <f>+'Current Year + Step'!L78</f>
        <v>0</v>
      </c>
      <c r="M78" s="196">
        <f>+'Current Year + Step'!M78</f>
        <v>0</v>
      </c>
      <c r="N78" s="196">
        <f>+'Current Year + Step'!N78</f>
        <v>0</v>
      </c>
      <c r="O78" s="19"/>
    </row>
    <row r="79" spans="2:15" ht="14.25" customHeight="1" x14ac:dyDescent="0.3">
      <c r="B79" s="147">
        <f t="shared" si="87"/>
        <v>18</v>
      </c>
      <c r="C79" s="196">
        <f>+'Current Year + Step'!C79</f>
        <v>0</v>
      </c>
      <c r="D79" s="196">
        <f>+'Current Year + Step'!D79</f>
        <v>0</v>
      </c>
      <c r="E79" s="196">
        <f>+'Current Year + Step'!E79</f>
        <v>0</v>
      </c>
      <c r="F79" s="196">
        <f>+'Current Year + Step'!F79</f>
        <v>0</v>
      </c>
      <c r="G79" s="196">
        <f>+'Current Year + Step'!G79</f>
        <v>0</v>
      </c>
      <c r="H79" s="196">
        <f>+'Current Year + Step'!H79</f>
        <v>0</v>
      </c>
      <c r="I79" s="196">
        <f>+'Current Year + Step'!I79</f>
        <v>0</v>
      </c>
      <c r="J79" s="196">
        <f>+'Current Year + Step'!J79</f>
        <v>0</v>
      </c>
      <c r="K79" s="196">
        <f>+'Current Year + Step'!K79</f>
        <v>0</v>
      </c>
      <c r="L79" s="196">
        <f>+'Current Year + Step'!L79</f>
        <v>0</v>
      </c>
      <c r="M79" s="196">
        <f>+'Current Year + Step'!M79</f>
        <v>0</v>
      </c>
      <c r="N79" s="196">
        <f>+'Current Year + Step'!N79</f>
        <v>0</v>
      </c>
      <c r="O79" s="19"/>
    </row>
    <row r="80" spans="2:15" ht="14.25" customHeight="1" x14ac:dyDescent="0.3">
      <c r="B80" s="147">
        <f t="shared" si="87"/>
        <v>19</v>
      </c>
      <c r="C80" s="196">
        <f>+'Current Year + Step'!C80</f>
        <v>0</v>
      </c>
      <c r="D80" s="196">
        <f>+'Current Year + Step'!D80</f>
        <v>0</v>
      </c>
      <c r="E80" s="196">
        <f>+'Current Year + Step'!E80</f>
        <v>0</v>
      </c>
      <c r="F80" s="196">
        <f>+'Current Year + Step'!F80</f>
        <v>0</v>
      </c>
      <c r="G80" s="196">
        <f>+'Current Year + Step'!G80</f>
        <v>0</v>
      </c>
      <c r="H80" s="196">
        <f>+'Current Year + Step'!H80</f>
        <v>0</v>
      </c>
      <c r="I80" s="196">
        <f>+'Current Year + Step'!I80</f>
        <v>0</v>
      </c>
      <c r="J80" s="196">
        <f>+'Current Year + Step'!J80</f>
        <v>0</v>
      </c>
      <c r="K80" s="196">
        <f>+'Current Year + Step'!K80</f>
        <v>0</v>
      </c>
      <c r="L80" s="196">
        <f>+'Current Year + Step'!L80</f>
        <v>0</v>
      </c>
      <c r="M80" s="196">
        <f>+'Current Year + Step'!M80</f>
        <v>0</v>
      </c>
      <c r="N80" s="196">
        <f>+'Current Year + Step'!N80</f>
        <v>0</v>
      </c>
      <c r="O80" s="19"/>
    </row>
    <row r="81" spans="1:68" ht="14.25" customHeight="1" x14ac:dyDescent="0.3">
      <c r="B81" s="147">
        <f t="shared" si="87"/>
        <v>20</v>
      </c>
      <c r="C81" s="196">
        <f>+'Current Year + Step'!C81</f>
        <v>0</v>
      </c>
      <c r="D81" s="196">
        <f>+'Current Year + Step'!D81</f>
        <v>0</v>
      </c>
      <c r="E81" s="196">
        <f>+'Current Year + Step'!E81</f>
        <v>0</v>
      </c>
      <c r="F81" s="196">
        <f>+'Current Year + Step'!F81</f>
        <v>0</v>
      </c>
      <c r="G81" s="196">
        <f>+'Current Year + Step'!G81</f>
        <v>0</v>
      </c>
      <c r="H81" s="196">
        <f>+'Current Year + Step'!H81</f>
        <v>0</v>
      </c>
      <c r="I81" s="196">
        <f>+'Current Year + Step'!I81</f>
        <v>0</v>
      </c>
      <c r="J81" s="196">
        <f>+'Current Year + Step'!J81</f>
        <v>0</v>
      </c>
      <c r="K81" s="196">
        <f>+'Current Year + Step'!K81</f>
        <v>0</v>
      </c>
      <c r="L81" s="196">
        <f>+'Current Year + Step'!L81</f>
        <v>0</v>
      </c>
      <c r="M81" s="196">
        <f>+'Current Year + Step'!M81</f>
        <v>0</v>
      </c>
      <c r="N81" s="196">
        <f>+'Current Year + Step'!N81</f>
        <v>0</v>
      </c>
      <c r="O81" s="19"/>
    </row>
    <row r="82" spans="1:68" ht="14.25" customHeight="1" x14ac:dyDescent="0.3">
      <c r="B82" s="147">
        <f t="shared" si="87"/>
        <v>21</v>
      </c>
      <c r="C82" s="196">
        <f>+'Current Year + Step'!C82</f>
        <v>0</v>
      </c>
      <c r="D82" s="196">
        <f>+'Current Year + Step'!D82</f>
        <v>0</v>
      </c>
      <c r="E82" s="196">
        <f>+'Current Year + Step'!E82</f>
        <v>0</v>
      </c>
      <c r="F82" s="196">
        <f>+'Current Year + Step'!F82</f>
        <v>0</v>
      </c>
      <c r="G82" s="196">
        <f>+'Current Year + Step'!G82</f>
        <v>0</v>
      </c>
      <c r="H82" s="196">
        <f>+'Current Year + Step'!H82</f>
        <v>0</v>
      </c>
      <c r="I82" s="196">
        <f>+'Current Year + Step'!I82</f>
        <v>0</v>
      </c>
      <c r="J82" s="196">
        <f>+'Current Year + Step'!J82</f>
        <v>0</v>
      </c>
      <c r="K82" s="196">
        <f>+'Current Year + Step'!K82</f>
        <v>0</v>
      </c>
      <c r="L82" s="196">
        <f>+'Current Year + Step'!L82</f>
        <v>0</v>
      </c>
      <c r="M82" s="196">
        <f>+'Current Year + Step'!M82</f>
        <v>0</v>
      </c>
      <c r="N82" s="196">
        <f>+'Current Year + Step'!N82</f>
        <v>0</v>
      </c>
      <c r="O82" s="19"/>
    </row>
    <row r="83" spans="1:68" ht="14.25" customHeight="1" x14ac:dyDescent="0.3">
      <c r="B83" s="147">
        <f t="shared" si="87"/>
        <v>22</v>
      </c>
      <c r="C83" s="196">
        <f>+'Current Year + Step'!C83</f>
        <v>0</v>
      </c>
      <c r="D83" s="196">
        <f>+'Current Year + Step'!D83</f>
        <v>0</v>
      </c>
      <c r="E83" s="196">
        <f>+'Current Year + Step'!E83</f>
        <v>0</v>
      </c>
      <c r="F83" s="196">
        <f>+'Current Year + Step'!F83</f>
        <v>0</v>
      </c>
      <c r="G83" s="196">
        <f>+'Current Year + Step'!G83</f>
        <v>0</v>
      </c>
      <c r="H83" s="196">
        <f>+'Current Year + Step'!H83</f>
        <v>0</v>
      </c>
      <c r="I83" s="196">
        <f>+'Current Year + Step'!I83</f>
        <v>0</v>
      </c>
      <c r="J83" s="196">
        <f>+'Current Year + Step'!J83</f>
        <v>0</v>
      </c>
      <c r="K83" s="196">
        <f>+'Current Year + Step'!K83</f>
        <v>0</v>
      </c>
      <c r="L83" s="196">
        <f>+'Current Year + Step'!L83</f>
        <v>0</v>
      </c>
      <c r="M83" s="196">
        <f>+'Current Year + Step'!M83</f>
        <v>0</v>
      </c>
      <c r="N83" s="196">
        <f>+'Current Year + Step'!N83</f>
        <v>0</v>
      </c>
      <c r="O83" s="19"/>
    </row>
    <row r="84" spans="1:68" ht="14.25" customHeight="1" x14ac:dyDescent="0.3">
      <c r="B84" s="147">
        <f t="shared" si="87"/>
        <v>23</v>
      </c>
      <c r="C84" s="196">
        <f>+'Current Year + Step'!C84</f>
        <v>0</v>
      </c>
      <c r="D84" s="196">
        <f>+'Current Year + Step'!D84</f>
        <v>0</v>
      </c>
      <c r="E84" s="196">
        <f>+'Current Year + Step'!E84</f>
        <v>0</v>
      </c>
      <c r="F84" s="196">
        <f>+'Current Year + Step'!F84</f>
        <v>0</v>
      </c>
      <c r="G84" s="196">
        <f>+'Current Year + Step'!G84</f>
        <v>0</v>
      </c>
      <c r="H84" s="196">
        <f>+'Current Year + Step'!H84</f>
        <v>0</v>
      </c>
      <c r="I84" s="196">
        <f>+'Current Year + Step'!I84</f>
        <v>0</v>
      </c>
      <c r="J84" s="196">
        <f>+'Current Year + Step'!J84</f>
        <v>0</v>
      </c>
      <c r="K84" s="196">
        <f>+'Current Year + Step'!K84</f>
        <v>0</v>
      </c>
      <c r="L84" s="196">
        <f>+'Current Year + Step'!L84</f>
        <v>0</v>
      </c>
      <c r="M84" s="196">
        <f>+'Current Year + Step'!M84</f>
        <v>0</v>
      </c>
      <c r="N84" s="196">
        <f>+'Current Year + Step'!N84</f>
        <v>0</v>
      </c>
    </row>
    <row r="85" spans="1:68" ht="14.25" customHeight="1" x14ac:dyDescent="0.3">
      <c r="B85" s="147">
        <f t="shared" si="87"/>
        <v>24</v>
      </c>
      <c r="C85" s="196">
        <f>+'Current Year + Step'!C85</f>
        <v>0</v>
      </c>
      <c r="D85" s="196">
        <f>+'Current Year + Step'!D85</f>
        <v>0</v>
      </c>
      <c r="E85" s="196">
        <f>+'Current Year + Step'!E85</f>
        <v>0</v>
      </c>
      <c r="F85" s="196">
        <f>+'Current Year + Step'!F85</f>
        <v>0</v>
      </c>
      <c r="G85" s="196">
        <f>+'Current Year + Step'!G85</f>
        <v>0</v>
      </c>
      <c r="H85" s="196">
        <f>+'Current Year + Step'!H85</f>
        <v>0</v>
      </c>
      <c r="I85" s="196">
        <f>+'Current Year + Step'!I85</f>
        <v>0</v>
      </c>
      <c r="J85" s="196">
        <f>+'Current Year + Step'!J85</f>
        <v>0</v>
      </c>
      <c r="K85" s="196">
        <f>+'Current Year + Step'!K85</f>
        <v>0</v>
      </c>
      <c r="L85" s="196">
        <f>+'Current Year + Step'!L85</f>
        <v>0</v>
      </c>
      <c r="M85" s="196">
        <f>+'Current Year + Step'!M85</f>
        <v>0</v>
      </c>
      <c r="N85" s="196">
        <f>+'Current Year + Step'!N85</f>
        <v>0</v>
      </c>
    </row>
    <row r="86" spans="1:68" ht="14.25" customHeight="1" x14ac:dyDescent="0.3">
      <c r="B86" s="147">
        <f t="shared" si="87"/>
        <v>25</v>
      </c>
      <c r="C86" s="196">
        <f>+'Current Year + Step'!C86</f>
        <v>0</v>
      </c>
      <c r="D86" s="196">
        <f>+'Current Year + Step'!D86</f>
        <v>0</v>
      </c>
      <c r="E86" s="196">
        <f>+'Current Year + Step'!E86</f>
        <v>0</v>
      </c>
      <c r="F86" s="196">
        <f>+'Current Year + Step'!F86</f>
        <v>0</v>
      </c>
      <c r="G86" s="196">
        <f>+'Current Year + Step'!G86</f>
        <v>0</v>
      </c>
      <c r="H86" s="196">
        <f>+'Current Year + Step'!H86</f>
        <v>0</v>
      </c>
      <c r="I86" s="196">
        <f>+'Current Year + Step'!I86</f>
        <v>0</v>
      </c>
      <c r="J86" s="196">
        <f>+'Current Year + Step'!J86</f>
        <v>0</v>
      </c>
      <c r="K86" s="196">
        <f>+'Current Year + Step'!K86</f>
        <v>0</v>
      </c>
      <c r="L86" s="196">
        <f>+'Current Year + Step'!L86</f>
        <v>0</v>
      </c>
      <c r="M86" s="196">
        <f>+'Current Year + Step'!M86</f>
        <v>0</v>
      </c>
      <c r="N86" s="196">
        <f>+'Current Year + Step'!N86</f>
        <v>0</v>
      </c>
    </row>
    <row r="87" spans="1:68" ht="14.25" customHeight="1" x14ac:dyDescent="0.3">
      <c r="B87" s="147">
        <f t="shared" si="87"/>
        <v>26</v>
      </c>
      <c r="C87" s="196">
        <f>+'Current Year + Step'!C87</f>
        <v>0</v>
      </c>
      <c r="D87" s="196">
        <f>+'Current Year + Step'!D87</f>
        <v>0</v>
      </c>
      <c r="E87" s="196">
        <f>+'Current Year + Step'!E87</f>
        <v>0</v>
      </c>
      <c r="F87" s="196">
        <f>+'Current Year + Step'!F87</f>
        <v>0</v>
      </c>
      <c r="G87" s="196">
        <f>+'Current Year + Step'!G87</f>
        <v>0</v>
      </c>
      <c r="H87" s="196">
        <f>+'Current Year + Step'!H87</f>
        <v>0</v>
      </c>
      <c r="I87" s="196">
        <f>+'Current Year + Step'!I87</f>
        <v>0</v>
      </c>
      <c r="J87" s="196">
        <f>+'Current Year + Step'!J87</f>
        <v>0</v>
      </c>
      <c r="K87" s="196">
        <f>+'Current Year + Step'!K87</f>
        <v>0</v>
      </c>
      <c r="L87" s="196">
        <f>+'Current Year + Step'!L87</f>
        <v>0</v>
      </c>
      <c r="M87" s="196">
        <f>+'Current Year + Step'!M87</f>
        <v>0</v>
      </c>
      <c r="N87" s="196">
        <f>+'Current Year + Step'!N87</f>
        <v>0</v>
      </c>
    </row>
    <row r="88" spans="1:68" ht="14.25" customHeight="1" x14ac:dyDescent="0.3">
      <c r="B88" s="147">
        <f t="shared" si="87"/>
        <v>27</v>
      </c>
      <c r="C88" s="196">
        <f>+'Current Year + Step'!C88</f>
        <v>0</v>
      </c>
      <c r="D88" s="196">
        <f>+'Current Year + Step'!D88</f>
        <v>0</v>
      </c>
      <c r="E88" s="196">
        <f>+'Current Year + Step'!E88</f>
        <v>0</v>
      </c>
      <c r="F88" s="196">
        <f>+'Current Year + Step'!F88</f>
        <v>0</v>
      </c>
      <c r="G88" s="196">
        <f>+'Current Year + Step'!G88</f>
        <v>0</v>
      </c>
      <c r="H88" s="196">
        <f>+'Current Year + Step'!H88</f>
        <v>0</v>
      </c>
      <c r="I88" s="196">
        <f>+'Current Year + Step'!I88</f>
        <v>0</v>
      </c>
      <c r="J88" s="196">
        <f>+'Current Year + Step'!J88</f>
        <v>0</v>
      </c>
      <c r="K88" s="196">
        <f>+'Current Year + Step'!K88</f>
        <v>0</v>
      </c>
      <c r="L88" s="196">
        <f>+'Current Year + Step'!L88</f>
        <v>0</v>
      </c>
      <c r="M88" s="196">
        <f>+'Current Year + Step'!M88</f>
        <v>0</v>
      </c>
      <c r="N88" s="196">
        <f>+'Current Year + Step'!N88</f>
        <v>0</v>
      </c>
    </row>
    <row r="89" spans="1:68" ht="14.25" customHeight="1" x14ac:dyDescent="0.3">
      <c r="B89" s="147">
        <f t="shared" si="87"/>
        <v>28</v>
      </c>
      <c r="C89" s="196">
        <f>+'Current Year + Step'!C89</f>
        <v>0</v>
      </c>
      <c r="D89" s="196">
        <f>+'Current Year + Step'!D89</f>
        <v>0</v>
      </c>
      <c r="E89" s="196">
        <f>+'Current Year + Step'!E89</f>
        <v>0</v>
      </c>
      <c r="F89" s="196">
        <f>+'Current Year + Step'!F89</f>
        <v>0</v>
      </c>
      <c r="G89" s="196">
        <f>+'Current Year + Step'!G89</f>
        <v>0</v>
      </c>
      <c r="H89" s="196">
        <f>+'Current Year + Step'!H89</f>
        <v>0</v>
      </c>
      <c r="I89" s="196">
        <f>+'Current Year + Step'!I89</f>
        <v>0</v>
      </c>
      <c r="J89" s="196">
        <f>+'Current Year + Step'!J89</f>
        <v>0</v>
      </c>
      <c r="K89" s="196">
        <f>+'Current Year + Step'!K89</f>
        <v>0</v>
      </c>
      <c r="L89" s="196">
        <f>+'Current Year + Step'!L89</f>
        <v>0</v>
      </c>
      <c r="M89" s="196">
        <f>+'Current Year + Step'!M89</f>
        <v>0</v>
      </c>
      <c r="N89" s="196">
        <f>+'Current Year + Step'!N89</f>
        <v>0</v>
      </c>
    </row>
    <row r="90" spans="1:68" ht="14.25" customHeight="1" x14ac:dyDescent="0.3">
      <c r="A90" s="124"/>
      <c r="B90" s="147">
        <f t="shared" si="87"/>
        <v>29</v>
      </c>
      <c r="C90" s="196">
        <f>+'Current Year + Step'!C90</f>
        <v>0</v>
      </c>
      <c r="D90" s="196">
        <f>+'Current Year + Step'!D90</f>
        <v>0</v>
      </c>
      <c r="E90" s="196">
        <f>+'Current Year + Step'!E90</f>
        <v>0</v>
      </c>
      <c r="F90" s="196">
        <f>+'Current Year + Step'!F90</f>
        <v>0</v>
      </c>
      <c r="G90" s="196">
        <f>+'Current Year + Step'!G90</f>
        <v>0</v>
      </c>
      <c r="H90" s="196">
        <f>+'Current Year + Step'!H90</f>
        <v>0</v>
      </c>
      <c r="I90" s="196">
        <f>+'Current Year + Step'!I90</f>
        <v>0</v>
      </c>
      <c r="J90" s="196">
        <f>+'Current Year + Step'!J90</f>
        <v>0</v>
      </c>
      <c r="K90" s="196">
        <f>+'Current Year + Step'!K90</f>
        <v>0</v>
      </c>
      <c r="L90" s="196">
        <f>+'Current Year + Step'!L90</f>
        <v>0</v>
      </c>
      <c r="M90" s="196">
        <f>+'Current Year + Step'!M90</f>
        <v>0</v>
      </c>
      <c r="N90" s="196">
        <f>+'Current Year + Step'!N90</f>
        <v>0</v>
      </c>
      <c r="O90" s="127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</row>
    <row r="91" spans="1:68" ht="14.25" customHeight="1" x14ac:dyDescent="0.3">
      <c r="A91" s="124"/>
      <c r="B91" s="147">
        <f t="shared" si="87"/>
        <v>30</v>
      </c>
      <c r="C91" s="196">
        <f>+'Current Year + Step'!C91</f>
        <v>0</v>
      </c>
      <c r="D91" s="196">
        <f>+'Current Year + Step'!D91</f>
        <v>0</v>
      </c>
      <c r="E91" s="196">
        <f>+'Current Year + Step'!E91</f>
        <v>0</v>
      </c>
      <c r="F91" s="196">
        <f>+'Current Year + Step'!F91</f>
        <v>0</v>
      </c>
      <c r="G91" s="196">
        <f>+'Current Year + Step'!G91</f>
        <v>0</v>
      </c>
      <c r="H91" s="196">
        <f>+'Current Year + Step'!H91</f>
        <v>0</v>
      </c>
      <c r="I91" s="196">
        <f>+'Current Year + Step'!I91</f>
        <v>0</v>
      </c>
      <c r="J91" s="196">
        <f>+'Current Year + Step'!J91</f>
        <v>0</v>
      </c>
      <c r="K91" s="196">
        <f>+'Current Year + Step'!K91</f>
        <v>0</v>
      </c>
      <c r="L91" s="196">
        <f>+'Current Year + Step'!L91</f>
        <v>0</v>
      </c>
      <c r="M91" s="196">
        <f>+'Current Year + Step'!M91</f>
        <v>0</v>
      </c>
      <c r="N91" s="196">
        <f>+'Current Year + Step'!N91</f>
        <v>0</v>
      </c>
      <c r="O91" s="127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</row>
    <row r="92" spans="1:68" ht="14.25" customHeight="1" x14ac:dyDescent="0.3">
      <c r="A92" s="124"/>
      <c r="B92" s="147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127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</row>
    <row r="93" spans="1:68" ht="14.25" customHeight="1" x14ac:dyDescent="0.3">
      <c r="A93" s="124"/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27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</row>
    <row r="94" spans="1:68" ht="14.25" customHeight="1" x14ac:dyDescent="0.3">
      <c r="A94" s="124"/>
      <c r="B94" s="125" t="s">
        <v>99</v>
      </c>
      <c r="C94" s="127">
        <f t="shared" ref="C94:N94" si="88">SUM(C62:C92)</f>
        <v>0</v>
      </c>
      <c r="D94" s="127">
        <f t="shared" si="88"/>
        <v>0</v>
      </c>
      <c r="E94" s="127">
        <f t="shared" si="88"/>
        <v>0</v>
      </c>
      <c r="F94" s="127">
        <f t="shared" si="88"/>
        <v>0</v>
      </c>
      <c r="G94" s="127">
        <f t="shared" si="88"/>
        <v>0</v>
      </c>
      <c r="H94" s="127">
        <f t="shared" si="88"/>
        <v>0</v>
      </c>
      <c r="I94" s="127">
        <f t="shared" si="88"/>
        <v>0</v>
      </c>
      <c r="J94" s="127">
        <f t="shared" si="88"/>
        <v>0</v>
      </c>
      <c r="K94" s="127">
        <f t="shared" si="88"/>
        <v>0</v>
      </c>
      <c r="L94" s="127">
        <f t="shared" si="88"/>
        <v>0</v>
      </c>
      <c r="M94" s="127">
        <f t="shared" si="88"/>
        <v>0</v>
      </c>
      <c r="N94" s="127">
        <f t="shared" si="88"/>
        <v>0</v>
      </c>
      <c r="O94" s="127">
        <f>SUM(C94:N94)</f>
        <v>0</v>
      </c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</row>
    <row r="95" spans="1:68" ht="14.25" customHeight="1" x14ac:dyDescent="0.3">
      <c r="A95" s="124"/>
      <c r="B95" s="179" t="s">
        <v>176</v>
      </c>
      <c r="C95" s="180">
        <f>+'Current Year'!C92</f>
        <v>0</v>
      </c>
      <c r="D95" s="180">
        <f>+'Current Year'!D92</f>
        <v>0</v>
      </c>
      <c r="E95" s="180">
        <f>+'Current Year'!E92</f>
        <v>0</v>
      </c>
      <c r="F95" s="180">
        <f>+'Current Year'!F92</f>
        <v>0</v>
      </c>
      <c r="G95" s="180">
        <f>+'Current Year'!G92</f>
        <v>0</v>
      </c>
      <c r="H95" s="180">
        <f>+'Current Year'!H92</f>
        <v>0</v>
      </c>
      <c r="I95" s="180">
        <f>+'Current Year'!I92</f>
        <v>0</v>
      </c>
      <c r="J95" s="180">
        <f>+'Current Year'!J92</f>
        <v>0</v>
      </c>
      <c r="K95" s="180">
        <f>+'Current Year'!K92</f>
        <v>0</v>
      </c>
      <c r="L95" s="180">
        <f>+'Current Year'!L92</f>
        <v>0</v>
      </c>
      <c r="M95" s="180">
        <f>+'Current Year'!M92</f>
        <v>0</v>
      </c>
      <c r="N95" s="180">
        <f>+'Current Year'!N92</f>
        <v>0</v>
      </c>
      <c r="O95" s="180">
        <f>SUM(C95:N95)</f>
        <v>0</v>
      </c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</row>
    <row r="96" spans="1:68" ht="14.25" customHeight="1" x14ac:dyDescent="0.3">
      <c r="A96" s="124"/>
      <c r="B96" s="125" t="s">
        <v>120</v>
      </c>
      <c r="C96" s="127">
        <f>+C94-C95</f>
        <v>0</v>
      </c>
      <c r="D96" s="127">
        <f t="shared" ref="D96:O96" si="89">+D94-D95</f>
        <v>0</v>
      </c>
      <c r="E96" s="127">
        <f t="shared" si="89"/>
        <v>0</v>
      </c>
      <c r="F96" s="127">
        <f t="shared" si="89"/>
        <v>0</v>
      </c>
      <c r="G96" s="127">
        <f t="shared" si="89"/>
        <v>0</v>
      </c>
      <c r="H96" s="127">
        <f t="shared" si="89"/>
        <v>0</v>
      </c>
      <c r="I96" s="127">
        <f t="shared" si="89"/>
        <v>0</v>
      </c>
      <c r="J96" s="127">
        <f t="shared" si="89"/>
        <v>0</v>
      </c>
      <c r="K96" s="127">
        <f t="shared" si="89"/>
        <v>0</v>
      </c>
      <c r="L96" s="127">
        <f t="shared" si="89"/>
        <v>0</v>
      </c>
      <c r="M96" s="127">
        <f t="shared" si="89"/>
        <v>0</v>
      </c>
      <c r="N96" s="127">
        <f t="shared" si="89"/>
        <v>0</v>
      </c>
      <c r="O96" s="127">
        <f t="shared" si="89"/>
        <v>0</v>
      </c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</row>
    <row r="97" spans="2:14" ht="14.25" customHeight="1" x14ac:dyDescent="0.3"/>
    <row r="98" spans="2:14" ht="14.25" customHeight="1" x14ac:dyDescent="0.3">
      <c r="B98" s="158" t="s">
        <v>119</v>
      </c>
      <c r="C98" s="155" t="str">
        <f t="shared" ref="C98:N98" si="90">C22</f>
        <v>BA</v>
      </c>
      <c r="D98" s="155" t="str">
        <f t="shared" si="90"/>
        <v>BA +10</v>
      </c>
      <c r="E98" s="155" t="str">
        <f t="shared" si="90"/>
        <v>BA+20</v>
      </c>
      <c r="F98" s="155" t="str">
        <f t="shared" si="90"/>
        <v>BA+30</v>
      </c>
      <c r="G98" s="155" t="str">
        <f t="shared" si="90"/>
        <v>BA+40</v>
      </c>
      <c r="H98" s="155" t="str">
        <f t="shared" si="90"/>
        <v>MA</v>
      </c>
      <c r="I98" s="155" t="str">
        <f t="shared" si="90"/>
        <v>MA +10</v>
      </c>
      <c r="J98" s="155" t="str">
        <f t="shared" si="90"/>
        <v>MA +20</v>
      </c>
      <c r="K98" s="155" t="str">
        <f t="shared" si="90"/>
        <v>MA +30</v>
      </c>
      <c r="L98" s="155" t="str">
        <f t="shared" si="90"/>
        <v>MA+40</v>
      </c>
      <c r="M98" s="155" t="str">
        <f t="shared" si="90"/>
        <v>MA +50</v>
      </c>
      <c r="N98" s="155" t="str">
        <f t="shared" si="90"/>
        <v>MA +60</v>
      </c>
    </row>
    <row r="99" spans="2:14" ht="14.25" customHeight="1" x14ac:dyDescent="0.3">
      <c r="B99" s="159">
        <f t="shared" ref="B99:B128" si="91">B62</f>
        <v>1</v>
      </c>
      <c r="C99" s="160">
        <f>+(C62*C23)</f>
        <v>0</v>
      </c>
      <c r="D99" s="160">
        <f t="shared" ref="D99:M99" si="92">D62*D23</f>
        <v>0</v>
      </c>
      <c r="E99" s="160">
        <f t="shared" si="92"/>
        <v>0</v>
      </c>
      <c r="F99" s="160">
        <f t="shared" si="92"/>
        <v>0</v>
      </c>
      <c r="G99" s="160">
        <f t="shared" si="92"/>
        <v>0</v>
      </c>
      <c r="H99" s="160">
        <f t="shared" si="92"/>
        <v>0</v>
      </c>
      <c r="I99" s="160">
        <f t="shared" si="92"/>
        <v>0</v>
      </c>
      <c r="J99" s="160">
        <f t="shared" si="92"/>
        <v>0</v>
      </c>
      <c r="K99" s="160">
        <f t="shared" si="92"/>
        <v>0</v>
      </c>
      <c r="L99" s="160">
        <f t="shared" si="92"/>
        <v>0</v>
      </c>
      <c r="M99" s="160">
        <f t="shared" si="92"/>
        <v>0</v>
      </c>
      <c r="N99" s="160">
        <f>N62*'Cur Yr+STEP+1% base increase'!N23</f>
        <v>0</v>
      </c>
    </row>
    <row r="100" spans="2:14" ht="14.25" customHeight="1" x14ac:dyDescent="0.3">
      <c r="B100" s="159">
        <f t="shared" si="91"/>
        <v>2</v>
      </c>
      <c r="C100" s="160">
        <f t="shared" ref="C100:C112" si="93">SUM(C63*C24)</f>
        <v>0</v>
      </c>
      <c r="D100" s="160">
        <f t="shared" ref="D100:N100" si="94">D63*D24</f>
        <v>0</v>
      </c>
      <c r="E100" s="160">
        <f t="shared" si="94"/>
        <v>0</v>
      </c>
      <c r="F100" s="160">
        <f t="shared" si="94"/>
        <v>0</v>
      </c>
      <c r="G100" s="160">
        <f t="shared" si="94"/>
        <v>0</v>
      </c>
      <c r="H100" s="160">
        <f t="shared" si="94"/>
        <v>0</v>
      </c>
      <c r="I100" s="160">
        <f t="shared" si="94"/>
        <v>0</v>
      </c>
      <c r="J100" s="160">
        <f t="shared" si="94"/>
        <v>0</v>
      </c>
      <c r="K100" s="160">
        <f t="shared" si="94"/>
        <v>0</v>
      </c>
      <c r="L100" s="160">
        <f t="shared" si="94"/>
        <v>0</v>
      </c>
      <c r="M100" s="160">
        <f t="shared" si="94"/>
        <v>0</v>
      </c>
      <c r="N100" s="160">
        <f t="shared" si="94"/>
        <v>0</v>
      </c>
    </row>
    <row r="101" spans="2:14" ht="14.25" customHeight="1" x14ac:dyDescent="0.3">
      <c r="B101" s="159">
        <f t="shared" si="91"/>
        <v>3</v>
      </c>
      <c r="C101" s="160">
        <f t="shared" si="93"/>
        <v>0</v>
      </c>
      <c r="D101" s="160">
        <f t="shared" ref="D101:N101" si="95">D64*D25</f>
        <v>0</v>
      </c>
      <c r="E101" s="160">
        <f t="shared" si="95"/>
        <v>0</v>
      </c>
      <c r="F101" s="160">
        <f t="shared" si="95"/>
        <v>0</v>
      </c>
      <c r="G101" s="160">
        <f t="shared" si="95"/>
        <v>0</v>
      </c>
      <c r="H101" s="160">
        <f t="shared" si="95"/>
        <v>0</v>
      </c>
      <c r="I101" s="160">
        <f t="shared" si="95"/>
        <v>0</v>
      </c>
      <c r="J101" s="160">
        <f t="shared" si="95"/>
        <v>0</v>
      </c>
      <c r="K101" s="160">
        <f t="shared" si="95"/>
        <v>0</v>
      </c>
      <c r="L101" s="160">
        <f t="shared" si="95"/>
        <v>0</v>
      </c>
      <c r="M101" s="160">
        <f t="shared" si="95"/>
        <v>0</v>
      </c>
      <c r="N101" s="160">
        <f t="shared" si="95"/>
        <v>0</v>
      </c>
    </row>
    <row r="102" spans="2:14" ht="14.25" customHeight="1" x14ac:dyDescent="0.3">
      <c r="B102" s="159">
        <f t="shared" si="91"/>
        <v>4</v>
      </c>
      <c r="C102" s="160">
        <f t="shared" si="93"/>
        <v>0</v>
      </c>
      <c r="D102" s="160">
        <f t="shared" ref="D102:N102" si="96">D65*D26</f>
        <v>0</v>
      </c>
      <c r="E102" s="160">
        <f t="shared" si="96"/>
        <v>0</v>
      </c>
      <c r="F102" s="160">
        <f t="shared" si="96"/>
        <v>0</v>
      </c>
      <c r="G102" s="160">
        <f t="shared" si="96"/>
        <v>0</v>
      </c>
      <c r="H102" s="160">
        <f t="shared" si="96"/>
        <v>0</v>
      </c>
      <c r="I102" s="160">
        <f t="shared" si="96"/>
        <v>0</v>
      </c>
      <c r="J102" s="160">
        <f t="shared" si="96"/>
        <v>0</v>
      </c>
      <c r="K102" s="160">
        <f t="shared" si="96"/>
        <v>0</v>
      </c>
      <c r="L102" s="160">
        <f t="shared" si="96"/>
        <v>0</v>
      </c>
      <c r="M102" s="160">
        <f t="shared" si="96"/>
        <v>0</v>
      </c>
      <c r="N102" s="160">
        <f t="shared" si="96"/>
        <v>0</v>
      </c>
    </row>
    <row r="103" spans="2:14" ht="14.25" customHeight="1" x14ac:dyDescent="0.3">
      <c r="B103" s="159">
        <f t="shared" si="91"/>
        <v>5</v>
      </c>
      <c r="C103" s="160">
        <f t="shared" si="93"/>
        <v>0</v>
      </c>
      <c r="D103" s="160">
        <f t="shared" ref="D103:N103" si="97">D66*D27</f>
        <v>0</v>
      </c>
      <c r="E103" s="160">
        <f t="shared" si="97"/>
        <v>0</v>
      </c>
      <c r="F103" s="160">
        <f t="shared" si="97"/>
        <v>0</v>
      </c>
      <c r="G103" s="160">
        <f t="shared" si="97"/>
        <v>0</v>
      </c>
      <c r="H103" s="160">
        <f t="shared" si="97"/>
        <v>0</v>
      </c>
      <c r="I103" s="160">
        <f t="shared" si="97"/>
        <v>0</v>
      </c>
      <c r="J103" s="160">
        <f t="shared" si="97"/>
        <v>0</v>
      </c>
      <c r="K103" s="160">
        <f t="shared" si="97"/>
        <v>0</v>
      </c>
      <c r="L103" s="160">
        <f t="shared" si="97"/>
        <v>0</v>
      </c>
      <c r="M103" s="160">
        <f t="shared" si="97"/>
        <v>0</v>
      </c>
      <c r="N103" s="160">
        <f t="shared" si="97"/>
        <v>0</v>
      </c>
    </row>
    <row r="104" spans="2:14" ht="14.25" customHeight="1" x14ac:dyDescent="0.3">
      <c r="B104" s="159">
        <f t="shared" si="91"/>
        <v>6</v>
      </c>
      <c r="C104" s="160">
        <f t="shared" si="93"/>
        <v>0</v>
      </c>
      <c r="D104" s="160">
        <f t="shared" ref="D104:N104" si="98">D67*D28</f>
        <v>0</v>
      </c>
      <c r="E104" s="160">
        <f t="shared" si="98"/>
        <v>0</v>
      </c>
      <c r="F104" s="160">
        <f t="shared" si="98"/>
        <v>0</v>
      </c>
      <c r="G104" s="160">
        <f t="shared" si="98"/>
        <v>0</v>
      </c>
      <c r="H104" s="160">
        <f t="shared" si="98"/>
        <v>0</v>
      </c>
      <c r="I104" s="160">
        <f t="shared" si="98"/>
        <v>0</v>
      </c>
      <c r="J104" s="160">
        <f t="shared" si="98"/>
        <v>0</v>
      </c>
      <c r="K104" s="160">
        <f t="shared" si="98"/>
        <v>0</v>
      </c>
      <c r="L104" s="160">
        <f t="shared" si="98"/>
        <v>0</v>
      </c>
      <c r="M104" s="160">
        <f t="shared" si="98"/>
        <v>0</v>
      </c>
      <c r="N104" s="160">
        <f t="shared" si="98"/>
        <v>0</v>
      </c>
    </row>
    <row r="105" spans="2:14" ht="14.25" customHeight="1" x14ac:dyDescent="0.3">
      <c r="B105" s="159">
        <f t="shared" si="91"/>
        <v>7</v>
      </c>
      <c r="C105" s="160">
        <f t="shared" si="93"/>
        <v>0</v>
      </c>
      <c r="D105" s="160">
        <f t="shared" ref="D105:N105" si="99">D68*D29</f>
        <v>0</v>
      </c>
      <c r="E105" s="160">
        <f t="shared" si="99"/>
        <v>0</v>
      </c>
      <c r="F105" s="160">
        <f t="shared" si="99"/>
        <v>0</v>
      </c>
      <c r="G105" s="160">
        <f t="shared" si="99"/>
        <v>0</v>
      </c>
      <c r="H105" s="160">
        <f t="shared" si="99"/>
        <v>0</v>
      </c>
      <c r="I105" s="160">
        <f t="shared" si="99"/>
        <v>0</v>
      </c>
      <c r="J105" s="160">
        <f t="shared" si="99"/>
        <v>0</v>
      </c>
      <c r="K105" s="160">
        <f t="shared" si="99"/>
        <v>0</v>
      </c>
      <c r="L105" s="160">
        <f t="shared" si="99"/>
        <v>0</v>
      </c>
      <c r="M105" s="160">
        <f t="shared" si="99"/>
        <v>0</v>
      </c>
      <c r="N105" s="160">
        <f t="shared" si="99"/>
        <v>0</v>
      </c>
    </row>
    <row r="106" spans="2:14" ht="14.25" customHeight="1" x14ac:dyDescent="0.3">
      <c r="B106" s="159">
        <f t="shared" si="91"/>
        <v>8</v>
      </c>
      <c r="C106" s="160">
        <f t="shared" si="93"/>
        <v>0</v>
      </c>
      <c r="D106" s="160">
        <f t="shared" ref="D106:N106" si="100">D69*D30</f>
        <v>0</v>
      </c>
      <c r="E106" s="160">
        <f t="shared" si="100"/>
        <v>0</v>
      </c>
      <c r="F106" s="160">
        <f t="shared" si="100"/>
        <v>0</v>
      </c>
      <c r="G106" s="160">
        <f t="shared" si="100"/>
        <v>0</v>
      </c>
      <c r="H106" s="160">
        <f t="shared" si="100"/>
        <v>0</v>
      </c>
      <c r="I106" s="160">
        <f t="shared" si="100"/>
        <v>0</v>
      </c>
      <c r="J106" s="160">
        <f t="shared" si="100"/>
        <v>0</v>
      </c>
      <c r="K106" s="160">
        <f t="shared" si="100"/>
        <v>0</v>
      </c>
      <c r="L106" s="160">
        <f t="shared" si="100"/>
        <v>0</v>
      </c>
      <c r="M106" s="160">
        <f t="shared" si="100"/>
        <v>0</v>
      </c>
      <c r="N106" s="160">
        <f t="shared" si="100"/>
        <v>0</v>
      </c>
    </row>
    <row r="107" spans="2:14" ht="14.25" customHeight="1" x14ac:dyDescent="0.3">
      <c r="B107" s="159">
        <f t="shared" si="91"/>
        <v>9</v>
      </c>
      <c r="C107" s="160">
        <f t="shared" si="93"/>
        <v>0</v>
      </c>
      <c r="D107" s="160">
        <f t="shared" ref="D107:N107" si="101">D70*D31</f>
        <v>0</v>
      </c>
      <c r="E107" s="160">
        <f t="shared" si="101"/>
        <v>0</v>
      </c>
      <c r="F107" s="160">
        <f t="shared" si="101"/>
        <v>0</v>
      </c>
      <c r="G107" s="160">
        <f t="shared" si="101"/>
        <v>0</v>
      </c>
      <c r="H107" s="160">
        <f t="shared" si="101"/>
        <v>0</v>
      </c>
      <c r="I107" s="160">
        <f t="shared" si="101"/>
        <v>0</v>
      </c>
      <c r="J107" s="160">
        <f t="shared" si="101"/>
        <v>0</v>
      </c>
      <c r="K107" s="160">
        <f t="shared" si="101"/>
        <v>0</v>
      </c>
      <c r="L107" s="160">
        <f t="shared" si="101"/>
        <v>0</v>
      </c>
      <c r="M107" s="160">
        <f t="shared" si="101"/>
        <v>0</v>
      </c>
      <c r="N107" s="160">
        <f t="shared" si="101"/>
        <v>0</v>
      </c>
    </row>
    <row r="108" spans="2:14" ht="14.25" customHeight="1" x14ac:dyDescent="0.3">
      <c r="B108" s="159">
        <f t="shared" si="91"/>
        <v>10</v>
      </c>
      <c r="C108" s="160">
        <f t="shared" si="93"/>
        <v>0</v>
      </c>
      <c r="D108" s="160">
        <f t="shared" ref="D108:N108" si="102">D71*D32</f>
        <v>0</v>
      </c>
      <c r="E108" s="160">
        <f t="shared" si="102"/>
        <v>0</v>
      </c>
      <c r="F108" s="160">
        <f t="shared" si="102"/>
        <v>0</v>
      </c>
      <c r="G108" s="160">
        <f t="shared" si="102"/>
        <v>0</v>
      </c>
      <c r="H108" s="160">
        <f t="shared" si="102"/>
        <v>0</v>
      </c>
      <c r="I108" s="160">
        <f t="shared" si="102"/>
        <v>0</v>
      </c>
      <c r="J108" s="160">
        <f t="shared" si="102"/>
        <v>0</v>
      </c>
      <c r="K108" s="160">
        <f t="shared" si="102"/>
        <v>0</v>
      </c>
      <c r="L108" s="160">
        <f t="shared" si="102"/>
        <v>0</v>
      </c>
      <c r="M108" s="160">
        <f t="shared" si="102"/>
        <v>0</v>
      </c>
      <c r="N108" s="160">
        <f t="shared" si="102"/>
        <v>0</v>
      </c>
    </row>
    <row r="109" spans="2:14" ht="14.25" customHeight="1" x14ac:dyDescent="0.3">
      <c r="B109" s="159">
        <f t="shared" si="91"/>
        <v>11</v>
      </c>
      <c r="C109" s="160">
        <f t="shared" si="93"/>
        <v>0</v>
      </c>
      <c r="D109" s="160">
        <f t="shared" ref="D109:N109" si="103">D72*D33</f>
        <v>0</v>
      </c>
      <c r="E109" s="160">
        <f t="shared" si="103"/>
        <v>0</v>
      </c>
      <c r="F109" s="160">
        <f t="shared" si="103"/>
        <v>0</v>
      </c>
      <c r="G109" s="160">
        <f t="shared" si="103"/>
        <v>0</v>
      </c>
      <c r="H109" s="160">
        <f t="shared" si="103"/>
        <v>0</v>
      </c>
      <c r="I109" s="160">
        <f t="shared" si="103"/>
        <v>0</v>
      </c>
      <c r="J109" s="160">
        <f t="shared" si="103"/>
        <v>0</v>
      </c>
      <c r="K109" s="160">
        <f t="shared" si="103"/>
        <v>0</v>
      </c>
      <c r="L109" s="160">
        <f t="shared" si="103"/>
        <v>0</v>
      </c>
      <c r="M109" s="160">
        <f t="shared" si="103"/>
        <v>0</v>
      </c>
      <c r="N109" s="160">
        <f t="shared" si="103"/>
        <v>0</v>
      </c>
    </row>
    <row r="110" spans="2:14" ht="14.25" customHeight="1" x14ac:dyDescent="0.3">
      <c r="B110" s="159">
        <f t="shared" si="91"/>
        <v>12</v>
      </c>
      <c r="C110" s="160">
        <f t="shared" si="93"/>
        <v>0</v>
      </c>
      <c r="D110" s="160">
        <f t="shared" ref="D110:N110" si="104">D73*D34</f>
        <v>0</v>
      </c>
      <c r="E110" s="160">
        <f t="shared" si="104"/>
        <v>0</v>
      </c>
      <c r="F110" s="160">
        <f t="shared" si="104"/>
        <v>0</v>
      </c>
      <c r="G110" s="160">
        <f t="shared" si="104"/>
        <v>0</v>
      </c>
      <c r="H110" s="160">
        <f t="shared" si="104"/>
        <v>0</v>
      </c>
      <c r="I110" s="160">
        <f t="shared" si="104"/>
        <v>0</v>
      </c>
      <c r="J110" s="160">
        <f t="shared" si="104"/>
        <v>0</v>
      </c>
      <c r="K110" s="160">
        <f t="shared" si="104"/>
        <v>0</v>
      </c>
      <c r="L110" s="160">
        <f t="shared" si="104"/>
        <v>0</v>
      </c>
      <c r="M110" s="160">
        <f t="shared" si="104"/>
        <v>0</v>
      </c>
      <c r="N110" s="160">
        <f t="shared" si="104"/>
        <v>0</v>
      </c>
    </row>
    <row r="111" spans="2:14" ht="14.25" customHeight="1" x14ac:dyDescent="0.3">
      <c r="B111" s="159">
        <f t="shared" si="91"/>
        <v>13</v>
      </c>
      <c r="C111" s="160">
        <f t="shared" si="93"/>
        <v>0</v>
      </c>
      <c r="D111" s="160">
        <f t="shared" ref="D111:N111" si="105">D74*D35</f>
        <v>0</v>
      </c>
      <c r="E111" s="160">
        <f t="shared" si="105"/>
        <v>0</v>
      </c>
      <c r="F111" s="160">
        <f t="shared" si="105"/>
        <v>0</v>
      </c>
      <c r="G111" s="160">
        <f t="shared" si="105"/>
        <v>0</v>
      </c>
      <c r="H111" s="160">
        <f t="shared" si="105"/>
        <v>0</v>
      </c>
      <c r="I111" s="160">
        <f t="shared" si="105"/>
        <v>0</v>
      </c>
      <c r="J111" s="160">
        <f t="shared" si="105"/>
        <v>0</v>
      </c>
      <c r="K111" s="160">
        <f t="shared" si="105"/>
        <v>0</v>
      </c>
      <c r="L111" s="160">
        <f t="shared" si="105"/>
        <v>0</v>
      </c>
      <c r="M111" s="160">
        <f t="shared" si="105"/>
        <v>0</v>
      </c>
      <c r="N111" s="160">
        <f t="shared" si="105"/>
        <v>0</v>
      </c>
    </row>
    <row r="112" spans="2:14" ht="14.25" customHeight="1" x14ac:dyDescent="0.3">
      <c r="B112" s="159">
        <f t="shared" si="91"/>
        <v>14</v>
      </c>
      <c r="C112" s="160">
        <f t="shared" si="93"/>
        <v>0</v>
      </c>
      <c r="D112" s="160">
        <f t="shared" ref="D112:N112" si="106">D75*D36</f>
        <v>0</v>
      </c>
      <c r="E112" s="160">
        <f t="shared" si="106"/>
        <v>0</v>
      </c>
      <c r="F112" s="160">
        <f t="shared" si="106"/>
        <v>0</v>
      </c>
      <c r="G112" s="160">
        <f t="shared" si="106"/>
        <v>0</v>
      </c>
      <c r="H112" s="160">
        <f t="shared" si="106"/>
        <v>0</v>
      </c>
      <c r="I112" s="160">
        <f t="shared" si="106"/>
        <v>0</v>
      </c>
      <c r="J112" s="160">
        <f t="shared" si="106"/>
        <v>0</v>
      </c>
      <c r="K112" s="160">
        <f t="shared" si="106"/>
        <v>0</v>
      </c>
      <c r="L112" s="160">
        <f t="shared" si="106"/>
        <v>0</v>
      </c>
      <c r="M112" s="160">
        <f t="shared" si="106"/>
        <v>0</v>
      </c>
      <c r="N112" s="160">
        <f t="shared" si="106"/>
        <v>0</v>
      </c>
    </row>
    <row r="113" spans="2:14" ht="14.25" customHeight="1" x14ac:dyDescent="0.3">
      <c r="B113" s="159">
        <f t="shared" si="91"/>
        <v>15</v>
      </c>
      <c r="C113" s="160">
        <f>SUM(C76*C36)</f>
        <v>0</v>
      </c>
      <c r="D113" s="160">
        <f t="shared" ref="D113:N113" si="107">D76*D37</f>
        <v>0</v>
      </c>
      <c r="E113" s="160">
        <f t="shared" si="107"/>
        <v>0</v>
      </c>
      <c r="F113" s="160">
        <f t="shared" si="107"/>
        <v>0</v>
      </c>
      <c r="G113" s="160">
        <f t="shared" si="107"/>
        <v>0</v>
      </c>
      <c r="H113" s="160">
        <f t="shared" si="107"/>
        <v>0</v>
      </c>
      <c r="I113" s="160">
        <f t="shared" si="107"/>
        <v>0</v>
      </c>
      <c r="J113" s="160">
        <f t="shared" si="107"/>
        <v>0</v>
      </c>
      <c r="K113" s="160">
        <f t="shared" si="107"/>
        <v>0</v>
      </c>
      <c r="L113" s="160">
        <f t="shared" si="107"/>
        <v>0</v>
      </c>
      <c r="M113" s="160">
        <f t="shared" si="107"/>
        <v>0</v>
      </c>
      <c r="N113" s="160">
        <f t="shared" si="107"/>
        <v>0</v>
      </c>
    </row>
    <row r="114" spans="2:14" ht="14.25" customHeight="1" x14ac:dyDescent="0.3">
      <c r="B114" s="159">
        <f t="shared" si="91"/>
        <v>16</v>
      </c>
      <c r="C114" s="160">
        <f t="shared" ref="C114:C128" si="108">SUM(C77*C38)</f>
        <v>0</v>
      </c>
      <c r="D114" s="160">
        <f t="shared" ref="D114:D128" si="109">D77*D37</f>
        <v>0</v>
      </c>
      <c r="E114" s="160">
        <f t="shared" ref="E114:N114" si="110">E77*E38</f>
        <v>0</v>
      </c>
      <c r="F114" s="160">
        <f t="shared" si="110"/>
        <v>0</v>
      </c>
      <c r="G114" s="160">
        <f t="shared" si="110"/>
        <v>0</v>
      </c>
      <c r="H114" s="160">
        <f t="shared" si="110"/>
        <v>0</v>
      </c>
      <c r="I114" s="160">
        <f t="shared" si="110"/>
        <v>0</v>
      </c>
      <c r="J114" s="160">
        <f t="shared" si="110"/>
        <v>0</v>
      </c>
      <c r="K114" s="160">
        <f t="shared" si="110"/>
        <v>0</v>
      </c>
      <c r="L114" s="160">
        <f t="shared" si="110"/>
        <v>0</v>
      </c>
      <c r="M114" s="160">
        <f t="shared" si="110"/>
        <v>0</v>
      </c>
      <c r="N114" s="160">
        <f t="shared" si="110"/>
        <v>0</v>
      </c>
    </row>
    <row r="115" spans="2:14" ht="14.25" customHeight="1" x14ac:dyDescent="0.3">
      <c r="B115" s="159">
        <f t="shared" si="91"/>
        <v>17</v>
      </c>
      <c r="C115" s="160">
        <f t="shared" si="108"/>
        <v>0</v>
      </c>
      <c r="D115" s="160">
        <f t="shared" si="109"/>
        <v>0</v>
      </c>
      <c r="E115" s="160">
        <f t="shared" ref="E115:N115" si="111">E78*E39</f>
        <v>0</v>
      </c>
      <c r="F115" s="160">
        <f t="shared" si="111"/>
        <v>0</v>
      </c>
      <c r="G115" s="160">
        <f t="shared" si="111"/>
        <v>0</v>
      </c>
      <c r="H115" s="160">
        <f t="shared" si="111"/>
        <v>0</v>
      </c>
      <c r="I115" s="160">
        <f t="shared" si="111"/>
        <v>0</v>
      </c>
      <c r="J115" s="160">
        <f t="shared" si="111"/>
        <v>0</v>
      </c>
      <c r="K115" s="160">
        <f t="shared" si="111"/>
        <v>0</v>
      </c>
      <c r="L115" s="160">
        <f t="shared" si="111"/>
        <v>0</v>
      </c>
      <c r="M115" s="160">
        <f t="shared" si="111"/>
        <v>0</v>
      </c>
      <c r="N115" s="160">
        <f t="shared" si="111"/>
        <v>0</v>
      </c>
    </row>
    <row r="116" spans="2:14" ht="14.25" customHeight="1" x14ac:dyDescent="0.3">
      <c r="B116" s="159">
        <f t="shared" si="91"/>
        <v>18</v>
      </c>
      <c r="C116" s="160">
        <f t="shared" si="108"/>
        <v>0</v>
      </c>
      <c r="D116" s="160">
        <f t="shared" si="109"/>
        <v>0</v>
      </c>
      <c r="E116" s="160">
        <f t="shared" ref="E116:N116" si="112">E79*E40</f>
        <v>0</v>
      </c>
      <c r="F116" s="160">
        <f t="shared" si="112"/>
        <v>0</v>
      </c>
      <c r="G116" s="160">
        <f t="shared" si="112"/>
        <v>0</v>
      </c>
      <c r="H116" s="160">
        <f t="shared" si="112"/>
        <v>0</v>
      </c>
      <c r="I116" s="160">
        <f t="shared" si="112"/>
        <v>0</v>
      </c>
      <c r="J116" s="160">
        <f t="shared" si="112"/>
        <v>0</v>
      </c>
      <c r="K116" s="160">
        <f t="shared" si="112"/>
        <v>0</v>
      </c>
      <c r="L116" s="160">
        <f t="shared" si="112"/>
        <v>0</v>
      </c>
      <c r="M116" s="160">
        <f t="shared" si="112"/>
        <v>0</v>
      </c>
      <c r="N116" s="160">
        <f t="shared" si="112"/>
        <v>0</v>
      </c>
    </row>
    <row r="117" spans="2:14" ht="14.25" customHeight="1" x14ac:dyDescent="0.3">
      <c r="B117" s="159">
        <f t="shared" si="91"/>
        <v>19</v>
      </c>
      <c r="C117" s="160">
        <f t="shared" si="108"/>
        <v>0</v>
      </c>
      <c r="D117" s="160">
        <f t="shared" si="109"/>
        <v>0</v>
      </c>
      <c r="E117" s="160">
        <f t="shared" ref="E117:N117" si="113">E80*E41</f>
        <v>0</v>
      </c>
      <c r="F117" s="160">
        <f t="shared" si="113"/>
        <v>0</v>
      </c>
      <c r="G117" s="160">
        <f t="shared" si="113"/>
        <v>0</v>
      </c>
      <c r="H117" s="160">
        <f t="shared" si="113"/>
        <v>0</v>
      </c>
      <c r="I117" s="160">
        <f t="shared" si="113"/>
        <v>0</v>
      </c>
      <c r="J117" s="160">
        <f t="shared" si="113"/>
        <v>0</v>
      </c>
      <c r="K117" s="160">
        <f t="shared" si="113"/>
        <v>0</v>
      </c>
      <c r="L117" s="160">
        <f t="shared" si="113"/>
        <v>0</v>
      </c>
      <c r="M117" s="160">
        <f t="shared" si="113"/>
        <v>0</v>
      </c>
      <c r="N117" s="160">
        <f t="shared" si="113"/>
        <v>0</v>
      </c>
    </row>
    <row r="118" spans="2:14" ht="14.25" customHeight="1" x14ac:dyDescent="0.3">
      <c r="B118" s="159">
        <f t="shared" si="91"/>
        <v>20</v>
      </c>
      <c r="C118" s="160">
        <f t="shared" si="108"/>
        <v>0</v>
      </c>
      <c r="D118" s="160">
        <f t="shared" si="109"/>
        <v>0</v>
      </c>
      <c r="E118" s="160">
        <f t="shared" ref="E118:N118" si="114">E81*E42</f>
        <v>0</v>
      </c>
      <c r="F118" s="160">
        <f t="shared" si="114"/>
        <v>0</v>
      </c>
      <c r="G118" s="160">
        <f t="shared" si="114"/>
        <v>0</v>
      </c>
      <c r="H118" s="160">
        <f t="shared" si="114"/>
        <v>0</v>
      </c>
      <c r="I118" s="160">
        <f t="shared" si="114"/>
        <v>0</v>
      </c>
      <c r="J118" s="160">
        <f t="shared" si="114"/>
        <v>0</v>
      </c>
      <c r="K118" s="160">
        <f t="shared" si="114"/>
        <v>0</v>
      </c>
      <c r="L118" s="160">
        <f t="shared" si="114"/>
        <v>0</v>
      </c>
      <c r="M118" s="160">
        <f t="shared" si="114"/>
        <v>0</v>
      </c>
      <c r="N118" s="160">
        <f t="shared" si="114"/>
        <v>0</v>
      </c>
    </row>
    <row r="119" spans="2:14" ht="14.25" customHeight="1" x14ac:dyDescent="0.3">
      <c r="B119" s="159">
        <f t="shared" si="91"/>
        <v>21</v>
      </c>
      <c r="C119" s="160">
        <f t="shared" si="108"/>
        <v>0</v>
      </c>
      <c r="D119" s="160">
        <f t="shared" si="109"/>
        <v>0</v>
      </c>
      <c r="E119" s="160">
        <f t="shared" ref="E119:N119" si="115">E82*E43</f>
        <v>0</v>
      </c>
      <c r="F119" s="160">
        <f t="shared" si="115"/>
        <v>0</v>
      </c>
      <c r="G119" s="160">
        <f t="shared" si="115"/>
        <v>0</v>
      </c>
      <c r="H119" s="160">
        <f t="shared" si="115"/>
        <v>0</v>
      </c>
      <c r="I119" s="160">
        <f t="shared" si="115"/>
        <v>0</v>
      </c>
      <c r="J119" s="160">
        <f t="shared" si="115"/>
        <v>0</v>
      </c>
      <c r="K119" s="160">
        <f t="shared" si="115"/>
        <v>0</v>
      </c>
      <c r="L119" s="160">
        <f t="shared" si="115"/>
        <v>0</v>
      </c>
      <c r="M119" s="160">
        <f t="shared" si="115"/>
        <v>0</v>
      </c>
      <c r="N119" s="160">
        <f t="shared" si="115"/>
        <v>0</v>
      </c>
    </row>
    <row r="120" spans="2:14" ht="14.25" customHeight="1" x14ac:dyDescent="0.3">
      <c r="B120" s="159">
        <f t="shared" si="91"/>
        <v>22</v>
      </c>
      <c r="C120" s="160">
        <f t="shared" si="108"/>
        <v>0</v>
      </c>
      <c r="D120" s="160">
        <f t="shared" si="109"/>
        <v>0</v>
      </c>
      <c r="E120" s="160">
        <f t="shared" ref="E120:N120" si="116">E83*E44</f>
        <v>0</v>
      </c>
      <c r="F120" s="160">
        <f t="shared" si="116"/>
        <v>0</v>
      </c>
      <c r="G120" s="160">
        <f t="shared" si="116"/>
        <v>0</v>
      </c>
      <c r="H120" s="160">
        <f t="shared" si="116"/>
        <v>0</v>
      </c>
      <c r="I120" s="160">
        <f t="shared" si="116"/>
        <v>0</v>
      </c>
      <c r="J120" s="160">
        <f t="shared" si="116"/>
        <v>0</v>
      </c>
      <c r="K120" s="160">
        <f t="shared" si="116"/>
        <v>0</v>
      </c>
      <c r="L120" s="160">
        <f t="shared" si="116"/>
        <v>0</v>
      </c>
      <c r="M120" s="160">
        <f t="shared" si="116"/>
        <v>0</v>
      </c>
      <c r="N120" s="160">
        <f t="shared" si="116"/>
        <v>0</v>
      </c>
    </row>
    <row r="121" spans="2:14" ht="14.25" customHeight="1" x14ac:dyDescent="0.3">
      <c r="B121" s="159">
        <f t="shared" si="91"/>
        <v>23</v>
      </c>
      <c r="C121" s="160">
        <f t="shared" si="108"/>
        <v>0</v>
      </c>
      <c r="D121" s="160">
        <f t="shared" si="109"/>
        <v>0</v>
      </c>
      <c r="E121" s="160">
        <f t="shared" ref="E121:N121" si="117">E84*E45</f>
        <v>0</v>
      </c>
      <c r="F121" s="160">
        <f t="shared" si="117"/>
        <v>0</v>
      </c>
      <c r="G121" s="160">
        <f t="shared" si="117"/>
        <v>0</v>
      </c>
      <c r="H121" s="160">
        <f t="shared" si="117"/>
        <v>0</v>
      </c>
      <c r="I121" s="160">
        <f t="shared" si="117"/>
        <v>0</v>
      </c>
      <c r="J121" s="160">
        <f t="shared" si="117"/>
        <v>0</v>
      </c>
      <c r="K121" s="160">
        <f t="shared" si="117"/>
        <v>0</v>
      </c>
      <c r="L121" s="160">
        <f t="shared" si="117"/>
        <v>0</v>
      </c>
      <c r="M121" s="160">
        <f t="shared" si="117"/>
        <v>0</v>
      </c>
      <c r="N121" s="160">
        <f t="shared" si="117"/>
        <v>0</v>
      </c>
    </row>
    <row r="122" spans="2:14" ht="14.25" customHeight="1" x14ac:dyDescent="0.3">
      <c r="B122" s="159">
        <f t="shared" si="91"/>
        <v>24</v>
      </c>
      <c r="C122" s="160">
        <f t="shared" si="108"/>
        <v>0</v>
      </c>
      <c r="D122" s="160">
        <f t="shared" si="109"/>
        <v>0</v>
      </c>
      <c r="E122" s="160">
        <f t="shared" ref="E122:N122" si="118">E85*E46</f>
        <v>0</v>
      </c>
      <c r="F122" s="160">
        <f t="shared" si="118"/>
        <v>0</v>
      </c>
      <c r="G122" s="160">
        <f t="shared" si="118"/>
        <v>0</v>
      </c>
      <c r="H122" s="160">
        <f t="shared" si="118"/>
        <v>0</v>
      </c>
      <c r="I122" s="160">
        <f t="shared" si="118"/>
        <v>0</v>
      </c>
      <c r="J122" s="160">
        <f t="shared" si="118"/>
        <v>0</v>
      </c>
      <c r="K122" s="160">
        <f t="shared" si="118"/>
        <v>0</v>
      </c>
      <c r="L122" s="160">
        <f t="shared" si="118"/>
        <v>0</v>
      </c>
      <c r="M122" s="160">
        <f t="shared" si="118"/>
        <v>0</v>
      </c>
      <c r="N122" s="160">
        <f t="shared" si="118"/>
        <v>0</v>
      </c>
    </row>
    <row r="123" spans="2:14" ht="14.25" customHeight="1" x14ac:dyDescent="0.3">
      <c r="B123" s="159">
        <f t="shared" si="91"/>
        <v>25</v>
      </c>
      <c r="C123" s="160">
        <f t="shared" si="108"/>
        <v>0</v>
      </c>
      <c r="D123" s="160">
        <f t="shared" si="109"/>
        <v>0</v>
      </c>
      <c r="E123" s="160">
        <f t="shared" ref="E123:N123" si="119">E86*E47</f>
        <v>0</v>
      </c>
      <c r="F123" s="160">
        <f t="shared" si="119"/>
        <v>0</v>
      </c>
      <c r="G123" s="160">
        <f t="shared" si="119"/>
        <v>0</v>
      </c>
      <c r="H123" s="160">
        <f t="shared" si="119"/>
        <v>0</v>
      </c>
      <c r="I123" s="160">
        <f t="shared" si="119"/>
        <v>0</v>
      </c>
      <c r="J123" s="160">
        <f t="shared" si="119"/>
        <v>0</v>
      </c>
      <c r="K123" s="160">
        <f t="shared" si="119"/>
        <v>0</v>
      </c>
      <c r="L123" s="160">
        <f t="shared" si="119"/>
        <v>0</v>
      </c>
      <c r="M123" s="160">
        <f t="shared" si="119"/>
        <v>0</v>
      </c>
      <c r="N123" s="160">
        <f t="shared" si="119"/>
        <v>0</v>
      </c>
    </row>
    <row r="124" spans="2:14" ht="14.25" customHeight="1" x14ac:dyDescent="0.3">
      <c r="B124" s="159">
        <f t="shared" si="91"/>
        <v>26</v>
      </c>
      <c r="C124" s="160">
        <f t="shared" si="108"/>
        <v>0</v>
      </c>
      <c r="D124" s="160">
        <f t="shared" si="109"/>
        <v>0</v>
      </c>
      <c r="E124" s="160">
        <f t="shared" ref="E124:N124" si="120">E87*E48</f>
        <v>0</v>
      </c>
      <c r="F124" s="160">
        <f t="shared" si="120"/>
        <v>0</v>
      </c>
      <c r="G124" s="160">
        <f t="shared" si="120"/>
        <v>0</v>
      </c>
      <c r="H124" s="160">
        <f t="shared" si="120"/>
        <v>0</v>
      </c>
      <c r="I124" s="160">
        <f t="shared" si="120"/>
        <v>0</v>
      </c>
      <c r="J124" s="160">
        <f t="shared" si="120"/>
        <v>0</v>
      </c>
      <c r="K124" s="160">
        <f t="shared" si="120"/>
        <v>0</v>
      </c>
      <c r="L124" s="160">
        <f t="shared" si="120"/>
        <v>0</v>
      </c>
      <c r="M124" s="160">
        <f t="shared" si="120"/>
        <v>0</v>
      </c>
      <c r="N124" s="160">
        <f t="shared" si="120"/>
        <v>0</v>
      </c>
    </row>
    <row r="125" spans="2:14" ht="14.25" customHeight="1" x14ac:dyDescent="0.3">
      <c r="B125" s="159">
        <f t="shared" si="91"/>
        <v>27</v>
      </c>
      <c r="C125" s="160">
        <f t="shared" si="108"/>
        <v>0</v>
      </c>
      <c r="D125" s="160">
        <f t="shared" si="109"/>
        <v>0</v>
      </c>
      <c r="E125" s="160">
        <f t="shared" ref="E125:N125" si="121">E88*E49</f>
        <v>0</v>
      </c>
      <c r="F125" s="160">
        <f t="shared" si="121"/>
        <v>0</v>
      </c>
      <c r="G125" s="160">
        <f t="shared" si="121"/>
        <v>0</v>
      </c>
      <c r="H125" s="160">
        <f t="shared" si="121"/>
        <v>0</v>
      </c>
      <c r="I125" s="160">
        <f t="shared" si="121"/>
        <v>0</v>
      </c>
      <c r="J125" s="160">
        <f t="shared" si="121"/>
        <v>0</v>
      </c>
      <c r="K125" s="160">
        <f t="shared" si="121"/>
        <v>0</v>
      </c>
      <c r="L125" s="160">
        <f t="shared" si="121"/>
        <v>0</v>
      </c>
      <c r="M125" s="160">
        <f t="shared" si="121"/>
        <v>0</v>
      </c>
      <c r="N125" s="160">
        <f t="shared" si="121"/>
        <v>0</v>
      </c>
    </row>
    <row r="126" spans="2:14" ht="14.25" customHeight="1" x14ac:dyDescent="0.3">
      <c r="B126" s="159">
        <f t="shared" si="91"/>
        <v>28</v>
      </c>
      <c r="C126" s="160">
        <f t="shared" si="108"/>
        <v>0</v>
      </c>
      <c r="D126" s="160">
        <f t="shared" si="109"/>
        <v>0</v>
      </c>
      <c r="E126" s="160">
        <f t="shared" ref="E126:N126" si="122">E89*E50</f>
        <v>0</v>
      </c>
      <c r="F126" s="160">
        <f t="shared" si="122"/>
        <v>0</v>
      </c>
      <c r="G126" s="160">
        <f t="shared" si="122"/>
        <v>0</v>
      </c>
      <c r="H126" s="160">
        <f t="shared" si="122"/>
        <v>0</v>
      </c>
      <c r="I126" s="160">
        <f t="shared" si="122"/>
        <v>0</v>
      </c>
      <c r="J126" s="160">
        <f t="shared" si="122"/>
        <v>0</v>
      </c>
      <c r="K126" s="160">
        <f t="shared" si="122"/>
        <v>0</v>
      </c>
      <c r="L126" s="160">
        <f t="shared" si="122"/>
        <v>0</v>
      </c>
      <c r="M126" s="160">
        <f t="shared" si="122"/>
        <v>0</v>
      </c>
      <c r="N126" s="160">
        <f t="shared" si="122"/>
        <v>0</v>
      </c>
    </row>
    <row r="127" spans="2:14" ht="14.25" customHeight="1" x14ac:dyDescent="0.3">
      <c r="B127" s="159">
        <f t="shared" si="91"/>
        <v>29</v>
      </c>
      <c r="C127" s="160">
        <f t="shared" si="108"/>
        <v>0</v>
      </c>
      <c r="D127" s="160">
        <f t="shared" si="109"/>
        <v>0</v>
      </c>
      <c r="E127" s="160">
        <f t="shared" ref="E127:N127" si="123">E90*E51</f>
        <v>0</v>
      </c>
      <c r="F127" s="160">
        <f t="shared" si="123"/>
        <v>0</v>
      </c>
      <c r="G127" s="160">
        <f t="shared" si="123"/>
        <v>0</v>
      </c>
      <c r="H127" s="160">
        <f t="shared" si="123"/>
        <v>0</v>
      </c>
      <c r="I127" s="160">
        <f t="shared" si="123"/>
        <v>0</v>
      </c>
      <c r="J127" s="160">
        <f t="shared" si="123"/>
        <v>0</v>
      </c>
      <c r="K127" s="160">
        <f t="shared" si="123"/>
        <v>0</v>
      </c>
      <c r="L127" s="160">
        <f t="shared" si="123"/>
        <v>0</v>
      </c>
      <c r="M127" s="160">
        <f t="shared" si="123"/>
        <v>0</v>
      </c>
      <c r="N127" s="160">
        <f t="shared" si="123"/>
        <v>0</v>
      </c>
    </row>
    <row r="128" spans="2:14" ht="14.25" customHeight="1" x14ac:dyDescent="0.3">
      <c r="B128" s="159">
        <f t="shared" si="91"/>
        <v>30</v>
      </c>
      <c r="C128" s="160">
        <f t="shared" si="108"/>
        <v>0</v>
      </c>
      <c r="D128" s="160">
        <f t="shared" si="109"/>
        <v>0</v>
      </c>
      <c r="E128" s="160">
        <f t="shared" ref="E128:N128" si="124">E91*E52</f>
        <v>0</v>
      </c>
      <c r="F128" s="160">
        <f t="shared" si="124"/>
        <v>0</v>
      </c>
      <c r="G128" s="160">
        <f t="shared" si="124"/>
        <v>0</v>
      </c>
      <c r="H128" s="160">
        <f t="shared" si="124"/>
        <v>0</v>
      </c>
      <c r="I128" s="160">
        <f t="shared" si="124"/>
        <v>0</v>
      </c>
      <c r="J128" s="160">
        <f t="shared" si="124"/>
        <v>0</v>
      </c>
      <c r="K128" s="160">
        <f t="shared" si="124"/>
        <v>0</v>
      </c>
      <c r="L128" s="160">
        <f t="shared" si="124"/>
        <v>0</v>
      </c>
      <c r="M128" s="160">
        <f t="shared" si="124"/>
        <v>0</v>
      </c>
      <c r="N128" s="160">
        <f t="shared" si="124"/>
        <v>0</v>
      </c>
    </row>
    <row r="129" spans="2:24" ht="14.25" customHeight="1" thickBot="1" x14ac:dyDescent="0.35">
      <c r="B129" s="161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</row>
    <row r="130" spans="2:24" ht="14.25" customHeight="1" x14ac:dyDescent="0.3">
      <c r="B130" s="163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248" t="s">
        <v>99</v>
      </c>
    </row>
    <row r="131" spans="2:24" ht="14.25" customHeight="1" thickBot="1" x14ac:dyDescent="0.35">
      <c r="B131" s="49" t="s">
        <v>121</v>
      </c>
      <c r="C131" s="165">
        <f t="shared" ref="C131:N131" si="125">SUM(C99:C130)</f>
        <v>0</v>
      </c>
      <c r="D131" s="165">
        <f t="shared" si="125"/>
        <v>0</v>
      </c>
      <c r="E131" s="165">
        <f t="shared" si="125"/>
        <v>0</v>
      </c>
      <c r="F131" s="165">
        <f t="shared" si="125"/>
        <v>0</v>
      </c>
      <c r="G131" s="165">
        <f t="shared" si="125"/>
        <v>0</v>
      </c>
      <c r="H131" s="165">
        <f t="shared" si="125"/>
        <v>0</v>
      </c>
      <c r="I131" s="165">
        <f t="shared" si="125"/>
        <v>0</v>
      </c>
      <c r="J131" s="165">
        <f t="shared" si="125"/>
        <v>0</v>
      </c>
      <c r="K131" s="165">
        <f t="shared" si="125"/>
        <v>0</v>
      </c>
      <c r="L131" s="165">
        <f t="shared" si="125"/>
        <v>0</v>
      </c>
      <c r="M131" s="165">
        <f t="shared" si="125"/>
        <v>0</v>
      </c>
      <c r="N131" s="165">
        <f t="shared" si="125"/>
        <v>0</v>
      </c>
      <c r="O131" s="249">
        <f>SUM(C131:N131)</f>
        <v>0</v>
      </c>
    </row>
    <row r="132" spans="2:24" ht="14.25" customHeight="1" x14ac:dyDescent="0.3">
      <c r="B132" s="125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</row>
    <row r="133" spans="2:24" ht="14.25" customHeight="1" x14ac:dyDescent="0.3">
      <c r="B133" s="12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27"/>
      <c r="P133" s="35"/>
      <c r="Q133" s="35"/>
      <c r="R133" s="35"/>
      <c r="S133" s="35"/>
      <c r="T133" s="35"/>
      <c r="U133" s="35"/>
      <c r="V133" s="35"/>
      <c r="W133" s="35"/>
      <c r="X133" s="35"/>
    </row>
    <row r="134" spans="2:24" ht="14.25" customHeight="1" x14ac:dyDescent="0.3">
      <c r="E134" s="102"/>
    </row>
    <row r="135" spans="2:24" ht="14.25" customHeight="1" x14ac:dyDescent="0.3"/>
    <row r="136" spans="2:24" ht="14.25" customHeight="1" x14ac:dyDescent="0.3"/>
    <row r="137" spans="2:24" ht="14.25" customHeight="1" x14ac:dyDescent="0.3"/>
    <row r="138" spans="2:24" ht="14.25" customHeight="1" x14ac:dyDescent="0.3">
      <c r="F138" s="47"/>
      <c r="G138" s="59"/>
      <c r="H138" s="59"/>
    </row>
    <row r="139" spans="2:24" ht="14.25" customHeight="1" x14ac:dyDescent="0.3">
      <c r="G139" s="45"/>
      <c r="H139" s="60"/>
    </row>
    <row r="140" spans="2:24" ht="14.25" customHeight="1" x14ac:dyDescent="0.3"/>
    <row r="141" spans="2:24" ht="14.25" customHeight="1" x14ac:dyDescent="0.3"/>
    <row r="142" spans="2:24" ht="14.25" customHeight="1" x14ac:dyDescent="0.3"/>
    <row r="143" spans="2:24" ht="14.25" customHeight="1" x14ac:dyDescent="0.3"/>
    <row r="144" spans="2:2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  <row r="1018" ht="14.25" customHeight="1" x14ac:dyDescent="0.3"/>
    <row r="1019" ht="14.25" customHeight="1" x14ac:dyDescent="0.3"/>
  </sheetData>
  <mergeCells count="1">
    <mergeCell ref="F11:L11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2168B-F1DB-43AC-A59A-EEE698D80B6B}">
  <sheetPr>
    <tabColor rgb="FF92D050"/>
    <pageSetUpPr fitToPage="1"/>
  </sheetPr>
  <dimension ref="A1:BP1013"/>
  <sheetViews>
    <sheetView topLeftCell="A14" workbookViewId="0">
      <selection activeCell="F43" sqref="F43:J46"/>
    </sheetView>
  </sheetViews>
  <sheetFormatPr defaultColWidth="14.44140625" defaultRowHeight="15" customHeight="1" x14ac:dyDescent="0.3"/>
  <cols>
    <col min="1" max="1" width="24.44140625" customWidth="1"/>
    <col min="2" max="2" width="20.33203125" customWidth="1"/>
    <col min="3" max="3" width="8.6640625" customWidth="1"/>
    <col min="4" max="4" width="12.44140625" customWidth="1"/>
    <col min="5" max="5" width="12.88671875" customWidth="1"/>
    <col min="6" max="6" width="21.88671875" bestFit="1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4" width="10.109375" customWidth="1"/>
    <col min="15" max="15" width="13.5546875" customWidth="1"/>
    <col min="16" max="16" width="9.109375" customWidth="1"/>
    <col min="17" max="68" width="8.6640625" customWidth="1"/>
  </cols>
  <sheetData>
    <row r="1" spans="1:68" ht="25.2" customHeight="1" x14ac:dyDescent="0.5">
      <c r="A1" s="166" t="s">
        <v>105</v>
      </c>
      <c r="B1" s="166"/>
      <c r="C1" s="166"/>
      <c r="D1" s="166"/>
      <c r="E1" s="166"/>
      <c r="F1" s="166"/>
      <c r="Q1" s="166" t="s">
        <v>105</v>
      </c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</row>
    <row r="2" spans="1:68" ht="25.2" customHeight="1" x14ac:dyDescent="0.5">
      <c r="A2" s="166" t="s">
        <v>106</v>
      </c>
      <c r="D2" s="29"/>
      <c r="E2" s="29"/>
      <c r="F2" s="28"/>
      <c r="Q2" s="166" t="s">
        <v>133</v>
      </c>
    </row>
    <row r="3" spans="1:68" ht="25.8" customHeight="1" x14ac:dyDescent="0.35">
      <c r="A3" s="187" t="s">
        <v>135</v>
      </c>
      <c r="B3" s="187"/>
      <c r="C3" s="187"/>
      <c r="D3" s="187"/>
      <c r="E3" s="187"/>
      <c r="F3" s="187"/>
      <c r="G3" s="187"/>
      <c r="H3" s="186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</row>
    <row r="4" spans="1:68" ht="14.25" customHeight="1" x14ac:dyDescent="0.3">
      <c r="A4" s="174" t="s">
        <v>134</v>
      </c>
      <c r="B4" s="131"/>
      <c r="C4" s="131"/>
      <c r="D4" s="132"/>
      <c r="E4" s="132"/>
      <c r="F4" s="133"/>
      <c r="G4" s="131"/>
      <c r="H4" s="131"/>
    </row>
    <row r="5" spans="1:68" ht="14.25" customHeight="1" x14ac:dyDescent="0.3">
      <c r="A5" s="183" t="s">
        <v>107</v>
      </c>
      <c r="B5" s="175"/>
      <c r="C5" s="175"/>
      <c r="D5" s="184"/>
      <c r="E5" s="184"/>
      <c r="F5" s="185"/>
      <c r="G5" s="175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</row>
    <row r="6" spans="1:68" ht="14.25" customHeight="1" x14ac:dyDescent="0.3">
      <c r="A6" s="188" t="s">
        <v>108</v>
      </c>
      <c r="B6" s="189"/>
      <c r="C6" s="189"/>
      <c r="D6" s="190"/>
      <c r="E6" s="190"/>
      <c r="F6" s="191"/>
      <c r="G6" s="189"/>
    </row>
    <row r="7" spans="1:68" ht="14.25" customHeight="1" x14ac:dyDescent="0.3">
      <c r="A7" s="131" t="s">
        <v>109</v>
      </c>
      <c r="B7" s="135"/>
      <c r="C7" s="135"/>
      <c r="D7" s="132"/>
      <c r="E7" s="132"/>
    </row>
    <row r="8" spans="1:68" ht="20.399999999999999" customHeight="1" thickBot="1" x14ac:dyDescent="0.4">
      <c r="A8" s="212" t="s">
        <v>137</v>
      </c>
      <c r="B8" s="211"/>
      <c r="F8" s="296" t="s">
        <v>138</v>
      </c>
      <c r="G8" s="296"/>
      <c r="H8" s="296"/>
      <c r="I8" s="296"/>
      <c r="J8" s="296"/>
      <c r="K8" s="296"/>
      <c r="L8" s="296"/>
    </row>
    <row r="9" spans="1:68" ht="41.4" customHeight="1" x14ac:dyDescent="0.3">
      <c r="A9" s="192" t="s">
        <v>127</v>
      </c>
      <c r="D9" s="29"/>
      <c r="E9" s="29"/>
      <c r="F9" s="233"/>
      <c r="G9" s="224" t="s">
        <v>124</v>
      </c>
      <c r="H9" s="225" t="s">
        <v>110</v>
      </c>
      <c r="I9" s="224" t="s">
        <v>111</v>
      </c>
      <c r="J9" s="225" t="s">
        <v>112</v>
      </c>
      <c r="K9" s="224" t="s">
        <v>126</v>
      </c>
      <c r="L9" s="225" t="s">
        <v>112</v>
      </c>
    </row>
    <row r="10" spans="1:68" ht="14.4" x14ac:dyDescent="0.3">
      <c r="A10" s="193" t="s">
        <v>128</v>
      </c>
      <c r="F10" s="217"/>
      <c r="G10" s="205"/>
      <c r="H10" s="230">
        <f>(1+0.214+0.0145)</f>
        <v>1.2284999999999999</v>
      </c>
      <c r="I10" s="205"/>
      <c r="J10" s="205"/>
      <c r="K10" s="205"/>
      <c r="L10" s="205"/>
    </row>
    <row r="11" spans="1:68" ht="14.25" customHeight="1" x14ac:dyDescent="0.3">
      <c r="A11" s="194" t="s">
        <v>129</v>
      </c>
      <c r="D11" s="29"/>
      <c r="E11" s="29"/>
      <c r="F11" s="234" t="s">
        <v>113</v>
      </c>
      <c r="G11" s="235">
        <f>+'Current Year'!G15</f>
        <v>0</v>
      </c>
      <c r="H11" s="235">
        <f>+'Current Year'!H15</f>
        <v>0</v>
      </c>
      <c r="I11" s="236">
        <f>+'Current Year'!I15</f>
        <v>0</v>
      </c>
      <c r="J11" s="235" t="e">
        <f>+'Current Year'!J15</f>
        <v>#DIV/0!</v>
      </c>
      <c r="K11" s="235">
        <f>+'Current Year'!K15</f>
        <v>0</v>
      </c>
      <c r="L11" s="235" t="e">
        <f>+'Current Year'!L15</f>
        <v>#DIV/0!</v>
      </c>
    </row>
    <row r="12" spans="1:68" ht="14.25" customHeight="1" thickBot="1" x14ac:dyDescent="0.35">
      <c r="A12" s="195" t="s">
        <v>130</v>
      </c>
      <c r="B12" s="137"/>
      <c r="C12" s="137"/>
      <c r="D12" s="59"/>
      <c r="E12" s="136"/>
      <c r="F12" s="234" t="s">
        <v>154</v>
      </c>
      <c r="G12" s="235">
        <f>+O125</f>
        <v>147276.91957629006</v>
      </c>
      <c r="H12" s="235">
        <f>+G12*H10</f>
        <v>180929.69569947233</v>
      </c>
      <c r="I12" s="236">
        <f>+O88</f>
        <v>3</v>
      </c>
      <c r="J12" s="235">
        <f>+H12/I12</f>
        <v>60309.898566490774</v>
      </c>
      <c r="K12" s="235">
        <f>+K11*1.05</f>
        <v>0</v>
      </c>
      <c r="L12" s="235">
        <f>+K12+J12</f>
        <v>60309.898566490774</v>
      </c>
    </row>
    <row r="13" spans="1:68" ht="14.4" x14ac:dyDescent="0.3">
      <c r="F13" s="234" t="s">
        <v>155</v>
      </c>
      <c r="G13" s="235">
        <f t="shared" ref="G13:L13" si="0">+G12-G11</f>
        <v>147276.91957629006</v>
      </c>
      <c r="H13" s="235">
        <f t="shared" si="0"/>
        <v>180929.69569947233</v>
      </c>
      <c r="I13" s="235">
        <f t="shared" si="0"/>
        <v>3</v>
      </c>
      <c r="J13" s="235" t="e">
        <f t="shared" si="0"/>
        <v>#DIV/0!</v>
      </c>
      <c r="K13" s="235">
        <f t="shared" si="0"/>
        <v>0</v>
      </c>
      <c r="L13" s="235" t="e">
        <f t="shared" si="0"/>
        <v>#DIV/0!</v>
      </c>
    </row>
    <row r="14" spans="1:68" ht="14.25" customHeight="1" x14ac:dyDescent="0.3">
      <c r="B14" s="137"/>
      <c r="C14" s="47"/>
      <c r="D14" s="138"/>
      <c r="E14" s="139"/>
      <c r="F14" s="234" t="s">
        <v>146</v>
      </c>
      <c r="G14" s="250" t="e">
        <f t="shared" ref="G14:L14" si="1">+G12/G11-1</f>
        <v>#DIV/0!</v>
      </c>
      <c r="H14" s="250" t="e">
        <f t="shared" si="1"/>
        <v>#DIV/0!</v>
      </c>
      <c r="I14" s="250" t="e">
        <f t="shared" si="1"/>
        <v>#DIV/0!</v>
      </c>
      <c r="J14" s="250" t="e">
        <f t="shared" si="1"/>
        <v>#DIV/0!</v>
      </c>
      <c r="K14" s="250" t="e">
        <f t="shared" si="1"/>
        <v>#DIV/0!</v>
      </c>
      <c r="L14" s="250" t="e">
        <f t="shared" si="1"/>
        <v>#DIV/0!</v>
      </c>
      <c r="Q14" s="134" t="s">
        <v>114</v>
      </c>
      <c r="AD14" s="134" t="s">
        <v>114</v>
      </c>
      <c r="AR14" s="134" t="s">
        <v>114</v>
      </c>
      <c r="BD14" s="134" t="s">
        <v>114</v>
      </c>
    </row>
    <row r="15" spans="1:68" ht="15" customHeight="1" x14ac:dyDescent="0.35">
      <c r="A15" s="140"/>
      <c r="B15" s="141" t="s">
        <v>131</v>
      </c>
      <c r="F15" s="16"/>
      <c r="J15" s="16"/>
      <c r="Q15" s="1" t="s">
        <v>31</v>
      </c>
      <c r="AD15" s="1" t="s">
        <v>30</v>
      </c>
      <c r="AR15" s="1" t="s">
        <v>28</v>
      </c>
      <c r="BD15" s="1" t="s">
        <v>29</v>
      </c>
    </row>
    <row r="16" spans="1:68" ht="15" customHeight="1" x14ac:dyDescent="0.3">
      <c r="A16" s="112"/>
      <c r="B16" s="113"/>
      <c r="C16" s="142" t="s">
        <v>0</v>
      </c>
      <c r="D16" s="142" t="s">
        <v>148</v>
      </c>
      <c r="E16" s="142" t="s">
        <v>149</v>
      </c>
      <c r="F16" s="142" t="s">
        <v>150</v>
      </c>
      <c r="G16" s="142" t="s">
        <v>3</v>
      </c>
      <c r="H16" s="142" t="s">
        <v>151</v>
      </c>
      <c r="I16" s="142" t="s">
        <v>152</v>
      </c>
      <c r="J16" s="142" t="s">
        <v>153</v>
      </c>
      <c r="K16" s="142"/>
      <c r="L16" s="142"/>
      <c r="M16" s="142"/>
      <c r="N16" s="142"/>
      <c r="P16" s="135"/>
      <c r="Q16" s="143" t="str">
        <f t="shared" ref="Q16:AB16" si="2">C16</f>
        <v>BA</v>
      </c>
      <c r="R16" s="143" t="str">
        <f t="shared" si="2"/>
        <v>BA +8</v>
      </c>
      <c r="S16" s="143" t="str">
        <f t="shared" si="2"/>
        <v>BA+16</v>
      </c>
      <c r="T16" s="143" t="str">
        <f t="shared" ref="T16:Z16" si="3">F16</f>
        <v>BA+24</v>
      </c>
      <c r="U16" s="143" t="str">
        <f t="shared" si="3"/>
        <v>MA</v>
      </c>
      <c r="V16" s="143" t="str">
        <f t="shared" si="3"/>
        <v>MA+8</v>
      </c>
      <c r="W16" s="143" t="str">
        <f t="shared" si="3"/>
        <v>MA+16</v>
      </c>
      <c r="X16" s="143" t="str">
        <f t="shared" si="3"/>
        <v>MA+24</v>
      </c>
      <c r="Y16" s="143">
        <f t="shared" si="3"/>
        <v>0</v>
      </c>
      <c r="Z16" s="143">
        <f t="shared" si="3"/>
        <v>0</v>
      </c>
      <c r="AA16" s="143">
        <f t="shared" si="2"/>
        <v>0</v>
      </c>
      <c r="AB16" s="143">
        <f t="shared" si="2"/>
        <v>0</v>
      </c>
      <c r="AC16" s="135"/>
      <c r="AD16" s="144" t="str">
        <f t="shared" ref="AD16:AO16" si="4">C16</f>
        <v>BA</v>
      </c>
      <c r="AE16" s="144" t="str">
        <f t="shared" si="4"/>
        <v>BA +8</v>
      </c>
      <c r="AF16" s="144" t="str">
        <f t="shared" si="4"/>
        <v>BA+16</v>
      </c>
      <c r="AG16" s="144" t="str">
        <f t="shared" ref="AG16:AM16" si="5">F16</f>
        <v>BA+24</v>
      </c>
      <c r="AH16" s="144" t="str">
        <f t="shared" si="5"/>
        <v>MA</v>
      </c>
      <c r="AI16" s="144" t="str">
        <f t="shared" si="5"/>
        <v>MA+8</v>
      </c>
      <c r="AJ16" s="144" t="str">
        <f t="shared" si="5"/>
        <v>MA+16</v>
      </c>
      <c r="AK16" s="144" t="str">
        <f t="shared" si="5"/>
        <v>MA+24</v>
      </c>
      <c r="AL16" s="144">
        <f t="shared" si="5"/>
        <v>0</v>
      </c>
      <c r="AM16" s="144">
        <f t="shared" si="5"/>
        <v>0</v>
      </c>
      <c r="AN16" s="144">
        <f t="shared" si="4"/>
        <v>0</v>
      </c>
      <c r="AO16" s="144">
        <f t="shared" si="4"/>
        <v>0</v>
      </c>
      <c r="AP16" s="135"/>
      <c r="AQ16" s="135"/>
      <c r="AR16" s="144" t="str">
        <f t="shared" ref="AR16:BB16" si="6">D16</f>
        <v>BA +8</v>
      </c>
      <c r="AS16" s="144" t="str">
        <f t="shared" si="6"/>
        <v>BA+16</v>
      </c>
      <c r="AT16" s="144" t="str">
        <f t="shared" ref="AT16:AZ16" si="7">F16</f>
        <v>BA+24</v>
      </c>
      <c r="AU16" s="144" t="str">
        <f t="shared" si="7"/>
        <v>MA</v>
      </c>
      <c r="AV16" s="144" t="str">
        <f t="shared" si="7"/>
        <v>MA+8</v>
      </c>
      <c r="AW16" s="144" t="str">
        <f t="shared" si="7"/>
        <v>MA+16</v>
      </c>
      <c r="AX16" s="144" t="str">
        <f t="shared" si="7"/>
        <v>MA+24</v>
      </c>
      <c r="AY16" s="144">
        <f t="shared" si="7"/>
        <v>0</v>
      </c>
      <c r="AZ16" s="144">
        <f t="shared" si="7"/>
        <v>0</v>
      </c>
      <c r="BA16" s="144">
        <f t="shared" si="6"/>
        <v>0</v>
      </c>
      <c r="BB16" s="144">
        <f t="shared" si="6"/>
        <v>0</v>
      </c>
      <c r="BC16" s="135"/>
      <c r="BD16" s="144" t="str">
        <f t="shared" ref="BD16:BN16" si="8">D16</f>
        <v>BA +8</v>
      </c>
      <c r="BE16" s="144" t="str">
        <f t="shared" si="8"/>
        <v>BA+16</v>
      </c>
      <c r="BF16" s="144" t="str">
        <f t="shared" ref="BF16:BL16" si="9">F16</f>
        <v>BA+24</v>
      </c>
      <c r="BG16" s="144" t="str">
        <f t="shared" si="9"/>
        <v>MA</v>
      </c>
      <c r="BH16" s="144" t="str">
        <f t="shared" si="9"/>
        <v>MA+8</v>
      </c>
      <c r="BI16" s="144" t="str">
        <f t="shared" si="9"/>
        <v>MA+16</v>
      </c>
      <c r="BJ16" s="144" t="str">
        <f t="shared" si="9"/>
        <v>MA+24</v>
      </c>
      <c r="BK16" s="144">
        <f t="shared" si="9"/>
        <v>0</v>
      </c>
      <c r="BL16" s="144">
        <f t="shared" si="9"/>
        <v>0</v>
      </c>
      <c r="BM16" s="144">
        <f t="shared" si="8"/>
        <v>0</v>
      </c>
      <c r="BN16" s="144">
        <f t="shared" si="8"/>
        <v>0</v>
      </c>
    </row>
    <row r="17" spans="2:68" ht="14.25" customHeight="1" x14ac:dyDescent="0.3">
      <c r="B17" s="145">
        <v>1</v>
      </c>
      <c r="C17" s="146">
        <v>38000</v>
      </c>
      <c r="D17" s="146">
        <f>+C17+525</f>
        <v>38525</v>
      </c>
      <c r="E17" s="146">
        <f>+D17+525</f>
        <v>39050</v>
      </c>
      <c r="F17" s="146">
        <f>+E17+525</f>
        <v>39575</v>
      </c>
      <c r="G17" s="146">
        <f>+F17+525+525</f>
        <v>40625</v>
      </c>
      <c r="H17" s="146">
        <f>+G17+525</f>
        <v>41150</v>
      </c>
      <c r="I17" s="146">
        <f>+H17+525</f>
        <v>41675</v>
      </c>
      <c r="J17" s="146">
        <f>+I17+525</f>
        <v>42200</v>
      </c>
      <c r="K17" s="146"/>
      <c r="L17" s="146"/>
      <c r="M17" s="146"/>
      <c r="N17" s="146"/>
      <c r="P17" s="135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35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35"/>
      <c r="AQ17" s="147">
        <f t="shared" ref="AQ17:AQ47" si="10">B17</f>
        <v>1</v>
      </c>
      <c r="AR17" s="148">
        <f t="shared" ref="AR17:BB32" si="11">+D17-C17</f>
        <v>525</v>
      </c>
      <c r="AS17" s="148">
        <f t="shared" si="11"/>
        <v>525</v>
      </c>
      <c r="AT17" s="148">
        <f t="shared" ref="AT17:AT47" si="12">+F17-E17</f>
        <v>525</v>
      </c>
      <c r="AU17" s="148">
        <f t="shared" ref="AU17:AU47" si="13">+G17-F17</f>
        <v>1050</v>
      </c>
      <c r="AV17" s="148">
        <f t="shared" ref="AV17:AV47" si="14">+H17-G17</f>
        <v>525</v>
      </c>
      <c r="AW17" s="148">
        <f t="shared" ref="AW17:AW47" si="15">+I17-H17</f>
        <v>525</v>
      </c>
      <c r="AX17" s="148">
        <f t="shared" ref="AX17:AX47" si="16">+J17-I17</f>
        <v>525</v>
      </c>
      <c r="AY17" s="148">
        <f t="shared" ref="AY17:AY47" si="17">+K17-J17</f>
        <v>-42200</v>
      </c>
      <c r="AZ17" s="148">
        <f t="shared" ref="AZ17:AZ47" si="18">+L17-K17</f>
        <v>0</v>
      </c>
      <c r="BA17" s="148">
        <f t="shared" ref="BA17:BA47" si="19">+M17-L17</f>
        <v>0</v>
      </c>
      <c r="BB17" s="148">
        <f t="shared" si="11"/>
        <v>0</v>
      </c>
      <c r="BC17" s="135"/>
      <c r="BD17" s="149">
        <f t="shared" ref="BD17:BN32" si="20">+D17/C17-1</f>
        <v>1.3815789473684115E-2</v>
      </c>
      <c r="BE17" s="149">
        <f t="shared" si="20"/>
        <v>1.3627514600908608E-2</v>
      </c>
      <c r="BF17" s="149">
        <f t="shared" ref="BF17:BF47" si="21">+F17/E17-1</f>
        <v>1.3444302176696565E-2</v>
      </c>
      <c r="BG17" s="149">
        <f t="shared" ref="BG17:BG47" si="22">+G17/F17-1</f>
        <v>2.653190145293749E-2</v>
      </c>
      <c r="BH17" s="149">
        <f t="shared" ref="BH17:BH47" si="23">+H17/G17-1</f>
        <v>1.2923076923076815E-2</v>
      </c>
      <c r="BI17" s="149">
        <f t="shared" ref="BI17:BI47" si="24">+I17/H17-1</f>
        <v>1.2758201701093652E-2</v>
      </c>
      <c r="BJ17" s="149">
        <f t="shared" ref="BJ17:BJ47" si="25">+J17/I17-1</f>
        <v>1.2597480503899305E-2</v>
      </c>
      <c r="BK17" s="149">
        <f t="shared" ref="BK17:BK47" si="26">+K17/J17-1</f>
        <v>-1</v>
      </c>
      <c r="BL17" s="149" t="e">
        <f t="shared" ref="BL17:BL47" si="27">+L17/K17-1</f>
        <v>#DIV/0!</v>
      </c>
      <c r="BM17" s="149" t="e">
        <f t="shared" ref="BM17:BM47" si="28">+M17/L17-1</f>
        <v>#DIV/0!</v>
      </c>
      <c r="BN17" s="149" t="e">
        <f t="shared" si="20"/>
        <v>#DIV/0!</v>
      </c>
      <c r="BO17" s="40"/>
      <c r="BP17" s="40"/>
    </row>
    <row r="18" spans="2:68" ht="14.25" customHeight="1" x14ac:dyDescent="0.3">
      <c r="B18" s="145">
        <f>+B17+1</f>
        <v>2</v>
      </c>
      <c r="C18" s="146">
        <f>+C17*1.01</f>
        <v>38380</v>
      </c>
      <c r="D18" s="146">
        <f t="shared" ref="D18:J18" si="29">+D17*1.01</f>
        <v>38910.25</v>
      </c>
      <c r="E18" s="146">
        <f t="shared" si="29"/>
        <v>39440.5</v>
      </c>
      <c r="F18" s="146">
        <f t="shared" si="29"/>
        <v>39970.75</v>
      </c>
      <c r="G18" s="146">
        <f t="shared" si="29"/>
        <v>41031.25</v>
      </c>
      <c r="H18" s="146">
        <f t="shared" si="29"/>
        <v>41561.5</v>
      </c>
      <c r="I18" s="146">
        <f t="shared" si="29"/>
        <v>42091.75</v>
      </c>
      <c r="J18" s="146">
        <f t="shared" si="29"/>
        <v>42622</v>
      </c>
      <c r="K18" s="146"/>
      <c r="L18" s="146"/>
      <c r="M18" s="146"/>
      <c r="N18" s="146"/>
      <c r="P18" s="150">
        <f t="shared" ref="P18:P47" si="30">B18</f>
        <v>2</v>
      </c>
      <c r="Q18" s="232">
        <f>+C18/C17-1</f>
        <v>1.0000000000000009E-2</v>
      </c>
      <c r="R18" s="232">
        <f t="shared" ref="R18:AB33" si="31">+D18/D17-1</f>
        <v>1.0000000000000009E-2</v>
      </c>
      <c r="S18" s="232">
        <f t="shared" si="31"/>
        <v>1.0000000000000009E-2</v>
      </c>
      <c r="T18" s="232">
        <f t="shared" ref="T18:T47" si="32">+F18/F17-1</f>
        <v>1.0000000000000009E-2</v>
      </c>
      <c r="U18" s="232">
        <f t="shared" ref="U18:U47" si="33">+G18/G17-1</f>
        <v>1.0000000000000009E-2</v>
      </c>
      <c r="V18" s="232">
        <f t="shared" ref="V18:V47" si="34">+H18/H17-1</f>
        <v>1.0000000000000009E-2</v>
      </c>
      <c r="W18" s="232">
        <f t="shared" ref="W18:W47" si="35">+I18/I17-1</f>
        <v>1.0000000000000009E-2</v>
      </c>
      <c r="X18" s="232">
        <f t="shared" ref="X18:X47" si="36">+J18/J17-1</f>
        <v>1.0000000000000009E-2</v>
      </c>
      <c r="Y18" s="178" t="e">
        <f t="shared" ref="Y18:Y47" si="37">+K18/K17-1</f>
        <v>#DIV/0!</v>
      </c>
      <c r="Z18" s="178" t="e">
        <f t="shared" ref="Z18:Z47" si="38">+L18/L17-1</f>
        <v>#DIV/0!</v>
      </c>
      <c r="AA18" s="178" t="e">
        <f t="shared" si="31"/>
        <v>#DIV/0!</v>
      </c>
      <c r="AB18" s="178" t="e">
        <f t="shared" si="31"/>
        <v>#DIV/0!</v>
      </c>
      <c r="AC18" s="135"/>
      <c r="AD18" s="148">
        <f>+C18-C17</f>
        <v>380</v>
      </c>
      <c r="AE18" s="148">
        <f t="shared" ref="AE18:AO33" si="39">+D18-D17</f>
        <v>385.25</v>
      </c>
      <c r="AF18" s="148">
        <f t="shared" si="39"/>
        <v>390.5</v>
      </c>
      <c r="AG18" s="148">
        <f t="shared" ref="AG18:AG47" si="40">+F18-F17</f>
        <v>395.75</v>
      </c>
      <c r="AH18" s="148">
        <f t="shared" ref="AH18:AH47" si="41">+G18-G17</f>
        <v>406.25</v>
      </c>
      <c r="AI18" s="148">
        <f t="shared" ref="AI18:AI47" si="42">+H18-H17</f>
        <v>411.5</v>
      </c>
      <c r="AJ18" s="148">
        <f t="shared" ref="AJ18:AJ47" si="43">+I18-I17</f>
        <v>416.75</v>
      </c>
      <c r="AK18" s="148">
        <f t="shared" ref="AK18:AK47" si="44">+J18-J17</f>
        <v>422</v>
      </c>
      <c r="AL18" s="148">
        <f t="shared" ref="AL18:AL47" si="45">+K18-K17</f>
        <v>0</v>
      </c>
      <c r="AM18" s="148">
        <f t="shared" ref="AM18:AM47" si="46">+L18-L17</f>
        <v>0</v>
      </c>
      <c r="AN18" s="148">
        <f t="shared" si="39"/>
        <v>0</v>
      </c>
      <c r="AO18" s="148">
        <f t="shared" si="39"/>
        <v>0</v>
      </c>
      <c r="AP18" s="135"/>
      <c r="AQ18" s="147">
        <f t="shared" si="10"/>
        <v>2</v>
      </c>
      <c r="AR18" s="148">
        <f t="shared" si="11"/>
        <v>530.25</v>
      </c>
      <c r="AS18" s="148">
        <f t="shared" si="11"/>
        <v>530.25</v>
      </c>
      <c r="AT18" s="148">
        <f t="shared" si="12"/>
        <v>530.25</v>
      </c>
      <c r="AU18" s="148">
        <f t="shared" si="13"/>
        <v>1060.5</v>
      </c>
      <c r="AV18" s="148">
        <f t="shared" si="14"/>
        <v>530.25</v>
      </c>
      <c r="AW18" s="148">
        <f t="shared" si="15"/>
        <v>530.25</v>
      </c>
      <c r="AX18" s="148">
        <f t="shared" si="16"/>
        <v>530.25</v>
      </c>
      <c r="AY18" s="148">
        <f t="shared" si="17"/>
        <v>-42622</v>
      </c>
      <c r="AZ18" s="148">
        <f t="shared" si="18"/>
        <v>0</v>
      </c>
      <c r="BA18" s="148">
        <f t="shared" si="19"/>
        <v>0</v>
      </c>
      <c r="BB18" s="148">
        <f t="shared" si="11"/>
        <v>0</v>
      </c>
      <c r="BC18" s="152"/>
      <c r="BD18" s="149">
        <f t="shared" si="20"/>
        <v>1.3815789473684115E-2</v>
      </c>
      <c r="BE18" s="149">
        <f t="shared" si="20"/>
        <v>1.3627514600908608E-2</v>
      </c>
      <c r="BF18" s="149">
        <f t="shared" si="21"/>
        <v>1.3444302176696565E-2</v>
      </c>
      <c r="BG18" s="149">
        <f t="shared" si="22"/>
        <v>2.653190145293749E-2</v>
      </c>
      <c r="BH18" s="149">
        <f t="shared" si="23"/>
        <v>1.2923076923076815E-2</v>
      </c>
      <c r="BI18" s="149">
        <f t="shared" si="24"/>
        <v>1.2758201701093652E-2</v>
      </c>
      <c r="BJ18" s="149">
        <f t="shared" si="25"/>
        <v>1.2597480503899305E-2</v>
      </c>
      <c r="BK18" s="149">
        <f t="shared" si="26"/>
        <v>-1</v>
      </c>
      <c r="BL18" s="149" t="e">
        <f t="shared" si="27"/>
        <v>#DIV/0!</v>
      </c>
      <c r="BM18" s="149" t="e">
        <f t="shared" si="28"/>
        <v>#DIV/0!</v>
      </c>
      <c r="BN18" s="149" t="e">
        <f t="shared" si="20"/>
        <v>#DIV/0!</v>
      </c>
      <c r="BO18" s="40"/>
      <c r="BP18" s="40"/>
    </row>
    <row r="19" spans="2:68" ht="14.25" customHeight="1" x14ac:dyDescent="0.3">
      <c r="B19" s="145">
        <f t="shared" ref="B19:B46" si="47">+B18+1</f>
        <v>3</v>
      </c>
      <c r="C19" s="146">
        <f t="shared" ref="C19:C31" si="48">+C18*1.01</f>
        <v>38763.800000000003</v>
      </c>
      <c r="D19" s="146">
        <f t="shared" ref="D19:D31" si="49">+D18*1.01</f>
        <v>39299.352500000001</v>
      </c>
      <c r="E19" s="146">
        <f t="shared" ref="E19:E31" si="50">+E18*1.01</f>
        <v>39834.904999999999</v>
      </c>
      <c r="F19" s="146">
        <f t="shared" ref="F19:F31" si="51">+F18*1.01</f>
        <v>40370.457499999997</v>
      </c>
      <c r="G19" s="146">
        <f t="shared" ref="G19:G31" si="52">+G18*1.01</f>
        <v>41441.5625</v>
      </c>
      <c r="H19" s="146">
        <f t="shared" ref="H19:H31" si="53">+H18*1.01</f>
        <v>41977.114999999998</v>
      </c>
      <c r="I19" s="146">
        <f t="shared" ref="I19:I31" si="54">+I18*1.01</f>
        <v>42512.667500000003</v>
      </c>
      <c r="J19" s="146">
        <f t="shared" ref="J19:J31" si="55">+J18*1.01</f>
        <v>43048.22</v>
      </c>
      <c r="K19" s="146"/>
      <c r="L19" s="146"/>
      <c r="M19" s="146"/>
      <c r="N19" s="146"/>
      <c r="P19" s="150">
        <f t="shared" si="30"/>
        <v>3</v>
      </c>
      <c r="Q19" s="232">
        <f t="shared" ref="Q19:Q31" si="56">+C19/C18-1</f>
        <v>1.0000000000000009E-2</v>
      </c>
      <c r="R19" s="232">
        <f t="shared" si="31"/>
        <v>1.0000000000000009E-2</v>
      </c>
      <c r="S19" s="232">
        <f t="shared" si="31"/>
        <v>1.0000000000000009E-2</v>
      </c>
      <c r="T19" s="232">
        <f t="shared" si="32"/>
        <v>1.0000000000000009E-2</v>
      </c>
      <c r="U19" s="232">
        <f t="shared" si="33"/>
        <v>1.0000000000000009E-2</v>
      </c>
      <c r="V19" s="232">
        <f t="shared" si="34"/>
        <v>1.0000000000000009E-2</v>
      </c>
      <c r="W19" s="232">
        <f t="shared" si="35"/>
        <v>1.0000000000000009E-2</v>
      </c>
      <c r="X19" s="232">
        <f t="shared" si="36"/>
        <v>1.0000000000000009E-2</v>
      </c>
      <c r="Y19" s="178" t="e">
        <f t="shared" si="37"/>
        <v>#DIV/0!</v>
      </c>
      <c r="Z19" s="178" t="e">
        <f t="shared" si="38"/>
        <v>#DIV/0!</v>
      </c>
      <c r="AA19" s="178" t="e">
        <f t="shared" si="31"/>
        <v>#DIV/0!</v>
      </c>
      <c r="AB19" s="178" t="e">
        <f t="shared" si="31"/>
        <v>#DIV/0!</v>
      </c>
      <c r="AC19" s="135"/>
      <c r="AD19" s="148">
        <f t="shared" ref="AD19:AO47" si="57">+C19-C18</f>
        <v>383.80000000000291</v>
      </c>
      <c r="AE19" s="148">
        <f t="shared" si="39"/>
        <v>389.10250000000087</v>
      </c>
      <c r="AF19" s="148">
        <f t="shared" si="39"/>
        <v>394.40499999999884</v>
      </c>
      <c r="AG19" s="148">
        <f t="shared" si="40"/>
        <v>399.7074999999968</v>
      </c>
      <c r="AH19" s="148">
        <f t="shared" si="41"/>
        <v>410.3125</v>
      </c>
      <c r="AI19" s="148">
        <f t="shared" si="42"/>
        <v>415.61499999999796</v>
      </c>
      <c r="AJ19" s="148">
        <f t="shared" si="43"/>
        <v>420.9175000000032</v>
      </c>
      <c r="AK19" s="148">
        <f t="shared" si="44"/>
        <v>426.22000000000116</v>
      </c>
      <c r="AL19" s="148">
        <f t="shared" si="45"/>
        <v>0</v>
      </c>
      <c r="AM19" s="148">
        <f t="shared" si="46"/>
        <v>0</v>
      </c>
      <c r="AN19" s="148">
        <f t="shared" si="39"/>
        <v>0</v>
      </c>
      <c r="AO19" s="148">
        <f t="shared" si="39"/>
        <v>0</v>
      </c>
      <c r="AP19" s="135"/>
      <c r="AQ19" s="147">
        <f t="shared" si="10"/>
        <v>3</v>
      </c>
      <c r="AR19" s="148">
        <f t="shared" si="11"/>
        <v>535.55249999999796</v>
      </c>
      <c r="AS19" s="148">
        <f t="shared" si="11"/>
        <v>535.55249999999796</v>
      </c>
      <c r="AT19" s="148">
        <f t="shared" si="12"/>
        <v>535.55249999999796</v>
      </c>
      <c r="AU19" s="148">
        <f t="shared" si="13"/>
        <v>1071.1050000000032</v>
      </c>
      <c r="AV19" s="148">
        <f t="shared" si="14"/>
        <v>535.55249999999796</v>
      </c>
      <c r="AW19" s="148">
        <f t="shared" si="15"/>
        <v>535.55250000000524</v>
      </c>
      <c r="AX19" s="148">
        <f t="shared" si="16"/>
        <v>535.55249999999796</v>
      </c>
      <c r="AY19" s="148">
        <f t="shared" si="17"/>
        <v>-43048.22</v>
      </c>
      <c r="AZ19" s="148">
        <f t="shared" si="18"/>
        <v>0</v>
      </c>
      <c r="BA19" s="148">
        <f t="shared" si="19"/>
        <v>0</v>
      </c>
      <c r="BB19" s="148">
        <f t="shared" si="11"/>
        <v>0</v>
      </c>
      <c r="BC19" s="152"/>
      <c r="BD19" s="149">
        <f t="shared" si="20"/>
        <v>1.3815789473684115E-2</v>
      </c>
      <c r="BE19" s="149">
        <f t="shared" si="20"/>
        <v>1.3627514600908386E-2</v>
      </c>
      <c r="BF19" s="149">
        <f t="shared" si="21"/>
        <v>1.3444302176696565E-2</v>
      </c>
      <c r="BG19" s="149">
        <f t="shared" si="22"/>
        <v>2.653190145293749E-2</v>
      </c>
      <c r="BH19" s="149">
        <f t="shared" si="23"/>
        <v>1.2923076923076815E-2</v>
      </c>
      <c r="BI19" s="149">
        <f t="shared" si="24"/>
        <v>1.2758201701093652E-2</v>
      </c>
      <c r="BJ19" s="149">
        <f t="shared" si="25"/>
        <v>1.2597480503899083E-2</v>
      </c>
      <c r="BK19" s="149">
        <f t="shared" si="26"/>
        <v>-1</v>
      </c>
      <c r="BL19" s="149" t="e">
        <f t="shared" si="27"/>
        <v>#DIV/0!</v>
      </c>
      <c r="BM19" s="149" t="e">
        <f t="shared" si="28"/>
        <v>#DIV/0!</v>
      </c>
      <c r="BN19" s="149" t="e">
        <f t="shared" si="20"/>
        <v>#DIV/0!</v>
      </c>
      <c r="BO19" s="40"/>
      <c r="BP19" s="40"/>
    </row>
    <row r="20" spans="2:68" ht="14.25" customHeight="1" x14ac:dyDescent="0.3">
      <c r="B20" s="145">
        <f t="shared" si="47"/>
        <v>4</v>
      </c>
      <c r="C20" s="146">
        <f t="shared" si="48"/>
        <v>39151.438000000002</v>
      </c>
      <c r="D20" s="146">
        <f t="shared" si="49"/>
        <v>39692.346024999999</v>
      </c>
      <c r="E20" s="146">
        <f t="shared" si="50"/>
        <v>40233.254049999996</v>
      </c>
      <c r="F20" s="146">
        <f t="shared" si="51"/>
        <v>40774.162075</v>
      </c>
      <c r="G20" s="146">
        <f t="shared" si="52"/>
        <v>41855.978125000001</v>
      </c>
      <c r="H20" s="146">
        <f t="shared" si="53"/>
        <v>42396.886149999998</v>
      </c>
      <c r="I20" s="146">
        <f t="shared" si="54"/>
        <v>42937.794175000003</v>
      </c>
      <c r="J20" s="146">
        <f t="shared" si="55"/>
        <v>43478.7022</v>
      </c>
      <c r="K20" s="146"/>
      <c r="L20" s="146"/>
      <c r="M20" s="146"/>
      <c r="N20" s="146"/>
      <c r="P20" s="150">
        <f t="shared" si="30"/>
        <v>4</v>
      </c>
      <c r="Q20" s="232">
        <f t="shared" si="56"/>
        <v>1.0000000000000009E-2</v>
      </c>
      <c r="R20" s="232">
        <f t="shared" si="31"/>
        <v>1.0000000000000009E-2</v>
      </c>
      <c r="S20" s="232">
        <f t="shared" si="31"/>
        <v>1.0000000000000009E-2</v>
      </c>
      <c r="T20" s="232">
        <f t="shared" si="32"/>
        <v>1.0000000000000009E-2</v>
      </c>
      <c r="U20" s="232">
        <f t="shared" si="33"/>
        <v>1.0000000000000009E-2</v>
      </c>
      <c r="V20" s="232">
        <f t="shared" si="34"/>
        <v>1.0000000000000009E-2</v>
      </c>
      <c r="W20" s="232">
        <f t="shared" si="35"/>
        <v>1.0000000000000009E-2</v>
      </c>
      <c r="X20" s="232">
        <f t="shared" si="36"/>
        <v>1.0000000000000009E-2</v>
      </c>
      <c r="Y20" s="178" t="e">
        <f t="shared" si="37"/>
        <v>#DIV/0!</v>
      </c>
      <c r="Z20" s="178" t="e">
        <f t="shared" si="38"/>
        <v>#DIV/0!</v>
      </c>
      <c r="AA20" s="178" t="e">
        <f t="shared" si="31"/>
        <v>#DIV/0!</v>
      </c>
      <c r="AB20" s="178" t="e">
        <f t="shared" si="31"/>
        <v>#DIV/0!</v>
      </c>
      <c r="AC20" s="135"/>
      <c r="AD20" s="148">
        <f t="shared" si="57"/>
        <v>387.63799999999901</v>
      </c>
      <c r="AE20" s="148">
        <f t="shared" si="39"/>
        <v>392.99352499999804</v>
      </c>
      <c r="AF20" s="148">
        <f t="shared" si="39"/>
        <v>398.34904999999708</v>
      </c>
      <c r="AG20" s="148">
        <f t="shared" si="40"/>
        <v>403.70457500000339</v>
      </c>
      <c r="AH20" s="148">
        <f t="shared" si="41"/>
        <v>414.41562500000146</v>
      </c>
      <c r="AI20" s="148">
        <f t="shared" si="42"/>
        <v>419.77115000000049</v>
      </c>
      <c r="AJ20" s="148">
        <f t="shared" si="43"/>
        <v>425.12667499999952</v>
      </c>
      <c r="AK20" s="148">
        <f t="shared" si="44"/>
        <v>430.48219999999856</v>
      </c>
      <c r="AL20" s="148">
        <f t="shared" si="45"/>
        <v>0</v>
      </c>
      <c r="AM20" s="148">
        <f t="shared" si="46"/>
        <v>0</v>
      </c>
      <c r="AN20" s="148">
        <f t="shared" si="39"/>
        <v>0</v>
      </c>
      <c r="AO20" s="148">
        <f t="shared" si="39"/>
        <v>0</v>
      </c>
      <c r="AP20" s="135"/>
      <c r="AQ20" s="147">
        <f t="shared" si="10"/>
        <v>4</v>
      </c>
      <c r="AR20" s="148">
        <f t="shared" si="11"/>
        <v>540.908024999997</v>
      </c>
      <c r="AS20" s="148">
        <f t="shared" si="11"/>
        <v>540.908024999997</v>
      </c>
      <c r="AT20" s="148">
        <f t="shared" si="12"/>
        <v>540.90802500000427</v>
      </c>
      <c r="AU20" s="148">
        <f t="shared" si="13"/>
        <v>1081.8160500000013</v>
      </c>
      <c r="AV20" s="148">
        <f t="shared" si="14"/>
        <v>540.908024999997</v>
      </c>
      <c r="AW20" s="148">
        <f t="shared" si="15"/>
        <v>540.90802500000427</v>
      </c>
      <c r="AX20" s="148">
        <f t="shared" si="16"/>
        <v>540.908024999997</v>
      </c>
      <c r="AY20" s="148">
        <f t="shared" si="17"/>
        <v>-43478.7022</v>
      </c>
      <c r="AZ20" s="148">
        <f t="shared" si="18"/>
        <v>0</v>
      </c>
      <c r="BA20" s="148">
        <f t="shared" si="19"/>
        <v>0</v>
      </c>
      <c r="BB20" s="148">
        <f t="shared" si="11"/>
        <v>0</v>
      </c>
      <c r="BC20" s="152"/>
      <c r="BD20" s="149">
        <f t="shared" si="20"/>
        <v>1.3815789473684115E-2</v>
      </c>
      <c r="BE20" s="149">
        <f t="shared" si="20"/>
        <v>1.3627514600908386E-2</v>
      </c>
      <c r="BF20" s="149">
        <f t="shared" si="21"/>
        <v>1.3444302176696565E-2</v>
      </c>
      <c r="BG20" s="149">
        <f t="shared" si="22"/>
        <v>2.653190145293749E-2</v>
      </c>
      <c r="BH20" s="149">
        <f t="shared" si="23"/>
        <v>1.2923076923076815E-2</v>
      </c>
      <c r="BI20" s="149">
        <f t="shared" si="24"/>
        <v>1.2758201701093652E-2</v>
      </c>
      <c r="BJ20" s="149">
        <f t="shared" si="25"/>
        <v>1.2597480503899083E-2</v>
      </c>
      <c r="BK20" s="149">
        <f t="shared" si="26"/>
        <v>-1</v>
      </c>
      <c r="BL20" s="149" t="e">
        <f t="shared" si="27"/>
        <v>#DIV/0!</v>
      </c>
      <c r="BM20" s="149" t="e">
        <f t="shared" si="28"/>
        <v>#DIV/0!</v>
      </c>
      <c r="BN20" s="149" t="e">
        <f t="shared" si="20"/>
        <v>#DIV/0!</v>
      </c>
      <c r="BO20" s="40"/>
      <c r="BP20" s="40"/>
    </row>
    <row r="21" spans="2:68" ht="14.25" customHeight="1" x14ac:dyDescent="0.3">
      <c r="B21" s="145">
        <f t="shared" si="47"/>
        <v>5</v>
      </c>
      <c r="C21" s="146">
        <f t="shared" si="48"/>
        <v>39542.952380000002</v>
      </c>
      <c r="D21" s="146">
        <f t="shared" si="49"/>
        <v>40089.269485249999</v>
      </c>
      <c r="E21" s="146">
        <f t="shared" si="50"/>
        <v>40635.586590499996</v>
      </c>
      <c r="F21" s="146">
        <f t="shared" si="51"/>
        <v>41181.903695749999</v>
      </c>
      <c r="G21" s="146">
        <f t="shared" si="52"/>
        <v>42274.53790625</v>
      </c>
      <c r="H21" s="146">
        <f t="shared" si="53"/>
        <v>42820.855011499996</v>
      </c>
      <c r="I21" s="146">
        <f t="shared" si="54"/>
        <v>43367.17211675</v>
      </c>
      <c r="J21" s="146">
        <f t="shared" si="55"/>
        <v>43913.489221999997</v>
      </c>
      <c r="K21" s="146"/>
      <c r="L21" s="146"/>
      <c r="M21" s="146"/>
      <c r="N21" s="146"/>
      <c r="P21" s="150">
        <f t="shared" si="30"/>
        <v>5</v>
      </c>
      <c r="Q21" s="232">
        <f t="shared" si="56"/>
        <v>1.0000000000000009E-2</v>
      </c>
      <c r="R21" s="232">
        <f t="shared" si="31"/>
        <v>1.0000000000000009E-2</v>
      </c>
      <c r="S21" s="232">
        <f t="shared" si="31"/>
        <v>1.0000000000000009E-2</v>
      </c>
      <c r="T21" s="232">
        <f t="shared" si="32"/>
        <v>1.0000000000000009E-2</v>
      </c>
      <c r="U21" s="232">
        <f t="shared" si="33"/>
        <v>1.0000000000000009E-2</v>
      </c>
      <c r="V21" s="232">
        <f t="shared" si="34"/>
        <v>1.0000000000000009E-2</v>
      </c>
      <c r="W21" s="232">
        <f t="shared" si="35"/>
        <v>1.0000000000000009E-2</v>
      </c>
      <c r="X21" s="232">
        <f t="shared" si="36"/>
        <v>1.0000000000000009E-2</v>
      </c>
      <c r="Y21" s="178" t="e">
        <f t="shared" si="37"/>
        <v>#DIV/0!</v>
      </c>
      <c r="Z21" s="178" t="e">
        <f t="shared" si="38"/>
        <v>#DIV/0!</v>
      </c>
      <c r="AA21" s="178" t="e">
        <f t="shared" si="31"/>
        <v>#DIV/0!</v>
      </c>
      <c r="AB21" s="178" t="e">
        <f t="shared" si="31"/>
        <v>#DIV/0!</v>
      </c>
      <c r="AC21" s="135"/>
      <c r="AD21" s="148">
        <f t="shared" si="57"/>
        <v>391.51438000000053</v>
      </c>
      <c r="AE21" s="148">
        <f t="shared" si="39"/>
        <v>396.92346025000006</v>
      </c>
      <c r="AF21" s="148">
        <f t="shared" si="39"/>
        <v>402.3325404999996</v>
      </c>
      <c r="AG21" s="148">
        <f t="shared" si="40"/>
        <v>407.74162074999913</v>
      </c>
      <c r="AH21" s="148">
        <f t="shared" si="41"/>
        <v>418.5597812499982</v>
      </c>
      <c r="AI21" s="148">
        <f t="shared" si="42"/>
        <v>423.96886149999773</v>
      </c>
      <c r="AJ21" s="148">
        <f t="shared" si="43"/>
        <v>429.37794174999726</v>
      </c>
      <c r="AK21" s="148">
        <f t="shared" si="44"/>
        <v>434.7870219999968</v>
      </c>
      <c r="AL21" s="148">
        <f t="shared" si="45"/>
        <v>0</v>
      </c>
      <c r="AM21" s="148">
        <f t="shared" si="46"/>
        <v>0</v>
      </c>
      <c r="AN21" s="148">
        <f t="shared" si="39"/>
        <v>0</v>
      </c>
      <c r="AO21" s="148">
        <f t="shared" si="39"/>
        <v>0</v>
      </c>
      <c r="AP21" s="135"/>
      <c r="AQ21" s="147">
        <f t="shared" si="10"/>
        <v>5</v>
      </c>
      <c r="AR21" s="148">
        <f t="shared" si="11"/>
        <v>546.31710524999653</v>
      </c>
      <c r="AS21" s="148">
        <f t="shared" si="11"/>
        <v>546.31710524999653</v>
      </c>
      <c r="AT21" s="148">
        <f t="shared" si="12"/>
        <v>546.31710525000381</v>
      </c>
      <c r="AU21" s="148">
        <f t="shared" si="13"/>
        <v>1092.6342105000003</v>
      </c>
      <c r="AV21" s="148">
        <f t="shared" si="14"/>
        <v>546.31710524999653</v>
      </c>
      <c r="AW21" s="148">
        <f t="shared" si="15"/>
        <v>546.31710525000381</v>
      </c>
      <c r="AX21" s="148">
        <f t="shared" si="16"/>
        <v>546.31710524999653</v>
      </c>
      <c r="AY21" s="148">
        <f t="shared" si="17"/>
        <v>-43913.489221999997</v>
      </c>
      <c r="AZ21" s="148">
        <f t="shared" si="18"/>
        <v>0</v>
      </c>
      <c r="BA21" s="148">
        <f t="shared" si="19"/>
        <v>0</v>
      </c>
      <c r="BB21" s="148">
        <f t="shared" si="11"/>
        <v>0</v>
      </c>
      <c r="BC21" s="152"/>
      <c r="BD21" s="149">
        <f t="shared" si="20"/>
        <v>1.3815789473684115E-2</v>
      </c>
      <c r="BE21" s="149">
        <f t="shared" si="20"/>
        <v>1.3627514600908386E-2</v>
      </c>
      <c r="BF21" s="149">
        <f t="shared" si="21"/>
        <v>1.3444302176696565E-2</v>
      </c>
      <c r="BG21" s="149">
        <f t="shared" si="22"/>
        <v>2.653190145293749E-2</v>
      </c>
      <c r="BH21" s="149">
        <f t="shared" si="23"/>
        <v>1.2923076923076815E-2</v>
      </c>
      <c r="BI21" s="149">
        <f t="shared" si="24"/>
        <v>1.2758201701093652E-2</v>
      </c>
      <c r="BJ21" s="149">
        <f t="shared" si="25"/>
        <v>1.2597480503899083E-2</v>
      </c>
      <c r="BK21" s="149">
        <f t="shared" si="26"/>
        <v>-1</v>
      </c>
      <c r="BL21" s="149" t="e">
        <f t="shared" si="27"/>
        <v>#DIV/0!</v>
      </c>
      <c r="BM21" s="149" t="e">
        <f t="shared" si="28"/>
        <v>#DIV/0!</v>
      </c>
      <c r="BN21" s="149" t="e">
        <f t="shared" si="20"/>
        <v>#DIV/0!</v>
      </c>
      <c r="BO21" s="40"/>
      <c r="BP21" s="40"/>
    </row>
    <row r="22" spans="2:68" ht="14.25" customHeight="1" x14ac:dyDescent="0.3">
      <c r="B22" s="145">
        <f t="shared" si="47"/>
        <v>6</v>
      </c>
      <c r="C22" s="146">
        <f t="shared" si="48"/>
        <v>39938.3819038</v>
      </c>
      <c r="D22" s="146">
        <f t="shared" si="49"/>
        <v>40490.162180102496</v>
      </c>
      <c r="E22" s="146">
        <f t="shared" si="50"/>
        <v>41041.942456404999</v>
      </c>
      <c r="F22" s="146">
        <f t="shared" si="51"/>
        <v>41593.722732707502</v>
      </c>
      <c r="G22" s="146">
        <f t="shared" si="52"/>
        <v>42697.2832853125</v>
      </c>
      <c r="H22" s="146">
        <f t="shared" si="53"/>
        <v>43249.063561614996</v>
      </c>
      <c r="I22" s="146">
        <f t="shared" si="54"/>
        <v>43800.843837917499</v>
      </c>
      <c r="J22" s="146">
        <f t="shared" si="55"/>
        <v>44352.624114219994</v>
      </c>
      <c r="K22" s="146"/>
      <c r="L22" s="146"/>
      <c r="M22" s="146"/>
      <c r="N22" s="146"/>
      <c r="P22" s="150">
        <f t="shared" si="30"/>
        <v>6</v>
      </c>
      <c r="Q22" s="232">
        <f t="shared" si="56"/>
        <v>1.0000000000000009E-2</v>
      </c>
      <c r="R22" s="232">
        <f t="shared" si="31"/>
        <v>1.0000000000000009E-2</v>
      </c>
      <c r="S22" s="232">
        <f t="shared" si="31"/>
        <v>1.0000000000000009E-2</v>
      </c>
      <c r="T22" s="232">
        <f t="shared" si="32"/>
        <v>1.0000000000000009E-2</v>
      </c>
      <c r="U22" s="232">
        <f t="shared" si="33"/>
        <v>1.0000000000000009E-2</v>
      </c>
      <c r="V22" s="232">
        <f t="shared" si="34"/>
        <v>1.0000000000000009E-2</v>
      </c>
      <c r="W22" s="232">
        <f t="shared" si="35"/>
        <v>1.0000000000000009E-2</v>
      </c>
      <c r="X22" s="232">
        <f t="shared" si="36"/>
        <v>1.0000000000000009E-2</v>
      </c>
      <c r="Y22" s="178" t="e">
        <f t="shared" si="37"/>
        <v>#DIV/0!</v>
      </c>
      <c r="Z22" s="178" t="e">
        <f t="shared" si="38"/>
        <v>#DIV/0!</v>
      </c>
      <c r="AA22" s="178" t="e">
        <f t="shared" si="31"/>
        <v>#DIV/0!</v>
      </c>
      <c r="AB22" s="178" t="e">
        <f t="shared" si="31"/>
        <v>#DIV/0!</v>
      </c>
      <c r="AC22" s="135"/>
      <c r="AD22" s="148">
        <f t="shared" si="57"/>
        <v>395.4295237999977</v>
      </c>
      <c r="AE22" s="148">
        <f t="shared" si="39"/>
        <v>400.89269485249679</v>
      </c>
      <c r="AF22" s="148">
        <f t="shared" si="39"/>
        <v>406.35586590500316</v>
      </c>
      <c r="AG22" s="148">
        <f t="shared" si="40"/>
        <v>411.81903695750225</v>
      </c>
      <c r="AH22" s="148">
        <f t="shared" si="41"/>
        <v>422.74537906250043</v>
      </c>
      <c r="AI22" s="148">
        <f t="shared" si="42"/>
        <v>428.20855011499953</v>
      </c>
      <c r="AJ22" s="148">
        <f t="shared" si="43"/>
        <v>433.67172116749862</v>
      </c>
      <c r="AK22" s="148">
        <f t="shared" si="44"/>
        <v>439.13489221999771</v>
      </c>
      <c r="AL22" s="148">
        <f t="shared" si="45"/>
        <v>0</v>
      </c>
      <c r="AM22" s="148">
        <f t="shared" si="46"/>
        <v>0</v>
      </c>
      <c r="AN22" s="148">
        <f t="shared" si="39"/>
        <v>0</v>
      </c>
      <c r="AO22" s="148">
        <f t="shared" si="39"/>
        <v>0</v>
      </c>
      <c r="AP22" s="135"/>
      <c r="AQ22" s="147">
        <f t="shared" si="10"/>
        <v>6</v>
      </c>
      <c r="AR22" s="148">
        <f t="shared" si="11"/>
        <v>551.78027630249562</v>
      </c>
      <c r="AS22" s="148">
        <f t="shared" si="11"/>
        <v>551.7802763025029</v>
      </c>
      <c r="AT22" s="148">
        <f t="shared" si="12"/>
        <v>551.7802763025029</v>
      </c>
      <c r="AU22" s="148">
        <f t="shared" si="13"/>
        <v>1103.5605526049985</v>
      </c>
      <c r="AV22" s="148">
        <f t="shared" si="14"/>
        <v>551.78027630249562</v>
      </c>
      <c r="AW22" s="148">
        <f t="shared" si="15"/>
        <v>551.7802763025029</v>
      </c>
      <c r="AX22" s="148">
        <f t="shared" si="16"/>
        <v>551.78027630249562</v>
      </c>
      <c r="AY22" s="148">
        <f t="shared" si="17"/>
        <v>-44352.624114219994</v>
      </c>
      <c r="AZ22" s="148">
        <f t="shared" si="18"/>
        <v>0</v>
      </c>
      <c r="BA22" s="148">
        <f t="shared" si="19"/>
        <v>0</v>
      </c>
      <c r="BB22" s="148">
        <f t="shared" si="11"/>
        <v>0</v>
      </c>
      <c r="BC22" s="152"/>
      <c r="BD22" s="149">
        <f t="shared" si="20"/>
        <v>1.3815789473684115E-2</v>
      </c>
      <c r="BE22" s="149">
        <f t="shared" si="20"/>
        <v>1.3627514600908608E-2</v>
      </c>
      <c r="BF22" s="149">
        <f t="shared" si="21"/>
        <v>1.3444302176696565E-2</v>
      </c>
      <c r="BG22" s="149">
        <f t="shared" si="22"/>
        <v>2.653190145293749E-2</v>
      </c>
      <c r="BH22" s="149">
        <f t="shared" si="23"/>
        <v>1.2923076923076815E-2</v>
      </c>
      <c r="BI22" s="149">
        <f t="shared" si="24"/>
        <v>1.2758201701093652E-2</v>
      </c>
      <c r="BJ22" s="149">
        <f t="shared" si="25"/>
        <v>1.2597480503899083E-2</v>
      </c>
      <c r="BK22" s="149">
        <f t="shared" si="26"/>
        <v>-1</v>
      </c>
      <c r="BL22" s="149" t="e">
        <f t="shared" si="27"/>
        <v>#DIV/0!</v>
      </c>
      <c r="BM22" s="149" t="e">
        <f t="shared" si="28"/>
        <v>#DIV/0!</v>
      </c>
      <c r="BN22" s="149" t="e">
        <f t="shared" si="20"/>
        <v>#DIV/0!</v>
      </c>
      <c r="BO22" s="40"/>
      <c r="BP22" s="40"/>
    </row>
    <row r="23" spans="2:68" ht="14.25" customHeight="1" x14ac:dyDescent="0.3">
      <c r="B23" s="145">
        <f t="shared" si="47"/>
        <v>7</v>
      </c>
      <c r="C23" s="146">
        <f t="shared" si="48"/>
        <v>40337.765722837998</v>
      </c>
      <c r="D23" s="146">
        <f t="shared" si="49"/>
        <v>40895.063801903518</v>
      </c>
      <c r="E23" s="146">
        <f t="shared" si="50"/>
        <v>41452.361880969052</v>
      </c>
      <c r="F23" s="146">
        <f t="shared" si="51"/>
        <v>42009.65996003458</v>
      </c>
      <c r="G23" s="146">
        <f t="shared" si="52"/>
        <v>43124.256118165627</v>
      </c>
      <c r="H23" s="146">
        <f t="shared" si="53"/>
        <v>43681.554197231148</v>
      </c>
      <c r="I23" s="146">
        <f t="shared" si="54"/>
        <v>44238.852276296675</v>
      </c>
      <c r="J23" s="146">
        <f t="shared" si="55"/>
        <v>44796.150355362195</v>
      </c>
      <c r="K23" s="146"/>
      <c r="L23" s="146"/>
      <c r="M23" s="146"/>
      <c r="N23" s="146"/>
      <c r="P23" s="150">
        <f t="shared" si="30"/>
        <v>7</v>
      </c>
      <c r="Q23" s="232">
        <f t="shared" si="56"/>
        <v>1.0000000000000009E-2</v>
      </c>
      <c r="R23" s="232">
        <f t="shared" si="31"/>
        <v>1.0000000000000009E-2</v>
      </c>
      <c r="S23" s="232">
        <f t="shared" si="31"/>
        <v>1.0000000000000009E-2</v>
      </c>
      <c r="T23" s="232">
        <f t="shared" si="32"/>
        <v>1.0000000000000009E-2</v>
      </c>
      <c r="U23" s="232">
        <f t="shared" si="33"/>
        <v>1.0000000000000009E-2</v>
      </c>
      <c r="V23" s="232">
        <f t="shared" si="34"/>
        <v>1.0000000000000009E-2</v>
      </c>
      <c r="W23" s="232">
        <f t="shared" si="35"/>
        <v>1.0000000000000009E-2</v>
      </c>
      <c r="X23" s="232">
        <f t="shared" si="36"/>
        <v>1.0000000000000009E-2</v>
      </c>
      <c r="Y23" s="178" t="e">
        <f t="shared" si="37"/>
        <v>#DIV/0!</v>
      </c>
      <c r="Z23" s="178" t="e">
        <f t="shared" si="38"/>
        <v>#DIV/0!</v>
      </c>
      <c r="AA23" s="178" t="e">
        <f t="shared" si="31"/>
        <v>#DIV/0!</v>
      </c>
      <c r="AB23" s="178" t="e">
        <f t="shared" si="31"/>
        <v>#DIV/0!</v>
      </c>
      <c r="AC23" s="135"/>
      <c r="AD23" s="148">
        <f t="shared" si="57"/>
        <v>399.38381903799745</v>
      </c>
      <c r="AE23" s="148">
        <f t="shared" si="39"/>
        <v>404.90162180102197</v>
      </c>
      <c r="AF23" s="148">
        <f t="shared" si="39"/>
        <v>410.41942456405377</v>
      </c>
      <c r="AG23" s="148">
        <f t="shared" si="40"/>
        <v>415.93722732707829</v>
      </c>
      <c r="AH23" s="148">
        <f t="shared" si="41"/>
        <v>426.97283285312733</v>
      </c>
      <c r="AI23" s="148">
        <f t="shared" si="42"/>
        <v>432.49063561615185</v>
      </c>
      <c r="AJ23" s="148">
        <f t="shared" si="43"/>
        <v>438.00843837917637</v>
      </c>
      <c r="AK23" s="148">
        <f t="shared" si="44"/>
        <v>443.52624114220089</v>
      </c>
      <c r="AL23" s="148">
        <f t="shared" si="45"/>
        <v>0</v>
      </c>
      <c r="AM23" s="148">
        <f t="shared" si="46"/>
        <v>0</v>
      </c>
      <c r="AN23" s="148">
        <f t="shared" si="39"/>
        <v>0</v>
      </c>
      <c r="AO23" s="148">
        <f t="shared" si="39"/>
        <v>0</v>
      </c>
      <c r="AP23" s="135"/>
      <c r="AQ23" s="147">
        <f t="shared" si="10"/>
        <v>7</v>
      </c>
      <c r="AR23" s="148">
        <f t="shared" si="11"/>
        <v>557.29807906552014</v>
      </c>
      <c r="AS23" s="148">
        <f t="shared" si="11"/>
        <v>557.29807906553469</v>
      </c>
      <c r="AT23" s="148">
        <f t="shared" si="12"/>
        <v>557.29807906552742</v>
      </c>
      <c r="AU23" s="148">
        <f t="shared" si="13"/>
        <v>1114.5961581310476</v>
      </c>
      <c r="AV23" s="148">
        <f t="shared" si="14"/>
        <v>557.29807906552014</v>
      </c>
      <c r="AW23" s="148">
        <f t="shared" si="15"/>
        <v>557.29807906552742</v>
      </c>
      <c r="AX23" s="148">
        <f t="shared" si="16"/>
        <v>557.29807906552014</v>
      </c>
      <c r="AY23" s="148">
        <f t="shared" si="17"/>
        <v>-44796.150355362195</v>
      </c>
      <c r="AZ23" s="148">
        <f t="shared" si="18"/>
        <v>0</v>
      </c>
      <c r="BA23" s="148">
        <f t="shared" si="19"/>
        <v>0</v>
      </c>
      <c r="BB23" s="148">
        <f t="shared" si="11"/>
        <v>0</v>
      </c>
      <c r="BC23" s="152"/>
      <c r="BD23" s="149">
        <f t="shared" si="20"/>
        <v>1.3815789473684115E-2</v>
      </c>
      <c r="BE23" s="149">
        <f t="shared" si="20"/>
        <v>1.362751460090883E-2</v>
      </c>
      <c r="BF23" s="149">
        <f t="shared" si="21"/>
        <v>1.3444302176696565E-2</v>
      </c>
      <c r="BG23" s="149">
        <f t="shared" si="22"/>
        <v>2.653190145293749E-2</v>
      </c>
      <c r="BH23" s="149">
        <f t="shared" si="23"/>
        <v>1.2923076923076815E-2</v>
      </c>
      <c r="BI23" s="149">
        <f t="shared" si="24"/>
        <v>1.2758201701093652E-2</v>
      </c>
      <c r="BJ23" s="149">
        <f t="shared" si="25"/>
        <v>1.2597480503899083E-2</v>
      </c>
      <c r="BK23" s="149">
        <f t="shared" si="26"/>
        <v>-1</v>
      </c>
      <c r="BL23" s="149" t="e">
        <f t="shared" si="27"/>
        <v>#DIV/0!</v>
      </c>
      <c r="BM23" s="149" t="e">
        <f t="shared" si="28"/>
        <v>#DIV/0!</v>
      </c>
      <c r="BN23" s="149" t="e">
        <f t="shared" si="20"/>
        <v>#DIV/0!</v>
      </c>
      <c r="BO23" s="40"/>
      <c r="BP23" s="40"/>
    </row>
    <row r="24" spans="2:68" ht="14.25" customHeight="1" x14ac:dyDescent="0.3">
      <c r="B24" s="145">
        <f t="shared" si="47"/>
        <v>8</v>
      </c>
      <c r="C24" s="146">
        <f t="shared" si="48"/>
        <v>40741.14338006638</v>
      </c>
      <c r="D24" s="146">
        <f t="shared" si="49"/>
        <v>41304.014439922554</v>
      </c>
      <c r="E24" s="146">
        <f t="shared" si="50"/>
        <v>41866.885499778742</v>
      </c>
      <c r="F24" s="146">
        <f t="shared" si="51"/>
        <v>42429.756559634923</v>
      </c>
      <c r="G24" s="146">
        <f t="shared" si="52"/>
        <v>43555.498679347285</v>
      </c>
      <c r="H24" s="146">
        <f t="shared" si="53"/>
        <v>44118.369739203459</v>
      </c>
      <c r="I24" s="146">
        <f t="shared" si="54"/>
        <v>44681.24079905964</v>
      </c>
      <c r="J24" s="146">
        <f t="shared" si="55"/>
        <v>45244.111858915814</v>
      </c>
      <c r="K24" s="146"/>
      <c r="L24" s="146"/>
      <c r="M24" s="146"/>
      <c r="N24" s="146"/>
      <c r="P24" s="150">
        <f t="shared" si="30"/>
        <v>8</v>
      </c>
      <c r="Q24" s="232">
        <f t="shared" si="56"/>
        <v>1.0000000000000009E-2</v>
      </c>
      <c r="R24" s="232">
        <f t="shared" si="31"/>
        <v>1.0000000000000009E-2</v>
      </c>
      <c r="S24" s="232">
        <f t="shared" si="31"/>
        <v>1.0000000000000009E-2</v>
      </c>
      <c r="T24" s="232">
        <f t="shared" si="32"/>
        <v>1.0000000000000009E-2</v>
      </c>
      <c r="U24" s="232">
        <f t="shared" si="33"/>
        <v>1.0000000000000009E-2</v>
      </c>
      <c r="V24" s="232">
        <f t="shared" si="34"/>
        <v>1.0000000000000009E-2</v>
      </c>
      <c r="W24" s="232">
        <f t="shared" si="35"/>
        <v>1.0000000000000009E-2</v>
      </c>
      <c r="X24" s="232">
        <f t="shared" si="36"/>
        <v>1.0000000000000009E-2</v>
      </c>
      <c r="Y24" s="178" t="e">
        <f t="shared" si="37"/>
        <v>#DIV/0!</v>
      </c>
      <c r="Z24" s="178" t="e">
        <f t="shared" si="38"/>
        <v>#DIV/0!</v>
      </c>
      <c r="AA24" s="178" t="e">
        <f t="shared" si="31"/>
        <v>#DIV/0!</v>
      </c>
      <c r="AB24" s="178" t="e">
        <f t="shared" si="31"/>
        <v>#DIV/0!</v>
      </c>
      <c r="AC24" s="135"/>
      <c r="AD24" s="148">
        <f t="shared" si="57"/>
        <v>403.3776572283823</v>
      </c>
      <c r="AE24" s="148">
        <f t="shared" si="39"/>
        <v>408.95063801903598</v>
      </c>
      <c r="AF24" s="148">
        <f t="shared" si="39"/>
        <v>414.52361880968965</v>
      </c>
      <c r="AG24" s="148">
        <f t="shared" si="40"/>
        <v>420.09659960034332</v>
      </c>
      <c r="AH24" s="148">
        <f t="shared" si="41"/>
        <v>431.24256118165795</v>
      </c>
      <c r="AI24" s="148">
        <f t="shared" si="42"/>
        <v>436.81554197231162</v>
      </c>
      <c r="AJ24" s="148">
        <f t="shared" si="43"/>
        <v>442.38852276296529</v>
      </c>
      <c r="AK24" s="148">
        <f t="shared" si="44"/>
        <v>447.96150355361897</v>
      </c>
      <c r="AL24" s="148">
        <f t="shared" si="45"/>
        <v>0</v>
      </c>
      <c r="AM24" s="148">
        <f t="shared" si="46"/>
        <v>0</v>
      </c>
      <c r="AN24" s="148">
        <f t="shared" si="39"/>
        <v>0</v>
      </c>
      <c r="AO24" s="148">
        <f t="shared" si="39"/>
        <v>0</v>
      </c>
      <c r="AP24" s="135"/>
      <c r="AQ24" s="147">
        <f t="shared" si="10"/>
        <v>8</v>
      </c>
      <c r="AR24" s="148">
        <f t="shared" si="11"/>
        <v>562.87105985617382</v>
      </c>
      <c r="AS24" s="148">
        <f t="shared" si="11"/>
        <v>562.87105985618837</v>
      </c>
      <c r="AT24" s="148">
        <f t="shared" si="12"/>
        <v>562.87105985618109</v>
      </c>
      <c r="AU24" s="148">
        <f t="shared" si="13"/>
        <v>1125.7421197123622</v>
      </c>
      <c r="AV24" s="148">
        <f t="shared" si="14"/>
        <v>562.87105985617382</v>
      </c>
      <c r="AW24" s="148">
        <f t="shared" si="15"/>
        <v>562.87105985618109</v>
      </c>
      <c r="AX24" s="148">
        <f t="shared" si="16"/>
        <v>562.87105985617382</v>
      </c>
      <c r="AY24" s="148">
        <f t="shared" si="17"/>
        <v>-45244.111858915814</v>
      </c>
      <c r="AZ24" s="148">
        <f t="shared" si="18"/>
        <v>0</v>
      </c>
      <c r="BA24" s="148">
        <f t="shared" si="19"/>
        <v>0</v>
      </c>
      <c r="BB24" s="148">
        <f t="shared" si="11"/>
        <v>0</v>
      </c>
      <c r="BC24" s="152"/>
      <c r="BD24" s="149">
        <f t="shared" si="20"/>
        <v>1.3815789473684115E-2</v>
      </c>
      <c r="BE24" s="149">
        <f t="shared" si="20"/>
        <v>1.3627514600908608E-2</v>
      </c>
      <c r="BF24" s="149">
        <f t="shared" si="21"/>
        <v>1.3444302176696565E-2</v>
      </c>
      <c r="BG24" s="149">
        <f t="shared" si="22"/>
        <v>2.653190145293749E-2</v>
      </c>
      <c r="BH24" s="149">
        <f t="shared" si="23"/>
        <v>1.2923076923076815E-2</v>
      </c>
      <c r="BI24" s="149">
        <f t="shared" si="24"/>
        <v>1.2758201701093652E-2</v>
      </c>
      <c r="BJ24" s="149">
        <f t="shared" si="25"/>
        <v>1.2597480503899083E-2</v>
      </c>
      <c r="BK24" s="149">
        <f t="shared" si="26"/>
        <v>-1</v>
      </c>
      <c r="BL24" s="149" t="e">
        <f t="shared" si="27"/>
        <v>#DIV/0!</v>
      </c>
      <c r="BM24" s="149" t="e">
        <f t="shared" si="28"/>
        <v>#DIV/0!</v>
      </c>
      <c r="BN24" s="149" t="e">
        <f t="shared" si="20"/>
        <v>#DIV/0!</v>
      </c>
      <c r="BO24" s="40"/>
      <c r="BP24" s="40"/>
    </row>
    <row r="25" spans="2:68" ht="14.25" customHeight="1" x14ac:dyDescent="0.3">
      <c r="B25" s="145">
        <f t="shared" si="47"/>
        <v>9</v>
      </c>
      <c r="C25" s="146">
        <f t="shared" si="48"/>
        <v>41148.554813867042</v>
      </c>
      <c r="D25" s="146">
        <f t="shared" si="49"/>
        <v>41717.054584321777</v>
      </c>
      <c r="E25" s="146">
        <f t="shared" si="50"/>
        <v>42285.554354776526</v>
      </c>
      <c r="F25" s="146">
        <f t="shared" si="51"/>
        <v>42854.054125231276</v>
      </c>
      <c r="G25" s="146">
        <f t="shared" si="52"/>
        <v>43991.05366614076</v>
      </c>
      <c r="H25" s="146">
        <f t="shared" si="53"/>
        <v>44559.553436595495</v>
      </c>
      <c r="I25" s="146">
        <f t="shared" si="54"/>
        <v>45128.053207050238</v>
      </c>
      <c r="J25" s="146">
        <f t="shared" si="55"/>
        <v>45696.552977504973</v>
      </c>
      <c r="K25" s="146"/>
      <c r="L25" s="146"/>
      <c r="M25" s="146"/>
      <c r="N25" s="146"/>
      <c r="P25" s="150">
        <f t="shared" si="30"/>
        <v>9</v>
      </c>
      <c r="Q25" s="232">
        <f t="shared" si="56"/>
        <v>1.0000000000000009E-2</v>
      </c>
      <c r="R25" s="232">
        <f t="shared" si="31"/>
        <v>1.0000000000000009E-2</v>
      </c>
      <c r="S25" s="232">
        <f t="shared" si="31"/>
        <v>1.0000000000000009E-2</v>
      </c>
      <c r="T25" s="232">
        <f t="shared" si="32"/>
        <v>1.0000000000000009E-2</v>
      </c>
      <c r="U25" s="232">
        <f t="shared" si="33"/>
        <v>1.0000000000000009E-2</v>
      </c>
      <c r="V25" s="232">
        <f t="shared" si="34"/>
        <v>1.0000000000000009E-2</v>
      </c>
      <c r="W25" s="232">
        <f t="shared" si="35"/>
        <v>1.0000000000000009E-2</v>
      </c>
      <c r="X25" s="232">
        <f t="shared" si="36"/>
        <v>1.0000000000000009E-2</v>
      </c>
      <c r="Y25" s="178" t="e">
        <f t="shared" si="37"/>
        <v>#DIV/0!</v>
      </c>
      <c r="Z25" s="178" t="e">
        <f t="shared" si="38"/>
        <v>#DIV/0!</v>
      </c>
      <c r="AA25" s="178" t="e">
        <f t="shared" si="31"/>
        <v>#DIV/0!</v>
      </c>
      <c r="AB25" s="178" t="e">
        <f t="shared" si="31"/>
        <v>#DIV/0!</v>
      </c>
      <c r="AC25" s="135"/>
      <c r="AD25" s="148">
        <f t="shared" si="57"/>
        <v>407.41143380066205</v>
      </c>
      <c r="AE25" s="148">
        <f t="shared" si="39"/>
        <v>413.04014439922321</v>
      </c>
      <c r="AF25" s="148">
        <f t="shared" si="39"/>
        <v>418.66885499778436</v>
      </c>
      <c r="AG25" s="148">
        <f t="shared" si="40"/>
        <v>424.2975655963528</v>
      </c>
      <c r="AH25" s="148">
        <f t="shared" si="41"/>
        <v>435.55498679347511</v>
      </c>
      <c r="AI25" s="148">
        <f t="shared" si="42"/>
        <v>441.18369739203627</v>
      </c>
      <c r="AJ25" s="148">
        <f t="shared" si="43"/>
        <v>446.81240799059742</v>
      </c>
      <c r="AK25" s="148">
        <f t="shared" si="44"/>
        <v>452.44111858915858</v>
      </c>
      <c r="AL25" s="148">
        <f t="shared" si="45"/>
        <v>0</v>
      </c>
      <c r="AM25" s="148">
        <f t="shared" si="46"/>
        <v>0</v>
      </c>
      <c r="AN25" s="148">
        <f t="shared" si="39"/>
        <v>0</v>
      </c>
      <c r="AO25" s="148">
        <f t="shared" si="39"/>
        <v>0</v>
      </c>
      <c r="AP25" s="135"/>
      <c r="AQ25" s="147">
        <f t="shared" si="10"/>
        <v>9</v>
      </c>
      <c r="AR25" s="148">
        <f t="shared" si="11"/>
        <v>568.49977045473497</v>
      </c>
      <c r="AS25" s="148">
        <f t="shared" si="11"/>
        <v>568.49977045474952</v>
      </c>
      <c r="AT25" s="148">
        <f t="shared" si="12"/>
        <v>568.49977045474952</v>
      </c>
      <c r="AU25" s="148">
        <f t="shared" si="13"/>
        <v>1136.9995409094845</v>
      </c>
      <c r="AV25" s="148">
        <f t="shared" si="14"/>
        <v>568.49977045473497</v>
      </c>
      <c r="AW25" s="148">
        <f t="shared" si="15"/>
        <v>568.49977045474225</v>
      </c>
      <c r="AX25" s="148">
        <f t="shared" si="16"/>
        <v>568.49977045473497</v>
      </c>
      <c r="AY25" s="148">
        <f t="shared" si="17"/>
        <v>-45696.552977504973</v>
      </c>
      <c r="AZ25" s="148">
        <f t="shared" si="18"/>
        <v>0</v>
      </c>
      <c r="BA25" s="148">
        <f t="shared" si="19"/>
        <v>0</v>
      </c>
      <c r="BB25" s="148">
        <f t="shared" si="11"/>
        <v>0</v>
      </c>
      <c r="BC25" s="152"/>
      <c r="BD25" s="149">
        <f t="shared" si="20"/>
        <v>1.3815789473684115E-2</v>
      </c>
      <c r="BE25" s="149">
        <f t="shared" si="20"/>
        <v>1.3627514600908608E-2</v>
      </c>
      <c r="BF25" s="149">
        <f t="shared" si="21"/>
        <v>1.3444302176696787E-2</v>
      </c>
      <c r="BG25" s="149">
        <f t="shared" si="22"/>
        <v>2.653190145293749E-2</v>
      </c>
      <c r="BH25" s="149">
        <f t="shared" si="23"/>
        <v>1.2923076923076815E-2</v>
      </c>
      <c r="BI25" s="149">
        <f t="shared" si="24"/>
        <v>1.2758201701093652E-2</v>
      </c>
      <c r="BJ25" s="149">
        <f t="shared" si="25"/>
        <v>1.2597480503899083E-2</v>
      </c>
      <c r="BK25" s="149">
        <f t="shared" si="26"/>
        <v>-1</v>
      </c>
      <c r="BL25" s="149" t="e">
        <f t="shared" si="27"/>
        <v>#DIV/0!</v>
      </c>
      <c r="BM25" s="149" t="e">
        <f t="shared" si="28"/>
        <v>#DIV/0!</v>
      </c>
      <c r="BN25" s="149" t="e">
        <f t="shared" si="20"/>
        <v>#DIV/0!</v>
      </c>
      <c r="BO25" s="40"/>
      <c r="BP25" s="40"/>
    </row>
    <row r="26" spans="2:68" ht="14.25" customHeight="1" x14ac:dyDescent="0.3">
      <c r="B26" s="145">
        <f t="shared" si="47"/>
        <v>10</v>
      </c>
      <c r="C26" s="146">
        <f t="shared" si="48"/>
        <v>41560.040362005711</v>
      </c>
      <c r="D26" s="146">
        <f t="shared" si="49"/>
        <v>42134.225130164996</v>
      </c>
      <c r="E26" s="146">
        <f t="shared" si="50"/>
        <v>42708.409898324295</v>
      </c>
      <c r="F26" s="146">
        <f t="shared" si="51"/>
        <v>43282.594666483586</v>
      </c>
      <c r="G26" s="146">
        <f t="shared" si="52"/>
        <v>44430.96420280217</v>
      </c>
      <c r="H26" s="146">
        <f t="shared" si="53"/>
        <v>45005.148970961454</v>
      </c>
      <c r="I26" s="146">
        <f t="shared" si="54"/>
        <v>45579.333739120739</v>
      </c>
      <c r="J26" s="146">
        <f t="shared" si="55"/>
        <v>46153.518507280023</v>
      </c>
      <c r="K26" s="146"/>
      <c r="L26" s="146"/>
      <c r="M26" s="146"/>
      <c r="N26" s="146"/>
      <c r="P26" s="150">
        <f t="shared" si="30"/>
        <v>10</v>
      </c>
      <c r="Q26" s="232">
        <f t="shared" si="56"/>
        <v>1.0000000000000009E-2</v>
      </c>
      <c r="R26" s="232">
        <f t="shared" si="31"/>
        <v>1.0000000000000009E-2</v>
      </c>
      <c r="S26" s="232">
        <f t="shared" si="31"/>
        <v>1.0000000000000009E-2</v>
      </c>
      <c r="T26" s="232">
        <f t="shared" si="32"/>
        <v>1.0000000000000009E-2</v>
      </c>
      <c r="U26" s="232">
        <f t="shared" si="33"/>
        <v>1.0000000000000009E-2</v>
      </c>
      <c r="V26" s="232">
        <f t="shared" si="34"/>
        <v>1.0000000000000009E-2</v>
      </c>
      <c r="W26" s="232">
        <f t="shared" si="35"/>
        <v>1.0000000000000009E-2</v>
      </c>
      <c r="X26" s="232">
        <f t="shared" si="36"/>
        <v>1.0000000000000009E-2</v>
      </c>
      <c r="Y26" s="178" t="e">
        <f t="shared" si="37"/>
        <v>#DIV/0!</v>
      </c>
      <c r="Z26" s="178" t="e">
        <f t="shared" si="38"/>
        <v>#DIV/0!</v>
      </c>
      <c r="AA26" s="178" t="e">
        <f t="shared" si="31"/>
        <v>#DIV/0!</v>
      </c>
      <c r="AB26" s="178" t="e">
        <f t="shared" si="31"/>
        <v>#DIV/0!</v>
      </c>
      <c r="AC26" s="135"/>
      <c r="AD26" s="148">
        <f t="shared" si="57"/>
        <v>411.4855481386694</v>
      </c>
      <c r="AE26" s="148">
        <f t="shared" si="39"/>
        <v>417.17054584321886</v>
      </c>
      <c r="AF26" s="148">
        <f t="shared" si="39"/>
        <v>422.85554354776832</v>
      </c>
      <c r="AG26" s="148">
        <f t="shared" si="40"/>
        <v>428.5405412523105</v>
      </c>
      <c r="AH26" s="148">
        <f t="shared" si="41"/>
        <v>439.91053666140942</v>
      </c>
      <c r="AI26" s="148">
        <f t="shared" si="42"/>
        <v>445.59553436595888</v>
      </c>
      <c r="AJ26" s="148">
        <f t="shared" si="43"/>
        <v>451.28053207050107</v>
      </c>
      <c r="AK26" s="148">
        <f t="shared" si="44"/>
        <v>456.96552977505053</v>
      </c>
      <c r="AL26" s="148">
        <f t="shared" si="45"/>
        <v>0</v>
      </c>
      <c r="AM26" s="148">
        <f t="shared" si="46"/>
        <v>0</v>
      </c>
      <c r="AN26" s="148">
        <f t="shared" si="39"/>
        <v>0</v>
      </c>
      <c r="AO26" s="148">
        <f t="shared" si="39"/>
        <v>0</v>
      </c>
      <c r="AP26" s="135"/>
      <c r="AQ26" s="147">
        <f t="shared" si="10"/>
        <v>10</v>
      </c>
      <c r="AR26" s="148">
        <f t="shared" si="11"/>
        <v>574.18476815928443</v>
      </c>
      <c r="AS26" s="148">
        <f t="shared" si="11"/>
        <v>574.18476815929898</v>
      </c>
      <c r="AT26" s="148">
        <f t="shared" si="12"/>
        <v>574.18476815929171</v>
      </c>
      <c r="AU26" s="148">
        <f t="shared" si="13"/>
        <v>1148.3695363185834</v>
      </c>
      <c r="AV26" s="148">
        <f t="shared" si="14"/>
        <v>574.18476815928443</v>
      </c>
      <c r="AW26" s="148">
        <f t="shared" si="15"/>
        <v>574.18476815928443</v>
      </c>
      <c r="AX26" s="148">
        <f t="shared" si="16"/>
        <v>574.18476815928443</v>
      </c>
      <c r="AY26" s="148">
        <f t="shared" si="17"/>
        <v>-46153.518507280023</v>
      </c>
      <c r="AZ26" s="148">
        <f t="shared" si="18"/>
        <v>0</v>
      </c>
      <c r="BA26" s="148">
        <f t="shared" si="19"/>
        <v>0</v>
      </c>
      <c r="BB26" s="148">
        <f t="shared" si="11"/>
        <v>0</v>
      </c>
      <c r="BC26" s="152"/>
      <c r="BD26" s="149">
        <f t="shared" si="20"/>
        <v>1.3815789473684115E-2</v>
      </c>
      <c r="BE26" s="149">
        <f t="shared" si="20"/>
        <v>1.362751460090883E-2</v>
      </c>
      <c r="BF26" s="149">
        <f t="shared" si="21"/>
        <v>1.3444302176696565E-2</v>
      </c>
      <c r="BG26" s="149">
        <f t="shared" si="22"/>
        <v>2.653190145293749E-2</v>
      </c>
      <c r="BH26" s="149">
        <f t="shared" si="23"/>
        <v>1.2923076923076815E-2</v>
      </c>
      <c r="BI26" s="149">
        <f t="shared" si="24"/>
        <v>1.275820170109343E-2</v>
      </c>
      <c r="BJ26" s="149">
        <f t="shared" si="25"/>
        <v>1.2597480503899083E-2</v>
      </c>
      <c r="BK26" s="149">
        <f t="shared" si="26"/>
        <v>-1</v>
      </c>
      <c r="BL26" s="149" t="e">
        <f t="shared" si="27"/>
        <v>#DIV/0!</v>
      </c>
      <c r="BM26" s="149" t="e">
        <f t="shared" si="28"/>
        <v>#DIV/0!</v>
      </c>
      <c r="BN26" s="149" t="e">
        <f t="shared" si="20"/>
        <v>#DIV/0!</v>
      </c>
      <c r="BO26" s="40"/>
      <c r="BP26" s="40"/>
    </row>
    <row r="27" spans="2:68" ht="14.25" customHeight="1" x14ac:dyDescent="0.3">
      <c r="B27" s="145">
        <f t="shared" si="47"/>
        <v>11</v>
      </c>
      <c r="C27" s="146">
        <f t="shared" si="48"/>
        <v>41975.640765625772</v>
      </c>
      <c r="D27" s="146">
        <f t="shared" si="49"/>
        <v>42555.567381466644</v>
      </c>
      <c r="E27" s="146">
        <f t="shared" si="50"/>
        <v>43135.493997307538</v>
      </c>
      <c r="F27" s="146">
        <f t="shared" si="51"/>
        <v>43715.420613148424</v>
      </c>
      <c r="G27" s="146">
        <f t="shared" si="52"/>
        <v>44875.27384483019</v>
      </c>
      <c r="H27" s="146">
        <f t="shared" si="53"/>
        <v>45455.200460671069</v>
      </c>
      <c r="I27" s="146">
        <f t="shared" si="54"/>
        <v>46035.127076511948</v>
      </c>
      <c r="J27" s="146">
        <f t="shared" si="55"/>
        <v>46615.053692352827</v>
      </c>
      <c r="K27" s="146"/>
      <c r="L27" s="146"/>
      <c r="M27" s="146"/>
      <c r="N27" s="146"/>
      <c r="P27" s="150">
        <f t="shared" si="30"/>
        <v>11</v>
      </c>
      <c r="Q27" s="232">
        <f t="shared" si="56"/>
        <v>1.0000000000000009E-2</v>
      </c>
      <c r="R27" s="232">
        <f t="shared" si="31"/>
        <v>1.0000000000000009E-2</v>
      </c>
      <c r="S27" s="232">
        <f t="shared" si="31"/>
        <v>1.0000000000000009E-2</v>
      </c>
      <c r="T27" s="232">
        <f t="shared" si="32"/>
        <v>1.0000000000000009E-2</v>
      </c>
      <c r="U27" s="232">
        <f t="shared" si="33"/>
        <v>1.0000000000000009E-2</v>
      </c>
      <c r="V27" s="232">
        <f t="shared" si="34"/>
        <v>1.0000000000000009E-2</v>
      </c>
      <c r="W27" s="232">
        <f t="shared" si="35"/>
        <v>1.0000000000000009E-2</v>
      </c>
      <c r="X27" s="232">
        <f t="shared" si="36"/>
        <v>1.0000000000000009E-2</v>
      </c>
      <c r="Y27" s="178" t="e">
        <f t="shared" si="37"/>
        <v>#DIV/0!</v>
      </c>
      <c r="Z27" s="178" t="e">
        <f t="shared" si="38"/>
        <v>#DIV/0!</v>
      </c>
      <c r="AA27" s="178" t="e">
        <f t="shared" si="31"/>
        <v>#DIV/0!</v>
      </c>
      <c r="AB27" s="178" t="e">
        <f t="shared" si="31"/>
        <v>#DIV/0!</v>
      </c>
      <c r="AC27" s="135"/>
      <c r="AD27" s="148">
        <f t="shared" si="57"/>
        <v>415.60040362006112</v>
      </c>
      <c r="AE27" s="148">
        <f t="shared" si="39"/>
        <v>421.3422513016485</v>
      </c>
      <c r="AF27" s="148">
        <f t="shared" si="39"/>
        <v>427.08409898324317</v>
      </c>
      <c r="AG27" s="148">
        <f t="shared" si="40"/>
        <v>432.82594666483783</v>
      </c>
      <c r="AH27" s="148">
        <f t="shared" si="41"/>
        <v>444.30964202801988</v>
      </c>
      <c r="AI27" s="148">
        <f t="shared" si="42"/>
        <v>450.05148970961454</v>
      </c>
      <c r="AJ27" s="148">
        <f t="shared" si="43"/>
        <v>455.79333739120921</v>
      </c>
      <c r="AK27" s="148">
        <f t="shared" si="44"/>
        <v>461.53518507280387</v>
      </c>
      <c r="AL27" s="148">
        <f t="shared" si="45"/>
        <v>0</v>
      </c>
      <c r="AM27" s="148">
        <f t="shared" si="46"/>
        <v>0</v>
      </c>
      <c r="AN27" s="148">
        <f t="shared" si="39"/>
        <v>0</v>
      </c>
      <c r="AO27" s="148">
        <f t="shared" si="39"/>
        <v>0</v>
      </c>
      <c r="AP27" s="135"/>
      <c r="AQ27" s="147">
        <f t="shared" si="10"/>
        <v>11</v>
      </c>
      <c r="AR27" s="148">
        <f t="shared" si="11"/>
        <v>579.92661584087182</v>
      </c>
      <c r="AS27" s="148">
        <f t="shared" si="11"/>
        <v>579.92661584089365</v>
      </c>
      <c r="AT27" s="148">
        <f t="shared" si="12"/>
        <v>579.92661584088637</v>
      </c>
      <c r="AU27" s="148">
        <f t="shared" si="13"/>
        <v>1159.8532316817655</v>
      </c>
      <c r="AV27" s="148">
        <f t="shared" si="14"/>
        <v>579.92661584087909</v>
      </c>
      <c r="AW27" s="148">
        <f t="shared" si="15"/>
        <v>579.92661584087909</v>
      </c>
      <c r="AX27" s="148">
        <f t="shared" si="16"/>
        <v>579.92661584087909</v>
      </c>
      <c r="AY27" s="148">
        <f t="shared" si="17"/>
        <v>-46615.053692352827</v>
      </c>
      <c r="AZ27" s="148">
        <f t="shared" si="18"/>
        <v>0</v>
      </c>
      <c r="BA27" s="148">
        <f t="shared" si="19"/>
        <v>0</v>
      </c>
      <c r="BB27" s="148">
        <f t="shared" si="11"/>
        <v>0</v>
      </c>
      <c r="BC27" s="152"/>
      <c r="BD27" s="149">
        <f t="shared" si="20"/>
        <v>1.3815789473683893E-2</v>
      </c>
      <c r="BE27" s="149">
        <f t="shared" si="20"/>
        <v>1.362751460090883E-2</v>
      </c>
      <c r="BF27" s="149">
        <f t="shared" si="21"/>
        <v>1.3444302176696565E-2</v>
      </c>
      <c r="BG27" s="149">
        <f t="shared" si="22"/>
        <v>2.653190145293749E-2</v>
      </c>
      <c r="BH27" s="149">
        <f t="shared" si="23"/>
        <v>1.2923076923076815E-2</v>
      </c>
      <c r="BI27" s="149">
        <f t="shared" si="24"/>
        <v>1.275820170109343E-2</v>
      </c>
      <c r="BJ27" s="149">
        <f t="shared" si="25"/>
        <v>1.2597480503899083E-2</v>
      </c>
      <c r="BK27" s="149">
        <f t="shared" si="26"/>
        <v>-1</v>
      </c>
      <c r="BL27" s="149" t="e">
        <f t="shared" si="27"/>
        <v>#DIV/0!</v>
      </c>
      <c r="BM27" s="149" t="e">
        <f t="shared" si="28"/>
        <v>#DIV/0!</v>
      </c>
      <c r="BN27" s="149" t="e">
        <f t="shared" si="20"/>
        <v>#DIV/0!</v>
      </c>
      <c r="BO27" s="40"/>
      <c r="BP27" s="40"/>
    </row>
    <row r="28" spans="2:68" ht="14.25" customHeight="1" x14ac:dyDescent="0.3">
      <c r="B28" s="145">
        <f t="shared" si="47"/>
        <v>12</v>
      </c>
      <c r="C28" s="146">
        <f t="shared" si="48"/>
        <v>42395.397173282028</v>
      </c>
      <c r="D28" s="146">
        <f t="shared" si="49"/>
        <v>42981.123055281314</v>
      </c>
      <c r="E28" s="146">
        <f t="shared" si="50"/>
        <v>43566.848937280614</v>
      </c>
      <c r="F28" s="146">
        <f t="shared" si="51"/>
        <v>44152.574819279907</v>
      </c>
      <c r="G28" s="146">
        <f t="shared" si="52"/>
        <v>45324.026583278493</v>
      </c>
      <c r="H28" s="146">
        <f t="shared" si="53"/>
        <v>45909.752465277779</v>
      </c>
      <c r="I28" s="146">
        <f t="shared" si="54"/>
        <v>46495.478347277065</v>
      </c>
      <c r="J28" s="146">
        <f t="shared" si="55"/>
        <v>47081.204229276358</v>
      </c>
      <c r="K28" s="146"/>
      <c r="L28" s="146"/>
      <c r="M28" s="146"/>
      <c r="N28" s="146"/>
      <c r="P28" s="150">
        <f t="shared" si="30"/>
        <v>12</v>
      </c>
      <c r="Q28" s="232">
        <f t="shared" si="56"/>
        <v>1.0000000000000009E-2</v>
      </c>
      <c r="R28" s="232">
        <f t="shared" si="31"/>
        <v>1.0000000000000009E-2</v>
      </c>
      <c r="S28" s="232">
        <f t="shared" si="31"/>
        <v>1.0000000000000009E-2</v>
      </c>
      <c r="T28" s="232">
        <f t="shared" si="32"/>
        <v>1.0000000000000009E-2</v>
      </c>
      <c r="U28" s="232">
        <f t="shared" si="33"/>
        <v>1.0000000000000009E-2</v>
      </c>
      <c r="V28" s="232">
        <f t="shared" si="34"/>
        <v>1.0000000000000009E-2</v>
      </c>
      <c r="W28" s="232">
        <f t="shared" si="35"/>
        <v>1.0000000000000009E-2</v>
      </c>
      <c r="X28" s="232">
        <f t="shared" si="36"/>
        <v>1.0000000000000009E-2</v>
      </c>
      <c r="Y28" s="178" t="e">
        <f t="shared" si="37"/>
        <v>#DIV/0!</v>
      </c>
      <c r="Z28" s="178" t="e">
        <f t="shared" si="38"/>
        <v>#DIV/0!</v>
      </c>
      <c r="AA28" s="178" t="e">
        <f t="shared" si="31"/>
        <v>#DIV/0!</v>
      </c>
      <c r="AB28" s="178" t="e">
        <f t="shared" si="31"/>
        <v>#DIV/0!</v>
      </c>
      <c r="AC28" s="135"/>
      <c r="AD28" s="148">
        <f t="shared" si="57"/>
        <v>419.75640765625576</v>
      </c>
      <c r="AE28" s="148">
        <f t="shared" si="39"/>
        <v>425.55567381466972</v>
      </c>
      <c r="AF28" s="148">
        <f t="shared" si="39"/>
        <v>431.3549399730764</v>
      </c>
      <c r="AG28" s="148">
        <f t="shared" si="40"/>
        <v>437.15420613148308</v>
      </c>
      <c r="AH28" s="148">
        <f t="shared" si="41"/>
        <v>448.75273844830372</v>
      </c>
      <c r="AI28" s="148">
        <f t="shared" si="42"/>
        <v>454.5520046067104</v>
      </c>
      <c r="AJ28" s="148">
        <f t="shared" si="43"/>
        <v>460.35127076511708</v>
      </c>
      <c r="AK28" s="148">
        <f t="shared" si="44"/>
        <v>466.15053692353104</v>
      </c>
      <c r="AL28" s="148">
        <f t="shared" si="45"/>
        <v>0</v>
      </c>
      <c r="AM28" s="148">
        <f t="shared" si="46"/>
        <v>0</v>
      </c>
      <c r="AN28" s="148">
        <f t="shared" si="39"/>
        <v>0</v>
      </c>
      <c r="AO28" s="148">
        <f t="shared" si="39"/>
        <v>0</v>
      </c>
      <c r="AP28" s="135"/>
      <c r="AQ28" s="147">
        <f t="shared" si="10"/>
        <v>12</v>
      </c>
      <c r="AR28" s="148">
        <f t="shared" si="11"/>
        <v>585.72588199928578</v>
      </c>
      <c r="AS28" s="148">
        <f t="shared" si="11"/>
        <v>585.72588199930033</v>
      </c>
      <c r="AT28" s="148">
        <f t="shared" si="12"/>
        <v>585.72588199929305</v>
      </c>
      <c r="AU28" s="148">
        <f t="shared" si="13"/>
        <v>1171.4517639985861</v>
      </c>
      <c r="AV28" s="148">
        <f t="shared" si="14"/>
        <v>585.72588199928578</v>
      </c>
      <c r="AW28" s="148">
        <f t="shared" si="15"/>
        <v>585.72588199928578</v>
      </c>
      <c r="AX28" s="148">
        <f t="shared" si="16"/>
        <v>585.72588199929305</v>
      </c>
      <c r="AY28" s="148">
        <f t="shared" si="17"/>
        <v>-47081.204229276358</v>
      </c>
      <c r="AZ28" s="148">
        <f t="shared" si="18"/>
        <v>0</v>
      </c>
      <c r="BA28" s="148">
        <f t="shared" si="19"/>
        <v>0</v>
      </c>
      <c r="BB28" s="148">
        <f t="shared" si="11"/>
        <v>0</v>
      </c>
      <c r="BC28" s="152"/>
      <c r="BD28" s="149">
        <f t="shared" si="20"/>
        <v>1.3815789473684115E-2</v>
      </c>
      <c r="BE28" s="149">
        <f t="shared" si="20"/>
        <v>1.3627514600908608E-2</v>
      </c>
      <c r="BF28" s="149">
        <f t="shared" si="21"/>
        <v>1.3444302176696565E-2</v>
      </c>
      <c r="BG28" s="149">
        <f t="shared" si="22"/>
        <v>2.653190145293749E-2</v>
      </c>
      <c r="BH28" s="149">
        <f t="shared" si="23"/>
        <v>1.2923076923076815E-2</v>
      </c>
      <c r="BI28" s="149">
        <f t="shared" si="24"/>
        <v>1.275820170109343E-2</v>
      </c>
      <c r="BJ28" s="149">
        <f t="shared" si="25"/>
        <v>1.2597480503899305E-2</v>
      </c>
      <c r="BK28" s="149">
        <f t="shared" si="26"/>
        <v>-1</v>
      </c>
      <c r="BL28" s="149" t="e">
        <f t="shared" si="27"/>
        <v>#DIV/0!</v>
      </c>
      <c r="BM28" s="149" t="e">
        <f t="shared" si="28"/>
        <v>#DIV/0!</v>
      </c>
      <c r="BN28" s="149" t="e">
        <f t="shared" si="20"/>
        <v>#DIV/0!</v>
      </c>
      <c r="BO28" s="40"/>
      <c r="BP28" s="40"/>
    </row>
    <row r="29" spans="2:68" ht="14.25" customHeight="1" x14ac:dyDescent="0.3">
      <c r="B29" s="145">
        <f t="shared" si="47"/>
        <v>13</v>
      </c>
      <c r="C29" s="146">
        <f t="shared" si="48"/>
        <v>42819.351145014851</v>
      </c>
      <c r="D29" s="146">
        <f t="shared" si="49"/>
        <v>43410.934285834126</v>
      </c>
      <c r="E29" s="146">
        <f t="shared" si="50"/>
        <v>44002.517426653423</v>
      </c>
      <c r="F29" s="146">
        <f t="shared" si="51"/>
        <v>44594.100567472706</v>
      </c>
      <c r="G29" s="146">
        <f t="shared" si="52"/>
        <v>45777.266849111278</v>
      </c>
      <c r="H29" s="146">
        <f t="shared" si="53"/>
        <v>46368.849989930561</v>
      </c>
      <c r="I29" s="146">
        <f t="shared" si="54"/>
        <v>46960.433130749836</v>
      </c>
      <c r="J29" s="146">
        <f t="shared" si="55"/>
        <v>47552.016271569119</v>
      </c>
      <c r="K29" s="146"/>
      <c r="L29" s="146"/>
      <c r="M29" s="146"/>
      <c r="N29" s="146"/>
      <c r="P29" s="150">
        <f t="shared" si="30"/>
        <v>13</v>
      </c>
      <c r="Q29" s="232">
        <f t="shared" si="56"/>
        <v>1.0000000000000009E-2</v>
      </c>
      <c r="R29" s="232">
        <f t="shared" si="31"/>
        <v>1.0000000000000009E-2</v>
      </c>
      <c r="S29" s="232">
        <f t="shared" si="31"/>
        <v>1.0000000000000009E-2</v>
      </c>
      <c r="T29" s="232">
        <f t="shared" si="32"/>
        <v>1.0000000000000009E-2</v>
      </c>
      <c r="U29" s="232">
        <f t="shared" si="33"/>
        <v>1.0000000000000009E-2</v>
      </c>
      <c r="V29" s="232">
        <f t="shared" si="34"/>
        <v>1.0000000000000009E-2</v>
      </c>
      <c r="W29" s="232">
        <f t="shared" si="35"/>
        <v>1.0000000000000009E-2</v>
      </c>
      <c r="X29" s="232">
        <f t="shared" si="36"/>
        <v>1.0000000000000009E-2</v>
      </c>
      <c r="Y29" s="178" t="e">
        <f t="shared" si="37"/>
        <v>#DIV/0!</v>
      </c>
      <c r="Z29" s="178" t="e">
        <f t="shared" si="38"/>
        <v>#DIV/0!</v>
      </c>
      <c r="AA29" s="178" t="e">
        <f t="shared" si="31"/>
        <v>#DIV/0!</v>
      </c>
      <c r="AB29" s="178" t="e">
        <f t="shared" si="31"/>
        <v>#DIV/0!</v>
      </c>
      <c r="AC29" s="135"/>
      <c r="AD29" s="148">
        <f t="shared" si="57"/>
        <v>423.95397173282254</v>
      </c>
      <c r="AE29" s="148">
        <f t="shared" si="39"/>
        <v>429.81123055281205</v>
      </c>
      <c r="AF29" s="148">
        <f t="shared" si="39"/>
        <v>435.66848937280884</v>
      </c>
      <c r="AG29" s="148">
        <f t="shared" si="40"/>
        <v>441.52574819279835</v>
      </c>
      <c r="AH29" s="148">
        <f t="shared" si="41"/>
        <v>453.24026583278464</v>
      </c>
      <c r="AI29" s="148">
        <f t="shared" si="42"/>
        <v>459.09752465278143</v>
      </c>
      <c r="AJ29" s="148">
        <f t="shared" si="43"/>
        <v>464.95478347277094</v>
      </c>
      <c r="AK29" s="148">
        <f t="shared" si="44"/>
        <v>470.81204229276045</v>
      </c>
      <c r="AL29" s="148">
        <f t="shared" si="45"/>
        <v>0</v>
      </c>
      <c r="AM29" s="148">
        <f t="shared" si="46"/>
        <v>0</v>
      </c>
      <c r="AN29" s="148">
        <f t="shared" si="39"/>
        <v>0</v>
      </c>
      <c r="AO29" s="148">
        <f t="shared" si="39"/>
        <v>0</v>
      </c>
      <c r="AP29" s="135"/>
      <c r="AQ29" s="147">
        <f t="shared" si="10"/>
        <v>13</v>
      </c>
      <c r="AR29" s="148">
        <f t="shared" si="11"/>
        <v>591.58314081927529</v>
      </c>
      <c r="AS29" s="148">
        <f t="shared" si="11"/>
        <v>591.58314081929711</v>
      </c>
      <c r="AT29" s="148">
        <f t="shared" si="12"/>
        <v>591.58314081928256</v>
      </c>
      <c r="AU29" s="148">
        <f t="shared" si="13"/>
        <v>1183.1662816385724</v>
      </c>
      <c r="AV29" s="148">
        <f t="shared" si="14"/>
        <v>591.58314081928256</v>
      </c>
      <c r="AW29" s="148">
        <f t="shared" si="15"/>
        <v>591.58314081927529</v>
      </c>
      <c r="AX29" s="148">
        <f t="shared" si="16"/>
        <v>591.58314081928256</v>
      </c>
      <c r="AY29" s="148">
        <f t="shared" si="17"/>
        <v>-47552.016271569119</v>
      </c>
      <c r="AZ29" s="148">
        <f t="shared" si="18"/>
        <v>0</v>
      </c>
      <c r="BA29" s="148">
        <f t="shared" si="19"/>
        <v>0</v>
      </c>
      <c r="BB29" s="148">
        <f t="shared" si="11"/>
        <v>0</v>
      </c>
      <c r="BC29" s="152"/>
      <c r="BD29" s="149">
        <f t="shared" si="20"/>
        <v>1.3815789473684115E-2</v>
      </c>
      <c r="BE29" s="149">
        <f t="shared" si="20"/>
        <v>1.362751460090883E-2</v>
      </c>
      <c r="BF29" s="149">
        <f t="shared" si="21"/>
        <v>1.3444302176696565E-2</v>
      </c>
      <c r="BG29" s="149">
        <f t="shared" si="22"/>
        <v>2.653190145293749E-2</v>
      </c>
      <c r="BH29" s="149">
        <f t="shared" si="23"/>
        <v>1.2923076923076815E-2</v>
      </c>
      <c r="BI29" s="149">
        <f t="shared" si="24"/>
        <v>1.275820170109343E-2</v>
      </c>
      <c r="BJ29" s="149">
        <f t="shared" si="25"/>
        <v>1.2597480503899083E-2</v>
      </c>
      <c r="BK29" s="149">
        <f t="shared" si="26"/>
        <v>-1</v>
      </c>
      <c r="BL29" s="149" t="e">
        <f t="shared" si="27"/>
        <v>#DIV/0!</v>
      </c>
      <c r="BM29" s="149" t="e">
        <f t="shared" si="28"/>
        <v>#DIV/0!</v>
      </c>
      <c r="BN29" s="149" t="e">
        <f t="shared" si="20"/>
        <v>#DIV/0!</v>
      </c>
      <c r="BO29" s="40"/>
      <c r="BP29" s="40"/>
    </row>
    <row r="30" spans="2:68" ht="14.25" customHeight="1" x14ac:dyDescent="0.3">
      <c r="B30" s="145">
        <f t="shared" si="47"/>
        <v>14</v>
      </c>
      <c r="C30" s="146">
        <f t="shared" si="48"/>
        <v>43247.544656464997</v>
      </c>
      <c r="D30" s="146">
        <f t="shared" si="49"/>
        <v>43845.043628692467</v>
      </c>
      <c r="E30" s="146">
        <f t="shared" si="50"/>
        <v>44442.542600919958</v>
      </c>
      <c r="F30" s="146">
        <f t="shared" si="51"/>
        <v>45040.041573147435</v>
      </c>
      <c r="G30" s="146">
        <f t="shared" si="52"/>
        <v>46235.039517602389</v>
      </c>
      <c r="H30" s="146">
        <f t="shared" si="53"/>
        <v>46832.538489829865</v>
      </c>
      <c r="I30" s="146">
        <f t="shared" si="54"/>
        <v>47430.037462057335</v>
      </c>
      <c r="J30" s="146">
        <f t="shared" si="55"/>
        <v>48027.536434284812</v>
      </c>
      <c r="K30" s="146"/>
      <c r="L30" s="146"/>
      <c r="M30" s="146"/>
      <c r="N30" s="146"/>
      <c r="P30" s="150">
        <f t="shared" si="30"/>
        <v>14</v>
      </c>
      <c r="Q30" s="232">
        <f t="shared" si="56"/>
        <v>1.0000000000000009E-2</v>
      </c>
      <c r="R30" s="232">
        <f t="shared" si="31"/>
        <v>1.0000000000000009E-2</v>
      </c>
      <c r="S30" s="232">
        <f t="shared" si="31"/>
        <v>1.0000000000000009E-2</v>
      </c>
      <c r="T30" s="232">
        <f t="shared" si="32"/>
        <v>1.0000000000000009E-2</v>
      </c>
      <c r="U30" s="232">
        <f t="shared" si="33"/>
        <v>1.0000000000000009E-2</v>
      </c>
      <c r="V30" s="232">
        <f t="shared" si="34"/>
        <v>1.0000000000000009E-2</v>
      </c>
      <c r="W30" s="232">
        <f t="shared" si="35"/>
        <v>1.0000000000000009E-2</v>
      </c>
      <c r="X30" s="232">
        <f t="shared" si="36"/>
        <v>1.0000000000000009E-2</v>
      </c>
      <c r="Y30" s="178" t="e">
        <f t="shared" si="37"/>
        <v>#DIV/0!</v>
      </c>
      <c r="Z30" s="178" t="e">
        <f t="shared" si="38"/>
        <v>#DIV/0!</v>
      </c>
      <c r="AA30" s="178" t="e">
        <f t="shared" si="31"/>
        <v>#DIV/0!</v>
      </c>
      <c r="AB30" s="178" t="e">
        <f t="shared" si="31"/>
        <v>#DIV/0!</v>
      </c>
      <c r="AC30" s="135"/>
      <c r="AD30" s="148">
        <f t="shared" si="57"/>
        <v>428.19351145014662</v>
      </c>
      <c r="AE30" s="148">
        <f t="shared" si="39"/>
        <v>434.10934285834082</v>
      </c>
      <c r="AF30" s="148">
        <f t="shared" si="39"/>
        <v>440.02517426653503</v>
      </c>
      <c r="AG30" s="148">
        <f t="shared" si="40"/>
        <v>445.94100567472924</v>
      </c>
      <c r="AH30" s="148">
        <f t="shared" si="41"/>
        <v>457.77266849111038</v>
      </c>
      <c r="AI30" s="148">
        <f t="shared" si="42"/>
        <v>463.68849989930459</v>
      </c>
      <c r="AJ30" s="148">
        <f t="shared" si="43"/>
        <v>469.6043313074988</v>
      </c>
      <c r="AK30" s="148">
        <f t="shared" si="44"/>
        <v>475.520162715693</v>
      </c>
      <c r="AL30" s="148">
        <f t="shared" si="45"/>
        <v>0</v>
      </c>
      <c r="AM30" s="148">
        <f t="shared" si="46"/>
        <v>0</v>
      </c>
      <c r="AN30" s="148">
        <f t="shared" si="39"/>
        <v>0</v>
      </c>
      <c r="AO30" s="148">
        <f t="shared" si="39"/>
        <v>0</v>
      </c>
      <c r="AP30" s="135"/>
      <c r="AQ30" s="147">
        <f t="shared" si="10"/>
        <v>14</v>
      </c>
      <c r="AR30" s="148">
        <f t="shared" si="11"/>
        <v>597.49897222746949</v>
      </c>
      <c r="AS30" s="148">
        <f t="shared" si="11"/>
        <v>597.49897222749132</v>
      </c>
      <c r="AT30" s="148">
        <f t="shared" si="12"/>
        <v>597.49897222747677</v>
      </c>
      <c r="AU30" s="148">
        <f t="shared" si="13"/>
        <v>1194.9979444549535</v>
      </c>
      <c r="AV30" s="148">
        <f t="shared" si="14"/>
        <v>597.49897222747677</v>
      </c>
      <c r="AW30" s="148">
        <f t="shared" si="15"/>
        <v>597.49897222746949</v>
      </c>
      <c r="AX30" s="148">
        <f t="shared" si="16"/>
        <v>597.49897222747677</v>
      </c>
      <c r="AY30" s="148">
        <f t="shared" si="17"/>
        <v>-48027.536434284812</v>
      </c>
      <c r="AZ30" s="148">
        <f t="shared" si="18"/>
        <v>0</v>
      </c>
      <c r="BA30" s="148">
        <f t="shared" si="19"/>
        <v>0</v>
      </c>
      <c r="BB30" s="148">
        <f t="shared" si="11"/>
        <v>0</v>
      </c>
      <c r="BC30" s="152"/>
      <c r="BD30" s="149">
        <f t="shared" si="20"/>
        <v>1.3815789473684115E-2</v>
      </c>
      <c r="BE30" s="149">
        <f t="shared" si="20"/>
        <v>1.362751460090883E-2</v>
      </c>
      <c r="BF30" s="149">
        <f t="shared" si="21"/>
        <v>1.3444302176696565E-2</v>
      </c>
      <c r="BG30" s="149">
        <f t="shared" si="22"/>
        <v>2.653190145293749E-2</v>
      </c>
      <c r="BH30" s="149">
        <f t="shared" si="23"/>
        <v>1.2923076923076815E-2</v>
      </c>
      <c r="BI30" s="149">
        <f t="shared" si="24"/>
        <v>1.275820170109343E-2</v>
      </c>
      <c r="BJ30" s="149">
        <f t="shared" si="25"/>
        <v>1.2597480503899305E-2</v>
      </c>
      <c r="BK30" s="149">
        <f t="shared" si="26"/>
        <v>-1</v>
      </c>
      <c r="BL30" s="149" t="e">
        <f t="shared" si="27"/>
        <v>#DIV/0!</v>
      </c>
      <c r="BM30" s="149" t="e">
        <f t="shared" si="28"/>
        <v>#DIV/0!</v>
      </c>
      <c r="BN30" s="149" t="e">
        <f t="shared" si="20"/>
        <v>#DIV/0!</v>
      </c>
      <c r="BO30" s="40"/>
      <c r="BP30" s="40"/>
    </row>
    <row r="31" spans="2:68" ht="14.25" customHeight="1" x14ac:dyDescent="0.3">
      <c r="B31" s="145">
        <f t="shared" si="47"/>
        <v>15</v>
      </c>
      <c r="C31" s="146">
        <f t="shared" si="48"/>
        <v>43680.020103029645</v>
      </c>
      <c r="D31" s="146">
        <f t="shared" si="49"/>
        <v>44283.494064979393</v>
      </c>
      <c r="E31" s="146">
        <f t="shared" si="50"/>
        <v>44886.968026929157</v>
      </c>
      <c r="F31" s="146">
        <f t="shared" si="51"/>
        <v>45490.441988878913</v>
      </c>
      <c r="G31" s="146">
        <f t="shared" si="52"/>
        <v>46697.38991277841</v>
      </c>
      <c r="H31" s="146">
        <f t="shared" si="53"/>
        <v>47300.863874728166</v>
      </c>
      <c r="I31" s="146">
        <f t="shared" si="54"/>
        <v>47904.337836677907</v>
      </c>
      <c r="J31" s="146">
        <f t="shared" si="55"/>
        <v>48507.811798627663</v>
      </c>
      <c r="K31" s="146"/>
      <c r="L31" s="146"/>
      <c r="M31" s="146"/>
      <c r="N31" s="146"/>
      <c r="P31" s="150">
        <f t="shared" si="30"/>
        <v>15</v>
      </c>
      <c r="Q31" s="232">
        <f t="shared" si="56"/>
        <v>1.0000000000000009E-2</v>
      </c>
      <c r="R31" s="232">
        <f t="shared" si="31"/>
        <v>1.0000000000000009E-2</v>
      </c>
      <c r="S31" s="232">
        <f t="shared" si="31"/>
        <v>1.0000000000000009E-2</v>
      </c>
      <c r="T31" s="232">
        <f t="shared" si="32"/>
        <v>1.0000000000000009E-2</v>
      </c>
      <c r="U31" s="232">
        <f t="shared" si="33"/>
        <v>1.0000000000000009E-2</v>
      </c>
      <c r="V31" s="232">
        <f t="shared" si="34"/>
        <v>1.0000000000000009E-2</v>
      </c>
      <c r="W31" s="232">
        <f t="shared" si="35"/>
        <v>1.0000000000000009E-2</v>
      </c>
      <c r="X31" s="232">
        <f t="shared" si="36"/>
        <v>1.0000000000000009E-2</v>
      </c>
      <c r="Y31" s="178" t="e">
        <f t="shared" si="37"/>
        <v>#DIV/0!</v>
      </c>
      <c r="Z31" s="178" t="e">
        <f t="shared" si="38"/>
        <v>#DIV/0!</v>
      </c>
      <c r="AA31" s="178" t="e">
        <f t="shared" si="31"/>
        <v>#DIV/0!</v>
      </c>
      <c r="AB31" s="178" t="e">
        <f t="shared" si="31"/>
        <v>#DIV/0!</v>
      </c>
      <c r="AC31" s="135"/>
      <c r="AD31" s="148">
        <f t="shared" si="57"/>
        <v>432.47544656464743</v>
      </c>
      <c r="AE31" s="148">
        <f t="shared" si="39"/>
        <v>438.45043628692656</v>
      </c>
      <c r="AF31" s="148">
        <f t="shared" si="39"/>
        <v>444.42542600919842</v>
      </c>
      <c r="AG31" s="148">
        <f t="shared" si="40"/>
        <v>450.40041573147755</v>
      </c>
      <c r="AH31" s="148">
        <f t="shared" si="41"/>
        <v>462.35039517602127</v>
      </c>
      <c r="AI31" s="148">
        <f t="shared" si="42"/>
        <v>468.3253848983004</v>
      </c>
      <c r="AJ31" s="148">
        <f t="shared" si="43"/>
        <v>474.30037462057226</v>
      </c>
      <c r="AK31" s="148">
        <f t="shared" si="44"/>
        <v>480.27536434285139</v>
      </c>
      <c r="AL31" s="148">
        <f t="shared" si="45"/>
        <v>0</v>
      </c>
      <c r="AM31" s="148">
        <f t="shared" si="46"/>
        <v>0</v>
      </c>
      <c r="AN31" s="148">
        <f t="shared" si="39"/>
        <v>0</v>
      </c>
      <c r="AO31" s="148">
        <f t="shared" si="39"/>
        <v>0</v>
      </c>
      <c r="AP31" s="135"/>
      <c r="AQ31" s="147">
        <f t="shared" si="10"/>
        <v>15</v>
      </c>
      <c r="AR31" s="148">
        <f t="shared" si="11"/>
        <v>603.47396194974863</v>
      </c>
      <c r="AS31" s="148">
        <f t="shared" si="11"/>
        <v>603.47396194976318</v>
      </c>
      <c r="AT31" s="148">
        <f t="shared" si="12"/>
        <v>603.4739619497559</v>
      </c>
      <c r="AU31" s="148">
        <f t="shared" si="13"/>
        <v>1206.9479238994973</v>
      </c>
      <c r="AV31" s="148">
        <f t="shared" si="14"/>
        <v>603.4739619497559</v>
      </c>
      <c r="AW31" s="148">
        <f t="shared" si="15"/>
        <v>603.47396194974135</v>
      </c>
      <c r="AX31" s="148">
        <f t="shared" si="16"/>
        <v>603.4739619497559</v>
      </c>
      <c r="AY31" s="148">
        <f t="shared" si="17"/>
        <v>-48507.811798627663</v>
      </c>
      <c r="AZ31" s="148">
        <f t="shared" si="18"/>
        <v>0</v>
      </c>
      <c r="BA31" s="148">
        <f t="shared" si="19"/>
        <v>0</v>
      </c>
      <c r="BB31" s="148">
        <f t="shared" si="11"/>
        <v>0</v>
      </c>
      <c r="BC31" s="152"/>
      <c r="BD31" s="149">
        <f t="shared" si="20"/>
        <v>1.3815789473684115E-2</v>
      </c>
      <c r="BE31" s="149">
        <f t="shared" si="20"/>
        <v>1.362751460090883E-2</v>
      </c>
      <c r="BF31" s="149">
        <f t="shared" si="21"/>
        <v>1.3444302176696565E-2</v>
      </c>
      <c r="BG31" s="149">
        <f t="shared" si="22"/>
        <v>2.6531901452937268E-2</v>
      </c>
      <c r="BH31" s="149">
        <f t="shared" si="23"/>
        <v>1.2923076923077037E-2</v>
      </c>
      <c r="BI31" s="149">
        <f t="shared" si="24"/>
        <v>1.275820170109343E-2</v>
      </c>
      <c r="BJ31" s="149">
        <f t="shared" si="25"/>
        <v>1.2597480503899305E-2</v>
      </c>
      <c r="BK31" s="149">
        <f t="shared" si="26"/>
        <v>-1</v>
      </c>
      <c r="BL31" s="149" t="e">
        <f t="shared" si="27"/>
        <v>#DIV/0!</v>
      </c>
      <c r="BM31" s="149" t="e">
        <f t="shared" si="28"/>
        <v>#DIV/0!</v>
      </c>
      <c r="BN31" s="149" t="e">
        <f t="shared" si="20"/>
        <v>#DIV/0!</v>
      </c>
      <c r="BO31" s="40"/>
      <c r="BP31" s="40"/>
    </row>
    <row r="32" spans="2:68" ht="14.25" customHeight="1" x14ac:dyDescent="0.3">
      <c r="B32" s="145">
        <f t="shared" si="47"/>
        <v>16</v>
      </c>
      <c r="C32" s="146"/>
      <c r="D32" s="146">
        <f t="shared" ref="D32:D36" si="58">+D31*1.01</f>
        <v>44726.329005629188</v>
      </c>
      <c r="E32" s="146">
        <f t="shared" ref="E32:E36" si="59">+E31*1.01</f>
        <v>45335.837707198451</v>
      </c>
      <c r="F32" s="146">
        <f t="shared" ref="F32:F36" si="60">+F31*1.01</f>
        <v>45945.346408767698</v>
      </c>
      <c r="G32" s="146">
        <f t="shared" ref="G32:G36" si="61">+G31*1.01</f>
        <v>47164.363811906194</v>
      </c>
      <c r="H32" s="146">
        <f t="shared" ref="H32:H36" si="62">+H31*1.01</f>
        <v>47773.87251347545</v>
      </c>
      <c r="I32" s="146">
        <f t="shared" ref="I32:I36" si="63">+I31*1.01</f>
        <v>48383.381215044683</v>
      </c>
      <c r="J32" s="146">
        <f t="shared" ref="J32:J36" si="64">+J31*1.01</f>
        <v>48992.889916613938</v>
      </c>
      <c r="K32" s="146"/>
      <c r="L32" s="146"/>
      <c r="M32" s="146"/>
      <c r="N32" s="146"/>
      <c r="P32" s="150">
        <f t="shared" si="30"/>
        <v>16</v>
      </c>
      <c r="Q32" s="232"/>
      <c r="R32" s="232">
        <f t="shared" si="31"/>
        <v>1.0000000000000009E-2</v>
      </c>
      <c r="S32" s="232">
        <f t="shared" si="31"/>
        <v>1.0000000000000009E-2</v>
      </c>
      <c r="T32" s="232">
        <f t="shared" si="32"/>
        <v>1.0000000000000009E-2</v>
      </c>
      <c r="U32" s="232">
        <f t="shared" si="33"/>
        <v>1.0000000000000009E-2</v>
      </c>
      <c r="V32" s="232">
        <f t="shared" si="34"/>
        <v>1.0000000000000009E-2</v>
      </c>
      <c r="W32" s="232">
        <f t="shared" si="35"/>
        <v>1.0000000000000009E-2</v>
      </c>
      <c r="X32" s="232">
        <f t="shared" si="36"/>
        <v>1.0000000000000009E-2</v>
      </c>
      <c r="Y32" s="178" t="e">
        <f t="shared" si="37"/>
        <v>#DIV/0!</v>
      </c>
      <c r="Z32" s="178" t="e">
        <f t="shared" si="38"/>
        <v>#DIV/0!</v>
      </c>
      <c r="AA32" s="178" t="e">
        <f t="shared" si="31"/>
        <v>#DIV/0!</v>
      </c>
      <c r="AB32" s="178" t="e">
        <f t="shared" si="31"/>
        <v>#DIV/0!</v>
      </c>
      <c r="AC32" s="135"/>
      <c r="AD32" s="148">
        <f t="shared" si="57"/>
        <v>-43680.020103029645</v>
      </c>
      <c r="AE32" s="148">
        <f t="shared" si="39"/>
        <v>442.83494064979459</v>
      </c>
      <c r="AF32" s="148">
        <f t="shared" si="39"/>
        <v>448.86968026929389</v>
      </c>
      <c r="AG32" s="148">
        <f t="shared" si="40"/>
        <v>454.90441988878592</v>
      </c>
      <c r="AH32" s="148">
        <f t="shared" si="41"/>
        <v>466.97389912778453</v>
      </c>
      <c r="AI32" s="148">
        <f t="shared" si="42"/>
        <v>473.00863874728384</v>
      </c>
      <c r="AJ32" s="148">
        <f t="shared" si="43"/>
        <v>479.04337836677587</v>
      </c>
      <c r="AK32" s="148">
        <f t="shared" si="44"/>
        <v>485.07811798627517</v>
      </c>
      <c r="AL32" s="148">
        <f t="shared" si="45"/>
        <v>0</v>
      </c>
      <c r="AM32" s="148">
        <f t="shared" si="46"/>
        <v>0</v>
      </c>
      <c r="AN32" s="148">
        <f t="shared" si="39"/>
        <v>0</v>
      </c>
      <c r="AO32" s="148">
        <f t="shared" si="39"/>
        <v>0</v>
      </c>
      <c r="AP32" s="135"/>
      <c r="AQ32" s="147">
        <f t="shared" si="10"/>
        <v>16</v>
      </c>
      <c r="AR32" s="148">
        <f t="shared" si="11"/>
        <v>44726.329005629188</v>
      </c>
      <c r="AS32" s="148">
        <f t="shared" si="11"/>
        <v>609.50870156926248</v>
      </c>
      <c r="AT32" s="148">
        <f t="shared" si="12"/>
        <v>609.50870156924793</v>
      </c>
      <c r="AU32" s="148">
        <f t="shared" si="13"/>
        <v>1219.0174031384959</v>
      </c>
      <c r="AV32" s="148">
        <f t="shared" si="14"/>
        <v>609.50870156925521</v>
      </c>
      <c r="AW32" s="148">
        <f t="shared" si="15"/>
        <v>609.50870156923338</v>
      </c>
      <c r="AX32" s="148">
        <f t="shared" si="16"/>
        <v>609.50870156925521</v>
      </c>
      <c r="AY32" s="148">
        <f t="shared" si="17"/>
        <v>-48992.889916613938</v>
      </c>
      <c r="AZ32" s="148">
        <f t="shared" si="18"/>
        <v>0</v>
      </c>
      <c r="BA32" s="148">
        <f t="shared" si="19"/>
        <v>0</v>
      </c>
      <c r="BB32" s="148">
        <f t="shared" si="11"/>
        <v>0</v>
      </c>
      <c r="BC32" s="152"/>
      <c r="BD32" s="149" t="e">
        <f t="shared" si="20"/>
        <v>#DIV/0!</v>
      </c>
      <c r="BE32" s="149">
        <f t="shared" si="20"/>
        <v>1.362751460090883E-2</v>
      </c>
      <c r="BF32" s="149">
        <f t="shared" si="21"/>
        <v>1.3444302176696565E-2</v>
      </c>
      <c r="BG32" s="149">
        <f t="shared" si="22"/>
        <v>2.653190145293749E-2</v>
      </c>
      <c r="BH32" s="149">
        <f t="shared" si="23"/>
        <v>1.2923076923077037E-2</v>
      </c>
      <c r="BI32" s="149">
        <f t="shared" si="24"/>
        <v>1.2758201701093208E-2</v>
      </c>
      <c r="BJ32" s="149">
        <f t="shared" si="25"/>
        <v>1.2597480503899305E-2</v>
      </c>
      <c r="BK32" s="149">
        <f t="shared" si="26"/>
        <v>-1</v>
      </c>
      <c r="BL32" s="149" t="e">
        <f t="shared" si="27"/>
        <v>#DIV/0!</v>
      </c>
      <c r="BM32" s="149" t="e">
        <f t="shared" si="28"/>
        <v>#DIV/0!</v>
      </c>
      <c r="BN32" s="149" t="e">
        <f t="shared" si="20"/>
        <v>#DIV/0!</v>
      </c>
      <c r="BO32" s="40"/>
      <c r="BP32" s="40"/>
    </row>
    <row r="33" spans="2:68" ht="14.25" customHeight="1" x14ac:dyDescent="0.3">
      <c r="B33" s="145">
        <f t="shared" si="47"/>
        <v>17</v>
      </c>
      <c r="C33" s="146"/>
      <c r="D33" s="146">
        <f t="shared" si="58"/>
        <v>45173.592295685477</v>
      </c>
      <c r="E33" s="146">
        <f t="shared" si="59"/>
        <v>45789.196084270436</v>
      </c>
      <c r="F33" s="146">
        <f t="shared" si="60"/>
        <v>46404.799872855379</v>
      </c>
      <c r="G33" s="146">
        <f t="shared" si="61"/>
        <v>47636.007450025259</v>
      </c>
      <c r="H33" s="146">
        <f t="shared" si="62"/>
        <v>48251.611238610203</v>
      </c>
      <c r="I33" s="146">
        <f t="shared" si="63"/>
        <v>48867.215027195132</v>
      </c>
      <c r="J33" s="146">
        <f t="shared" si="64"/>
        <v>49482.818815780076</v>
      </c>
      <c r="K33" s="146"/>
      <c r="L33" s="146"/>
      <c r="M33" s="146"/>
      <c r="N33" s="146"/>
      <c r="P33" s="150">
        <f t="shared" si="30"/>
        <v>17</v>
      </c>
      <c r="Q33" s="232"/>
      <c r="R33" s="232">
        <f t="shared" si="31"/>
        <v>1.0000000000000009E-2</v>
      </c>
      <c r="S33" s="232">
        <f t="shared" si="31"/>
        <v>1.0000000000000009E-2</v>
      </c>
      <c r="T33" s="232">
        <f t="shared" si="32"/>
        <v>1.0000000000000009E-2</v>
      </c>
      <c r="U33" s="232">
        <f t="shared" si="33"/>
        <v>1.0000000000000009E-2</v>
      </c>
      <c r="V33" s="232">
        <f t="shared" si="34"/>
        <v>1.0000000000000009E-2</v>
      </c>
      <c r="W33" s="232">
        <f t="shared" si="35"/>
        <v>1.0000000000000009E-2</v>
      </c>
      <c r="X33" s="232">
        <f t="shared" si="36"/>
        <v>1.0000000000000009E-2</v>
      </c>
      <c r="Y33" s="178" t="e">
        <f t="shared" si="37"/>
        <v>#DIV/0!</v>
      </c>
      <c r="Z33" s="178" t="e">
        <f t="shared" si="38"/>
        <v>#DIV/0!</v>
      </c>
      <c r="AA33" s="178" t="e">
        <f t="shared" si="31"/>
        <v>#DIV/0!</v>
      </c>
      <c r="AB33" s="178" t="e">
        <f t="shared" si="31"/>
        <v>#DIV/0!</v>
      </c>
      <c r="AC33" s="151"/>
      <c r="AD33" s="148">
        <f t="shared" si="57"/>
        <v>0</v>
      </c>
      <c r="AE33" s="148">
        <f t="shared" si="39"/>
        <v>447.26329005628941</v>
      </c>
      <c r="AF33" s="148">
        <f t="shared" si="39"/>
        <v>453.35837707198516</v>
      </c>
      <c r="AG33" s="148">
        <f t="shared" si="40"/>
        <v>459.45346408768091</v>
      </c>
      <c r="AH33" s="148">
        <f t="shared" si="41"/>
        <v>471.64363811906514</v>
      </c>
      <c r="AI33" s="148">
        <f t="shared" si="42"/>
        <v>477.73872513475362</v>
      </c>
      <c r="AJ33" s="148">
        <f t="shared" si="43"/>
        <v>483.83381215044938</v>
      </c>
      <c r="AK33" s="148">
        <f t="shared" si="44"/>
        <v>489.92889916613785</v>
      </c>
      <c r="AL33" s="148">
        <f t="shared" si="45"/>
        <v>0</v>
      </c>
      <c r="AM33" s="148">
        <f t="shared" si="46"/>
        <v>0</v>
      </c>
      <c r="AN33" s="148">
        <f t="shared" si="39"/>
        <v>0</v>
      </c>
      <c r="AO33" s="148">
        <f t="shared" si="39"/>
        <v>0</v>
      </c>
      <c r="AP33" s="135"/>
      <c r="AQ33" s="147">
        <f t="shared" si="10"/>
        <v>17</v>
      </c>
      <c r="AR33" s="148">
        <f t="shared" ref="AR33:BB47" si="65">+D33-C33</f>
        <v>45173.592295685477</v>
      </c>
      <c r="AS33" s="148">
        <f t="shared" si="65"/>
        <v>615.60378858495824</v>
      </c>
      <c r="AT33" s="148">
        <f t="shared" si="12"/>
        <v>615.60378858494369</v>
      </c>
      <c r="AU33" s="148">
        <f t="shared" si="13"/>
        <v>1231.2075771698801</v>
      </c>
      <c r="AV33" s="148">
        <f t="shared" si="14"/>
        <v>615.60378858494369</v>
      </c>
      <c r="AW33" s="148">
        <f t="shared" si="15"/>
        <v>615.60378858492913</v>
      </c>
      <c r="AX33" s="148">
        <f t="shared" si="16"/>
        <v>615.60378858494369</v>
      </c>
      <c r="AY33" s="148">
        <f t="shared" si="17"/>
        <v>-49482.818815780076</v>
      </c>
      <c r="AZ33" s="148">
        <f t="shared" si="18"/>
        <v>0</v>
      </c>
      <c r="BA33" s="148">
        <f t="shared" si="19"/>
        <v>0</v>
      </c>
      <c r="BB33" s="148">
        <f t="shared" si="65"/>
        <v>0</v>
      </c>
      <c r="BC33" s="152"/>
      <c r="BD33" s="149" t="e">
        <f t="shared" ref="BD33:BN47" si="66">+D33/C33-1</f>
        <v>#DIV/0!</v>
      </c>
      <c r="BE33" s="149">
        <f t="shared" si="66"/>
        <v>1.362751460090883E-2</v>
      </c>
      <c r="BF33" s="149">
        <f t="shared" si="21"/>
        <v>1.3444302176696565E-2</v>
      </c>
      <c r="BG33" s="149">
        <f t="shared" si="22"/>
        <v>2.653190145293749E-2</v>
      </c>
      <c r="BH33" s="149">
        <f t="shared" si="23"/>
        <v>1.2923076923077037E-2</v>
      </c>
      <c r="BI33" s="149">
        <f t="shared" si="24"/>
        <v>1.2758201701093208E-2</v>
      </c>
      <c r="BJ33" s="149">
        <f t="shared" si="25"/>
        <v>1.2597480503899305E-2</v>
      </c>
      <c r="BK33" s="149">
        <f t="shared" si="26"/>
        <v>-1</v>
      </c>
      <c r="BL33" s="149" t="e">
        <f t="shared" si="27"/>
        <v>#DIV/0!</v>
      </c>
      <c r="BM33" s="149" t="e">
        <f t="shared" si="28"/>
        <v>#DIV/0!</v>
      </c>
      <c r="BN33" s="149" t="e">
        <f t="shared" si="66"/>
        <v>#DIV/0!</v>
      </c>
      <c r="BO33" s="40"/>
      <c r="BP33" s="40"/>
    </row>
    <row r="34" spans="2:68" ht="14.25" customHeight="1" x14ac:dyDescent="0.3">
      <c r="B34" s="145">
        <f t="shared" si="47"/>
        <v>18</v>
      </c>
      <c r="C34" s="146"/>
      <c r="D34" s="146">
        <f t="shared" si="58"/>
        <v>45625.328218642331</v>
      </c>
      <c r="E34" s="146">
        <f t="shared" si="59"/>
        <v>46247.088045113138</v>
      </c>
      <c r="F34" s="146">
        <f t="shared" si="60"/>
        <v>46868.84787158393</v>
      </c>
      <c r="G34" s="146">
        <f t="shared" si="61"/>
        <v>48112.367524525514</v>
      </c>
      <c r="H34" s="146">
        <f t="shared" si="62"/>
        <v>48734.127350996307</v>
      </c>
      <c r="I34" s="146">
        <f t="shared" si="63"/>
        <v>49355.887177467084</v>
      </c>
      <c r="J34" s="146">
        <f t="shared" si="64"/>
        <v>49977.647003937876</v>
      </c>
      <c r="K34" s="146"/>
      <c r="L34" s="146"/>
      <c r="M34" s="146"/>
      <c r="N34" s="146"/>
      <c r="P34" s="150">
        <f t="shared" si="30"/>
        <v>18</v>
      </c>
      <c r="Q34" s="232"/>
      <c r="R34" s="232">
        <f t="shared" ref="R34:AB47" si="67">+D34/D33-1</f>
        <v>1.0000000000000009E-2</v>
      </c>
      <c r="S34" s="232">
        <f t="shared" si="67"/>
        <v>1.0000000000000009E-2</v>
      </c>
      <c r="T34" s="232">
        <f t="shared" si="32"/>
        <v>1.0000000000000009E-2</v>
      </c>
      <c r="U34" s="232">
        <f t="shared" si="33"/>
        <v>1.0000000000000009E-2</v>
      </c>
      <c r="V34" s="232">
        <f t="shared" si="34"/>
        <v>1.0000000000000009E-2</v>
      </c>
      <c r="W34" s="232">
        <f t="shared" si="35"/>
        <v>1.0000000000000009E-2</v>
      </c>
      <c r="X34" s="232">
        <f t="shared" si="36"/>
        <v>1.0000000000000009E-2</v>
      </c>
      <c r="Y34" s="178" t="e">
        <f t="shared" si="37"/>
        <v>#DIV/0!</v>
      </c>
      <c r="Z34" s="178" t="e">
        <f t="shared" si="38"/>
        <v>#DIV/0!</v>
      </c>
      <c r="AA34" s="178" t="e">
        <f t="shared" si="67"/>
        <v>#DIV/0!</v>
      </c>
      <c r="AB34" s="178" t="e">
        <f t="shared" si="67"/>
        <v>#DIV/0!</v>
      </c>
      <c r="AC34" s="151"/>
      <c r="AD34" s="148">
        <f t="shared" si="57"/>
        <v>0</v>
      </c>
      <c r="AE34" s="148">
        <f t="shared" si="57"/>
        <v>451.73592295685376</v>
      </c>
      <c r="AF34" s="148">
        <f t="shared" si="57"/>
        <v>457.89196084270225</v>
      </c>
      <c r="AG34" s="148">
        <f t="shared" si="40"/>
        <v>464.04799872855074</v>
      </c>
      <c r="AH34" s="148">
        <f t="shared" si="41"/>
        <v>476.360074500255</v>
      </c>
      <c r="AI34" s="148">
        <f t="shared" si="42"/>
        <v>482.51611238610349</v>
      </c>
      <c r="AJ34" s="148">
        <f t="shared" si="43"/>
        <v>488.67215027195198</v>
      </c>
      <c r="AK34" s="148">
        <f t="shared" si="44"/>
        <v>494.82818815780047</v>
      </c>
      <c r="AL34" s="148">
        <f t="shared" si="45"/>
        <v>0</v>
      </c>
      <c r="AM34" s="148">
        <f t="shared" si="46"/>
        <v>0</v>
      </c>
      <c r="AN34" s="148">
        <f t="shared" si="57"/>
        <v>0</v>
      </c>
      <c r="AO34" s="148">
        <f t="shared" si="57"/>
        <v>0</v>
      </c>
      <c r="AP34" s="135"/>
      <c r="AQ34" s="147">
        <f t="shared" si="10"/>
        <v>18</v>
      </c>
      <c r="AR34" s="148">
        <f t="shared" si="65"/>
        <v>45625.328218642331</v>
      </c>
      <c r="AS34" s="148">
        <f t="shared" si="65"/>
        <v>621.75982647080673</v>
      </c>
      <c r="AT34" s="148">
        <f t="shared" si="12"/>
        <v>621.75982647079218</v>
      </c>
      <c r="AU34" s="148">
        <f t="shared" si="13"/>
        <v>1243.5196529415844</v>
      </c>
      <c r="AV34" s="148">
        <f t="shared" si="14"/>
        <v>621.75982647079218</v>
      </c>
      <c r="AW34" s="148">
        <f t="shared" si="15"/>
        <v>621.75982647077763</v>
      </c>
      <c r="AX34" s="148">
        <f t="shared" si="16"/>
        <v>621.75982647079218</v>
      </c>
      <c r="AY34" s="148">
        <f t="shared" si="17"/>
        <v>-49977.647003937876</v>
      </c>
      <c r="AZ34" s="148">
        <f t="shared" si="18"/>
        <v>0</v>
      </c>
      <c r="BA34" s="148">
        <f t="shared" si="19"/>
        <v>0</v>
      </c>
      <c r="BB34" s="148">
        <f t="shared" si="65"/>
        <v>0</v>
      </c>
      <c r="BC34" s="152"/>
      <c r="BD34" s="149" t="e">
        <f t="shared" si="66"/>
        <v>#DIV/0!</v>
      </c>
      <c r="BE34" s="149">
        <f t="shared" si="66"/>
        <v>1.362751460090883E-2</v>
      </c>
      <c r="BF34" s="149">
        <f t="shared" si="21"/>
        <v>1.3444302176696565E-2</v>
      </c>
      <c r="BG34" s="149">
        <f t="shared" si="22"/>
        <v>2.653190145293749E-2</v>
      </c>
      <c r="BH34" s="149">
        <f t="shared" si="23"/>
        <v>1.2923076923077037E-2</v>
      </c>
      <c r="BI34" s="149">
        <f t="shared" si="24"/>
        <v>1.2758201701093208E-2</v>
      </c>
      <c r="BJ34" s="149">
        <f t="shared" si="25"/>
        <v>1.2597480503899305E-2</v>
      </c>
      <c r="BK34" s="149">
        <f t="shared" si="26"/>
        <v>-1</v>
      </c>
      <c r="BL34" s="149" t="e">
        <f t="shared" si="27"/>
        <v>#DIV/0!</v>
      </c>
      <c r="BM34" s="149" t="e">
        <f t="shared" si="28"/>
        <v>#DIV/0!</v>
      </c>
      <c r="BN34" s="149" t="e">
        <f t="shared" si="66"/>
        <v>#DIV/0!</v>
      </c>
      <c r="BO34" s="40"/>
      <c r="BP34" s="40"/>
    </row>
    <row r="35" spans="2:68" ht="14.25" customHeight="1" x14ac:dyDescent="0.3">
      <c r="B35" s="145">
        <f t="shared" si="47"/>
        <v>19</v>
      </c>
      <c r="C35" s="146"/>
      <c r="D35" s="146">
        <f t="shared" si="58"/>
        <v>46081.581500828754</v>
      </c>
      <c r="E35" s="146">
        <f t="shared" si="59"/>
        <v>46709.55892556427</v>
      </c>
      <c r="F35" s="146">
        <f t="shared" si="60"/>
        <v>47337.536350299772</v>
      </c>
      <c r="G35" s="146">
        <f t="shared" si="61"/>
        <v>48593.491199770768</v>
      </c>
      <c r="H35" s="146">
        <f t="shared" si="62"/>
        <v>49221.468624506269</v>
      </c>
      <c r="I35" s="146">
        <f t="shared" si="63"/>
        <v>49849.446049241757</v>
      </c>
      <c r="J35" s="146">
        <f t="shared" si="64"/>
        <v>50477.423473977258</v>
      </c>
      <c r="K35" s="146"/>
      <c r="L35" s="146"/>
      <c r="M35" s="146"/>
      <c r="N35" s="146"/>
      <c r="P35" s="150">
        <f t="shared" si="30"/>
        <v>19</v>
      </c>
      <c r="Q35" s="232"/>
      <c r="R35" s="232">
        <f t="shared" si="67"/>
        <v>1.0000000000000009E-2</v>
      </c>
      <c r="S35" s="232">
        <f t="shared" si="67"/>
        <v>1.0000000000000009E-2</v>
      </c>
      <c r="T35" s="232">
        <f t="shared" si="32"/>
        <v>1.0000000000000009E-2</v>
      </c>
      <c r="U35" s="232">
        <f t="shared" si="33"/>
        <v>1.0000000000000009E-2</v>
      </c>
      <c r="V35" s="232">
        <f t="shared" si="34"/>
        <v>1.0000000000000009E-2</v>
      </c>
      <c r="W35" s="232">
        <f t="shared" si="35"/>
        <v>1.0000000000000009E-2</v>
      </c>
      <c r="X35" s="232">
        <f t="shared" si="36"/>
        <v>1.0000000000000009E-2</v>
      </c>
      <c r="Y35" s="178" t="e">
        <f t="shared" si="37"/>
        <v>#DIV/0!</v>
      </c>
      <c r="Z35" s="178" t="e">
        <f t="shared" si="38"/>
        <v>#DIV/0!</v>
      </c>
      <c r="AA35" s="178" t="e">
        <f t="shared" si="67"/>
        <v>#DIV/0!</v>
      </c>
      <c r="AB35" s="178" t="e">
        <f t="shared" si="67"/>
        <v>#DIV/0!</v>
      </c>
      <c r="AC35" s="151"/>
      <c r="AD35" s="148">
        <f t="shared" si="57"/>
        <v>0</v>
      </c>
      <c r="AE35" s="148">
        <f t="shared" si="57"/>
        <v>456.25328218642244</v>
      </c>
      <c r="AF35" s="148">
        <f t="shared" si="57"/>
        <v>462.47088045113196</v>
      </c>
      <c r="AG35" s="148">
        <f t="shared" si="40"/>
        <v>468.68847871584148</v>
      </c>
      <c r="AH35" s="148">
        <f t="shared" si="41"/>
        <v>481.12367524525325</v>
      </c>
      <c r="AI35" s="148">
        <f t="shared" si="42"/>
        <v>487.34127350996278</v>
      </c>
      <c r="AJ35" s="148">
        <f t="shared" si="43"/>
        <v>493.5588717746723</v>
      </c>
      <c r="AK35" s="148">
        <f t="shared" si="44"/>
        <v>499.77647003938182</v>
      </c>
      <c r="AL35" s="148">
        <f t="shared" si="45"/>
        <v>0</v>
      </c>
      <c r="AM35" s="148">
        <f t="shared" si="46"/>
        <v>0</v>
      </c>
      <c r="AN35" s="148">
        <f t="shared" si="57"/>
        <v>0</v>
      </c>
      <c r="AO35" s="148">
        <f t="shared" si="57"/>
        <v>0</v>
      </c>
      <c r="AP35" s="135"/>
      <c r="AQ35" s="147">
        <f t="shared" si="10"/>
        <v>19</v>
      </c>
      <c r="AR35" s="148">
        <f t="shared" si="65"/>
        <v>46081.581500828754</v>
      </c>
      <c r="AS35" s="148">
        <f t="shared" si="65"/>
        <v>627.97742473551625</v>
      </c>
      <c r="AT35" s="148">
        <f t="shared" si="12"/>
        <v>627.9774247355017</v>
      </c>
      <c r="AU35" s="148">
        <f t="shared" si="13"/>
        <v>1255.9548494709961</v>
      </c>
      <c r="AV35" s="148">
        <f t="shared" si="14"/>
        <v>627.9774247355017</v>
      </c>
      <c r="AW35" s="148">
        <f t="shared" si="15"/>
        <v>627.97742473548715</v>
      </c>
      <c r="AX35" s="148">
        <f t="shared" si="16"/>
        <v>627.9774247355017</v>
      </c>
      <c r="AY35" s="148">
        <f t="shared" si="17"/>
        <v>-50477.423473977258</v>
      </c>
      <c r="AZ35" s="148">
        <f t="shared" si="18"/>
        <v>0</v>
      </c>
      <c r="BA35" s="148">
        <f t="shared" si="19"/>
        <v>0</v>
      </c>
      <c r="BB35" s="148">
        <f t="shared" si="65"/>
        <v>0</v>
      </c>
      <c r="BC35" s="152"/>
      <c r="BD35" s="149" t="e">
        <f t="shared" si="66"/>
        <v>#DIV/0!</v>
      </c>
      <c r="BE35" s="149">
        <f t="shared" si="66"/>
        <v>1.362751460090883E-2</v>
      </c>
      <c r="BF35" s="149">
        <f t="shared" si="21"/>
        <v>1.3444302176696565E-2</v>
      </c>
      <c r="BG35" s="149">
        <f t="shared" si="22"/>
        <v>2.653190145293749E-2</v>
      </c>
      <c r="BH35" s="149">
        <f t="shared" si="23"/>
        <v>1.2923076923077037E-2</v>
      </c>
      <c r="BI35" s="149">
        <f t="shared" si="24"/>
        <v>1.2758201701093208E-2</v>
      </c>
      <c r="BJ35" s="149">
        <f t="shared" si="25"/>
        <v>1.2597480503899305E-2</v>
      </c>
      <c r="BK35" s="149">
        <f t="shared" si="26"/>
        <v>-1</v>
      </c>
      <c r="BL35" s="149" t="e">
        <f t="shared" si="27"/>
        <v>#DIV/0!</v>
      </c>
      <c r="BM35" s="149" t="e">
        <f t="shared" si="28"/>
        <v>#DIV/0!</v>
      </c>
      <c r="BN35" s="149" t="e">
        <f t="shared" si="66"/>
        <v>#DIV/0!</v>
      </c>
      <c r="BO35" s="40"/>
      <c r="BP35" s="40"/>
    </row>
    <row r="36" spans="2:68" ht="14.25" customHeight="1" x14ac:dyDescent="0.3">
      <c r="B36" s="145">
        <f t="shared" si="47"/>
        <v>20</v>
      </c>
      <c r="C36" s="146"/>
      <c r="D36" s="146">
        <f t="shared" si="58"/>
        <v>46542.397315837043</v>
      </c>
      <c r="E36" s="146">
        <f t="shared" si="59"/>
        <v>47176.654514819915</v>
      </c>
      <c r="F36" s="146">
        <f t="shared" si="60"/>
        <v>47810.911713802772</v>
      </c>
      <c r="G36" s="146">
        <f t="shared" si="61"/>
        <v>49079.426111768473</v>
      </c>
      <c r="H36" s="146">
        <f t="shared" si="62"/>
        <v>49713.68331075133</v>
      </c>
      <c r="I36" s="146">
        <f t="shared" si="63"/>
        <v>50347.940509734173</v>
      </c>
      <c r="J36" s="146">
        <f t="shared" si="64"/>
        <v>50982.197708717031</v>
      </c>
      <c r="K36" s="146"/>
      <c r="L36" s="146"/>
      <c r="M36" s="146"/>
      <c r="N36" s="146"/>
      <c r="P36" s="150">
        <f t="shared" si="30"/>
        <v>20</v>
      </c>
      <c r="Q36" s="232"/>
      <c r="R36" s="232">
        <f t="shared" si="67"/>
        <v>1.0000000000000009E-2</v>
      </c>
      <c r="S36" s="232">
        <f t="shared" si="67"/>
        <v>1.0000000000000009E-2</v>
      </c>
      <c r="T36" s="232">
        <f t="shared" si="32"/>
        <v>1.0000000000000009E-2</v>
      </c>
      <c r="U36" s="232">
        <f t="shared" si="33"/>
        <v>1.0000000000000009E-2</v>
      </c>
      <c r="V36" s="232">
        <f t="shared" si="34"/>
        <v>1.0000000000000009E-2</v>
      </c>
      <c r="W36" s="232">
        <f t="shared" si="35"/>
        <v>1.0000000000000009E-2</v>
      </c>
      <c r="X36" s="232">
        <f t="shared" si="36"/>
        <v>1.0000000000000009E-2</v>
      </c>
      <c r="Y36" s="178" t="e">
        <f t="shared" si="37"/>
        <v>#DIV/0!</v>
      </c>
      <c r="Z36" s="178" t="e">
        <f t="shared" si="38"/>
        <v>#DIV/0!</v>
      </c>
      <c r="AA36" s="178" t="e">
        <f t="shared" si="67"/>
        <v>#DIV/0!</v>
      </c>
      <c r="AB36" s="178" t="e">
        <f t="shared" si="67"/>
        <v>#DIV/0!</v>
      </c>
      <c r="AC36" s="151"/>
      <c r="AD36" s="148">
        <f t="shared" si="57"/>
        <v>0</v>
      </c>
      <c r="AE36" s="148">
        <f t="shared" si="57"/>
        <v>460.81581500828906</v>
      </c>
      <c r="AF36" s="148">
        <f t="shared" si="57"/>
        <v>467.09558925564488</v>
      </c>
      <c r="AG36" s="148">
        <f t="shared" si="40"/>
        <v>473.3753635030007</v>
      </c>
      <c r="AH36" s="148">
        <f t="shared" si="41"/>
        <v>485.93491199770506</v>
      </c>
      <c r="AI36" s="148">
        <f t="shared" si="42"/>
        <v>492.21468624506088</v>
      </c>
      <c r="AJ36" s="148">
        <f t="shared" si="43"/>
        <v>498.49446049241669</v>
      </c>
      <c r="AK36" s="148">
        <f t="shared" si="44"/>
        <v>504.77423473977251</v>
      </c>
      <c r="AL36" s="148">
        <f t="shared" si="45"/>
        <v>0</v>
      </c>
      <c r="AM36" s="148">
        <f t="shared" si="46"/>
        <v>0</v>
      </c>
      <c r="AN36" s="148">
        <f t="shared" si="57"/>
        <v>0</v>
      </c>
      <c r="AO36" s="148">
        <f t="shared" si="57"/>
        <v>0</v>
      </c>
      <c r="AP36" s="135"/>
      <c r="AQ36" s="147">
        <f t="shared" si="10"/>
        <v>20</v>
      </c>
      <c r="AR36" s="148">
        <f t="shared" si="65"/>
        <v>46542.397315837043</v>
      </c>
      <c r="AS36" s="148">
        <f t="shared" si="65"/>
        <v>634.25719898287207</v>
      </c>
      <c r="AT36" s="148">
        <f t="shared" si="12"/>
        <v>634.25719898285752</v>
      </c>
      <c r="AU36" s="148">
        <f t="shared" si="13"/>
        <v>1268.5143979657005</v>
      </c>
      <c r="AV36" s="148">
        <f t="shared" si="14"/>
        <v>634.25719898285752</v>
      </c>
      <c r="AW36" s="148">
        <f t="shared" si="15"/>
        <v>634.25719898284297</v>
      </c>
      <c r="AX36" s="148">
        <f t="shared" si="16"/>
        <v>634.25719898285752</v>
      </c>
      <c r="AY36" s="148">
        <f t="shared" si="17"/>
        <v>-50982.197708717031</v>
      </c>
      <c r="AZ36" s="148">
        <f t="shared" si="18"/>
        <v>0</v>
      </c>
      <c r="BA36" s="148">
        <f t="shared" si="19"/>
        <v>0</v>
      </c>
      <c r="BB36" s="148">
        <f t="shared" si="65"/>
        <v>0</v>
      </c>
      <c r="BC36" s="152"/>
      <c r="BD36" s="149" t="e">
        <f t="shared" si="66"/>
        <v>#DIV/0!</v>
      </c>
      <c r="BE36" s="149">
        <f t="shared" si="66"/>
        <v>1.362751460090883E-2</v>
      </c>
      <c r="BF36" s="149">
        <f t="shared" si="21"/>
        <v>1.3444302176696565E-2</v>
      </c>
      <c r="BG36" s="149">
        <f t="shared" si="22"/>
        <v>2.6531901452937268E-2</v>
      </c>
      <c r="BH36" s="149">
        <f t="shared" si="23"/>
        <v>1.2923076923077037E-2</v>
      </c>
      <c r="BI36" s="149">
        <f t="shared" si="24"/>
        <v>1.275820170109343E-2</v>
      </c>
      <c r="BJ36" s="149">
        <f t="shared" si="25"/>
        <v>1.2597480503899305E-2</v>
      </c>
      <c r="BK36" s="149">
        <f t="shared" si="26"/>
        <v>-1</v>
      </c>
      <c r="BL36" s="149" t="e">
        <f t="shared" si="27"/>
        <v>#DIV/0!</v>
      </c>
      <c r="BM36" s="149" t="e">
        <f t="shared" si="28"/>
        <v>#DIV/0!</v>
      </c>
      <c r="BN36" s="149" t="e">
        <f t="shared" si="66"/>
        <v>#DIV/0!</v>
      </c>
      <c r="BO36" s="40"/>
      <c r="BP36" s="40"/>
    </row>
    <row r="37" spans="2:68" ht="14.25" customHeight="1" x14ac:dyDescent="0.3">
      <c r="B37" s="145">
        <f t="shared" si="47"/>
        <v>21</v>
      </c>
      <c r="C37" s="146"/>
      <c r="D37" s="146"/>
      <c r="E37" s="146">
        <f t="shared" ref="E37:E41" si="68">+E36*1.01</f>
        <v>47648.421059968117</v>
      </c>
      <c r="F37" s="146">
        <f t="shared" ref="F37:F41" si="69">+F36*1.01</f>
        <v>48289.020830940797</v>
      </c>
      <c r="G37" s="146">
        <f t="shared" ref="G37:G41" si="70">+G36*1.01</f>
        <v>49570.220372886157</v>
      </c>
      <c r="H37" s="146">
        <f t="shared" ref="H37:H41" si="71">+H36*1.01</f>
        <v>50210.820143858844</v>
      </c>
      <c r="I37" s="146">
        <f t="shared" ref="I37:I41" si="72">+I36*1.01</f>
        <v>50851.419914831517</v>
      </c>
      <c r="J37" s="146">
        <f t="shared" ref="J37:J41" si="73">+J36*1.01</f>
        <v>51492.019685804204</v>
      </c>
      <c r="K37" s="146"/>
      <c r="L37" s="146"/>
      <c r="M37" s="146"/>
      <c r="N37" s="146"/>
      <c r="P37" s="150">
        <f t="shared" si="30"/>
        <v>21</v>
      </c>
      <c r="Q37" s="232"/>
      <c r="R37" s="232"/>
      <c r="S37" s="232">
        <f t="shared" si="67"/>
        <v>1.0000000000000009E-2</v>
      </c>
      <c r="T37" s="232">
        <f t="shared" si="32"/>
        <v>1.0000000000000009E-2</v>
      </c>
      <c r="U37" s="232">
        <f t="shared" si="33"/>
        <v>1.0000000000000009E-2</v>
      </c>
      <c r="V37" s="232">
        <f t="shared" si="34"/>
        <v>1.0000000000000009E-2</v>
      </c>
      <c r="W37" s="232">
        <f t="shared" si="35"/>
        <v>1.0000000000000009E-2</v>
      </c>
      <c r="X37" s="232">
        <f t="shared" si="36"/>
        <v>1.0000000000000009E-2</v>
      </c>
      <c r="Y37" s="178" t="e">
        <f t="shared" si="37"/>
        <v>#DIV/0!</v>
      </c>
      <c r="Z37" s="178" t="e">
        <f t="shared" si="38"/>
        <v>#DIV/0!</v>
      </c>
      <c r="AA37" s="178" t="e">
        <f t="shared" si="67"/>
        <v>#DIV/0!</v>
      </c>
      <c r="AB37" s="178" t="e">
        <f t="shared" si="67"/>
        <v>#DIV/0!</v>
      </c>
      <c r="AC37" s="151"/>
      <c r="AD37" s="148">
        <f t="shared" si="57"/>
        <v>0</v>
      </c>
      <c r="AE37" s="148">
        <f t="shared" si="57"/>
        <v>-46542.397315837043</v>
      </c>
      <c r="AF37" s="148">
        <f t="shared" si="57"/>
        <v>471.76654514820257</v>
      </c>
      <c r="AG37" s="148">
        <f t="shared" si="40"/>
        <v>478.10911713802489</v>
      </c>
      <c r="AH37" s="148">
        <f t="shared" si="41"/>
        <v>490.79426111768407</v>
      </c>
      <c r="AI37" s="148">
        <f t="shared" si="42"/>
        <v>497.13683310751367</v>
      </c>
      <c r="AJ37" s="148">
        <f t="shared" si="43"/>
        <v>503.47940509734326</v>
      </c>
      <c r="AK37" s="148">
        <f t="shared" si="44"/>
        <v>509.82197708717285</v>
      </c>
      <c r="AL37" s="148">
        <f t="shared" si="45"/>
        <v>0</v>
      </c>
      <c r="AM37" s="148">
        <f t="shared" si="46"/>
        <v>0</v>
      </c>
      <c r="AN37" s="148">
        <f t="shared" si="57"/>
        <v>0</v>
      </c>
      <c r="AO37" s="148">
        <f t="shared" si="57"/>
        <v>0</v>
      </c>
      <c r="AP37" s="135"/>
      <c r="AQ37" s="147">
        <f t="shared" si="10"/>
        <v>21</v>
      </c>
      <c r="AR37" s="148">
        <f t="shared" si="65"/>
        <v>0</v>
      </c>
      <c r="AS37" s="148">
        <f t="shared" si="65"/>
        <v>47648.421059968117</v>
      </c>
      <c r="AT37" s="148">
        <f t="shared" si="12"/>
        <v>640.59977097267983</v>
      </c>
      <c r="AU37" s="148">
        <f t="shared" si="13"/>
        <v>1281.1995419453597</v>
      </c>
      <c r="AV37" s="148">
        <f t="shared" si="14"/>
        <v>640.59977097268711</v>
      </c>
      <c r="AW37" s="148">
        <f t="shared" si="15"/>
        <v>640.59977097267256</v>
      </c>
      <c r="AX37" s="148">
        <f t="shared" si="16"/>
        <v>640.59977097268711</v>
      </c>
      <c r="AY37" s="148">
        <f t="shared" si="17"/>
        <v>-51492.019685804204</v>
      </c>
      <c r="AZ37" s="148">
        <f t="shared" si="18"/>
        <v>0</v>
      </c>
      <c r="BA37" s="148">
        <f t="shared" si="19"/>
        <v>0</v>
      </c>
      <c r="BB37" s="148">
        <f t="shared" si="65"/>
        <v>0</v>
      </c>
      <c r="BC37" s="152"/>
      <c r="BD37" s="149" t="e">
        <f t="shared" si="66"/>
        <v>#DIV/0!</v>
      </c>
      <c r="BE37" s="149" t="e">
        <f t="shared" si="66"/>
        <v>#DIV/0!</v>
      </c>
      <c r="BF37" s="149">
        <f t="shared" si="21"/>
        <v>1.3444302176696565E-2</v>
      </c>
      <c r="BG37" s="149">
        <f t="shared" si="22"/>
        <v>2.6531901452937268E-2</v>
      </c>
      <c r="BH37" s="149">
        <f t="shared" si="23"/>
        <v>1.2923076923077037E-2</v>
      </c>
      <c r="BI37" s="149">
        <f t="shared" si="24"/>
        <v>1.275820170109343E-2</v>
      </c>
      <c r="BJ37" s="149">
        <f t="shared" si="25"/>
        <v>1.2597480503899305E-2</v>
      </c>
      <c r="BK37" s="149">
        <f t="shared" si="26"/>
        <v>-1</v>
      </c>
      <c r="BL37" s="149" t="e">
        <f t="shared" si="27"/>
        <v>#DIV/0!</v>
      </c>
      <c r="BM37" s="149" t="e">
        <f t="shared" si="28"/>
        <v>#DIV/0!</v>
      </c>
      <c r="BN37" s="149" t="e">
        <f t="shared" si="66"/>
        <v>#DIV/0!</v>
      </c>
      <c r="BO37" s="40"/>
      <c r="BP37" s="40"/>
    </row>
    <row r="38" spans="2:68" ht="14.25" customHeight="1" x14ac:dyDescent="0.3">
      <c r="B38" s="145">
        <f t="shared" si="47"/>
        <v>22</v>
      </c>
      <c r="C38" s="146"/>
      <c r="D38" s="146"/>
      <c r="E38" s="146">
        <f t="shared" si="68"/>
        <v>48124.905270567797</v>
      </c>
      <c r="F38" s="146">
        <f t="shared" si="69"/>
        <v>48771.911039250204</v>
      </c>
      <c r="G38" s="146">
        <f t="shared" si="70"/>
        <v>50065.922576615019</v>
      </c>
      <c r="H38" s="146">
        <f t="shared" si="71"/>
        <v>50712.928345297434</v>
      </c>
      <c r="I38" s="146">
        <f t="shared" si="72"/>
        <v>51359.934113979834</v>
      </c>
      <c r="J38" s="146">
        <f t="shared" si="73"/>
        <v>52006.939882662249</v>
      </c>
      <c r="K38" s="146"/>
      <c r="L38" s="146"/>
      <c r="M38" s="146"/>
      <c r="N38" s="146"/>
      <c r="P38" s="150">
        <f t="shared" si="30"/>
        <v>22</v>
      </c>
      <c r="Q38" s="232"/>
      <c r="R38" s="232"/>
      <c r="S38" s="232">
        <f t="shared" si="67"/>
        <v>1.0000000000000009E-2</v>
      </c>
      <c r="T38" s="232">
        <f t="shared" si="32"/>
        <v>1.0000000000000009E-2</v>
      </c>
      <c r="U38" s="232">
        <f t="shared" si="33"/>
        <v>1.0000000000000009E-2</v>
      </c>
      <c r="V38" s="232">
        <f t="shared" si="34"/>
        <v>1.0000000000000009E-2</v>
      </c>
      <c r="W38" s="232">
        <f t="shared" si="35"/>
        <v>1.0000000000000009E-2</v>
      </c>
      <c r="X38" s="232">
        <f t="shared" si="36"/>
        <v>1.0000000000000009E-2</v>
      </c>
      <c r="Y38" s="178" t="e">
        <f t="shared" si="37"/>
        <v>#DIV/0!</v>
      </c>
      <c r="Z38" s="178" t="e">
        <f t="shared" si="38"/>
        <v>#DIV/0!</v>
      </c>
      <c r="AA38" s="178" t="e">
        <f t="shared" si="67"/>
        <v>#DIV/0!</v>
      </c>
      <c r="AB38" s="178" t="e">
        <f t="shared" si="67"/>
        <v>#DIV/0!</v>
      </c>
      <c r="AC38" s="151"/>
      <c r="AD38" s="148">
        <f t="shared" si="57"/>
        <v>0</v>
      </c>
      <c r="AE38" s="148">
        <f t="shared" si="57"/>
        <v>0</v>
      </c>
      <c r="AF38" s="148">
        <f t="shared" si="57"/>
        <v>476.4842105996795</v>
      </c>
      <c r="AG38" s="148">
        <f t="shared" si="40"/>
        <v>482.89020830940717</v>
      </c>
      <c r="AH38" s="148">
        <f t="shared" si="41"/>
        <v>495.70220372886251</v>
      </c>
      <c r="AI38" s="148">
        <f t="shared" si="42"/>
        <v>502.10820143859019</v>
      </c>
      <c r="AJ38" s="148">
        <f t="shared" si="43"/>
        <v>508.51419914831786</v>
      </c>
      <c r="AK38" s="148">
        <f t="shared" si="44"/>
        <v>514.92019685804553</v>
      </c>
      <c r="AL38" s="148">
        <f t="shared" si="45"/>
        <v>0</v>
      </c>
      <c r="AM38" s="148">
        <f t="shared" si="46"/>
        <v>0</v>
      </c>
      <c r="AN38" s="148">
        <f t="shared" si="57"/>
        <v>0</v>
      </c>
      <c r="AO38" s="148">
        <f t="shared" si="57"/>
        <v>0</v>
      </c>
      <c r="AP38" s="135"/>
      <c r="AQ38" s="147">
        <f t="shared" si="10"/>
        <v>22</v>
      </c>
      <c r="AR38" s="148">
        <f t="shared" si="65"/>
        <v>0</v>
      </c>
      <c r="AS38" s="148">
        <f t="shared" si="65"/>
        <v>48124.905270567797</v>
      </c>
      <c r="AT38" s="148">
        <f t="shared" si="12"/>
        <v>647.00576868240751</v>
      </c>
      <c r="AU38" s="148">
        <f t="shared" si="13"/>
        <v>1294.011537364815</v>
      </c>
      <c r="AV38" s="148">
        <f t="shared" si="14"/>
        <v>647.00576868241478</v>
      </c>
      <c r="AW38" s="148">
        <f t="shared" si="15"/>
        <v>647.00576868240023</v>
      </c>
      <c r="AX38" s="148">
        <f t="shared" si="16"/>
        <v>647.00576868241478</v>
      </c>
      <c r="AY38" s="148">
        <f t="shared" si="17"/>
        <v>-52006.939882662249</v>
      </c>
      <c r="AZ38" s="148">
        <f t="shared" si="18"/>
        <v>0</v>
      </c>
      <c r="BA38" s="148">
        <f t="shared" si="19"/>
        <v>0</v>
      </c>
      <c r="BB38" s="148">
        <f t="shared" si="65"/>
        <v>0</v>
      </c>
      <c r="BC38" s="152"/>
      <c r="BD38" s="149" t="e">
        <f t="shared" si="66"/>
        <v>#DIV/0!</v>
      </c>
      <c r="BE38" s="149" t="e">
        <f t="shared" si="66"/>
        <v>#DIV/0!</v>
      </c>
      <c r="BF38" s="149">
        <f t="shared" si="21"/>
        <v>1.3444302176696565E-2</v>
      </c>
      <c r="BG38" s="149">
        <f t="shared" si="22"/>
        <v>2.6531901452937268E-2</v>
      </c>
      <c r="BH38" s="149">
        <f t="shared" si="23"/>
        <v>1.2923076923077037E-2</v>
      </c>
      <c r="BI38" s="149">
        <f t="shared" si="24"/>
        <v>1.275820170109343E-2</v>
      </c>
      <c r="BJ38" s="149">
        <f t="shared" si="25"/>
        <v>1.2597480503899305E-2</v>
      </c>
      <c r="BK38" s="149">
        <f t="shared" si="26"/>
        <v>-1</v>
      </c>
      <c r="BL38" s="149" t="e">
        <f t="shared" si="27"/>
        <v>#DIV/0!</v>
      </c>
      <c r="BM38" s="149" t="e">
        <f t="shared" si="28"/>
        <v>#DIV/0!</v>
      </c>
      <c r="BN38" s="149" t="e">
        <f t="shared" si="66"/>
        <v>#DIV/0!</v>
      </c>
      <c r="BO38" s="40"/>
      <c r="BP38" s="40"/>
    </row>
    <row r="39" spans="2:68" ht="14.25" customHeight="1" x14ac:dyDescent="0.3">
      <c r="B39" s="145">
        <f t="shared" si="47"/>
        <v>23</v>
      </c>
      <c r="C39" s="146"/>
      <c r="D39" s="146"/>
      <c r="E39" s="146">
        <f t="shared" si="68"/>
        <v>48606.154323273477</v>
      </c>
      <c r="F39" s="146">
        <f t="shared" si="69"/>
        <v>49259.630149642704</v>
      </c>
      <c r="G39" s="146">
        <f t="shared" si="70"/>
        <v>50566.581802381173</v>
      </c>
      <c r="H39" s="146">
        <f t="shared" si="71"/>
        <v>51220.057628750408</v>
      </c>
      <c r="I39" s="146">
        <f t="shared" si="72"/>
        <v>51873.533455119636</v>
      </c>
      <c r="J39" s="146">
        <f t="shared" si="73"/>
        <v>52527.00928148887</v>
      </c>
      <c r="K39" s="146"/>
      <c r="L39" s="146"/>
      <c r="M39" s="146"/>
      <c r="N39" s="146"/>
      <c r="P39" s="150">
        <f t="shared" si="30"/>
        <v>23</v>
      </c>
      <c r="Q39" s="232"/>
      <c r="R39" s="232"/>
      <c r="S39" s="232">
        <f t="shared" si="67"/>
        <v>1.0000000000000009E-2</v>
      </c>
      <c r="T39" s="232">
        <f t="shared" si="32"/>
        <v>1.0000000000000009E-2</v>
      </c>
      <c r="U39" s="232">
        <f t="shared" si="33"/>
        <v>1.0000000000000009E-2</v>
      </c>
      <c r="V39" s="232">
        <f t="shared" si="34"/>
        <v>1.0000000000000009E-2</v>
      </c>
      <c r="W39" s="232">
        <f t="shared" si="35"/>
        <v>1.0000000000000009E-2</v>
      </c>
      <c r="X39" s="232">
        <f t="shared" si="36"/>
        <v>1.0000000000000009E-2</v>
      </c>
      <c r="Y39" s="178" t="e">
        <f t="shared" si="37"/>
        <v>#DIV/0!</v>
      </c>
      <c r="Z39" s="178" t="e">
        <f t="shared" si="38"/>
        <v>#DIV/0!</v>
      </c>
      <c r="AA39" s="178" t="e">
        <f t="shared" si="67"/>
        <v>#DIV/0!</v>
      </c>
      <c r="AB39" s="178" t="e">
        <f t="shared" si="67"/>
        <v>#DIV/0!</v>
      </c>
      <c r="AC39" s="151"/>
      <c r="AD39" s="148">
        <f t="shared" si="57"/>
        <v>0</v>
      </c>
      <c r="AE39" s="148">
        <f t="shared" si="57"/>
        <v>0</v>
      </c>
      <c r="AF39" s="148">
        <f t="shared" si="57"/>
        <v>481.24905270567979</v>
      </c>
      <c r="AG39" s="148">
        <f t="shared" si="40"/>
        <v>487.71911039249972</v>
      </c>
      <c r="AH39" s="148">
        <f t="shared" si="41"/>
        <v>500.65922576615412</v>
      </c>
      <c r="AI39" s="148">
        <f t="shared" si="42"/>
        <v>507.12928345297405</v>
      </c>
      <c r="AJ39" s="148">
        <f t="shared" si="43"/>
        <v>513.59934113980125</v>
      </c>
      <c r="AK39" s="148">
        <f t="shared" si="44"/>
        <v>520.06939882662118</v>
      </c>
      <c r="AL39" s="148">
        <f t="shared" si="45"/>
        <v>0</v>
      </c>
      <c r="AM39" s="148">
        <f t="shared" si="46"/>
        <v>0</v>
      </c>
      <c r="AN39" s="148">
        <f t="shared" si="57"/>
        <v>0</v>
      </c>
      <c r="AO39" s="148">
        <f t="shared" si="57"/>
        <v>0</v>
      </c>
      <c r="AP39" s="135"/>
      <c r="AQ39" s="147">
        <f t="shared" si="10"/>
        <v>23</v>
      </c>
      <c r="AR39" s="148">
        <f t="shared" si="65"/>
        <v>0</v>
      </c>
      <c r="AS39" s="148">
        <f t="shared" si="65"/>
        <v>48606.154323273477</v>
      </c>
      <c r="AT39" s="148">
        <f t="shared" si="12"/>
        <v>653.47582636922743</v>
      </c>
      <c r="AU39" s="148">
        <f t="shared" si="13"/>
        <v>1306.9516527384694</v>
      </c>
      <c r="AV39" s="148">
        <f t="shared" si="14"/>
        <v>653.47582636923471</v>
      </c>
      <c r="AW39" s="148">
        <f t="shared" si="15"/>
        <v>653.47582636922743</v>
      </c>
      <c r="AX39" s="148">
        <f t="shared" si="16"/>
        <v>653.47582636923471</v>
      </c>
      <c r="AY39" s="148">
        <f t="shared" si="17"/>
        <v>-52527.00928148887</v>
      </c>
      <c r="AZ39" s="148">
        <f t="shared" si="18"/>
        <v>0</v>
      </c>
      <c r="BA39" s="148">
        <f t="shared" si="19"/>
        <v>0</v>
      </c>
      <c r="BB39" s="148">
        <f t="shared" si="65"/>
        <v>0</v>
      </c>
      <c r="BC39" s="152"/>
      <c r="BD39" s="149" t="e">
        <f t="shared" si="66"/>
        <v>#DIV/0!</v>
      </c>
      <c r="BE39" s="149" t="e">
        <f t="shared" si="66"/>
        <v>#DIV/0!</v>
      </c>
      <c r="BF39" s="149">
        <f t="shared" si="21"/>
        <v>1.3444302176696343E-2</v>
      </c>
      <c r="BG39" s="149">
        <f t="shared" si="22"/>
        <v>2.653190145293749E-2</v>
      </c>
      <c r="BH39" s="149">
        <f t="shared" si="23"/>
        <v>1.2923076923077037E-2</v>
      </c>
      <c r="BI39" s="149">
        <f t="shared" si="24"/>
        <v>1.275820170109343E-2</v>
      </c>
      <c r="BJ39" s="149">
        <f t="shared" si="25"/>
        <v>1.2597480503899305E-2</v>
      </c>
      <c r="BK39" s="149">
        <f t="shared" si="26"/>
        <v>-1</v>
      </c>
      <c r="BL39" s="149" t="e">
        <f t="shared" si="27"/>
        <v>#DIV/0!</v>
      </c>
      <c r="BM39" s="149" t="e">
        <f t="shared" si="28"/>
        <v>#DIV/0!</v>
      </c>
      <c r="BN39" s="149" t="e">
        <f t="shared" si="66"/>
        <v>#DIV/0!</v>
      </c>
      <c r="BO39" s="40"/>
      <c r="BP39" s="40"/>
    </row>
    <row r="40" spans="2:68" ht="14.25" customHeight="1" x14ac:dyDescent="0.3">
      <c r="B40" s="145">
        <f t="shared" si="47"/>
        <v>24</v>
      </c>
      <c r="C40" s="146"/>
      <c r="D40" s="146"/>
      <c r="E40" s="146">
        <f t="shared" si="68"/>
        <v>49092.215866506209</v>
      </c>
      <c r="F40" s="146">
        <f t="shared" si="69"/>
        <v>49752.226451139133</v>
      </c>
      <c r="G40" s="146">
        <f t="shared" si="70"/>
        <v>51072.247620404989</v>
      </c>
      <c r="H40" s="146">
        <f t="shared" si="71"/>
        <v>51732.258205037913</v>
      </c>
      <c r="I40" s="146">
        <f t="shared" si="72"/>
        <v>52392.26878967083</v>
      </c>
      <c r="J40" s="146">
        <f t="shared" si="73"/>
        <v>53052.279374303762</v>
      </c>
      <c r="K40" s="146"/>
      <c r="L40" s="146"/>
      <c r="M40" s="146"/>
      <c r="N40" s="146"/>
      <c r="P40" s="150">
        <f t="shared" si="30"/>
        <v>24</v>
      </c>
      <c r="Q40" s="232"/>
      <c r="R40" s="232"/>
      <c r="S40" s="232">
        <f t="shared" si="67"/>
        <v>1.0000000000000009E-2</v>
      </c>
      <c r="T40" s="232">
        <f t="shared" si="32"/>
        <v>1.0000000000000009E-2</v>
      </c>
      <c r="U40" s="232">
        <f t="shared" si="33"/>
        <v>1.0000000000000009E-2</v>
      </c>
      <c r="V40" s="232">
        <f t="shared" si="34"/>
        <v>1.0000000000000009E-2</v>
      </c>
      <c r="W40" s="232">
        <f t="shared" si="35"/>
        <v>1.0000000000000009E-2</v>
      </c>
      <c r="X40" s="232">
        <f t="shared" si="36"/>
        <v>1.0000000000000009E-2</v>
      </c>
      <c r="Y40" s="178" t="e">
        <f t="shared" si="37"/>
        <v>#DIV/0!</v>
      </c>
      <c r="Z40" s="178" t="e">
        <f t="shared" si="38"/>
        <v>#DIV/0!</v>
      </c>
      <c r="AA40" s="178" t="e">
        <f t="shared" si="67"/>
        <v>#DIV/0!</v>
      </c>
      <c r="AB40" s="178" t="e">
        <f t="shared" si="67"/>
        <v>#DIV/0!</v>
      </c>
      <c r="AC40" s="151"/>
      <c r="AD40" s="148">
        <f t="shared" si="57"/>
        <v>0</v>
      </c>
      <c r="AE40" s="148">
        <f t="shared" si="57"/>
        <v>0</v>
      </c>
      <c r="AF40" s="148">
        <f t="shared" si="57"/>
        <v>486.06154323273222</v>
      </c>
      <c r="AG40" s="148">
        <f t="shared" si="40"/>
        <v>492.59630149642908</v>
      </c>
      <c r="AH40" s="148">
        <f t="shared" si="41"/>
        <v>505.66581802381552</v>
      </c>
      <c r="AI40" s="148">
        <f t="shared" si="42"/>
        <v>512.2005762875051</v>
      </c>
      <c r="AJ40" s="148">
        <f t="shared" si="43"/>
        <v>518.73533455119468</v>
      </c>
      <c r="AK40" s="148">
        <f t="shared" si="44"/>
        <v>525.27009281489154</v>
      </c>
      <c r="AL40" s="148">
        <f t="shared" si="45"/>
        <v>0</v>
      </c>
      <c r="AM40" s="148">
        <f t="shared" si="46"/>
        <v>0</v>
      </c>
      <c r="AN40" s="148">
        <f t="shared" si="57"/>
        <v>0</v>
      </c>
      <c r="AO40" s="148">
        <f t="shared" si="57"/>
        <v>0</v>
      </c>
      <c r="AP40" s="135"/>
      <c r="AQ40" s="147">
        <f t="shared" si="10"/>
        <v>24</v>
      </c>
      <c r="AR40" s="148">
        <f t="shared" si="65"/>
        <v>0</v>
      </c>
      <c r="AS40" s="148">
        <f t="shared" si="65"/>
        <v>49092.215866506209</v>
      </c>
      <c r="AT40" s="148">
        <f t="shared" si="12"/>
        <v>660.01058463292429</v>
      </c>
      <c r="AU40" s="148">
        <f t="shared" si="13"/>
        <v>1320.0211692658559</v>
      </c>
      <c r="AV40" s="148">
        <f t="shared" si="14"/>
        <v>660.01058463292429</v>
      </c>
      <c r="AW40" s="148">
        <f t="shared" si="15"/>
        <v>660.01058463291702</v>
      </c>
      <c r="AX40" s="148">
        <f t="shared" si="16"/>
        <v>660.01058463293157</v>
      </c>
      <c r="AY40" s="148">
        <f t="shared" si="17"/>
        <v>-53052.279374303762</v>
      </c>
      <c r="AZ40" s="148">
        <f t="shared" si="18"/>
        <v>0</v>
      </c>
      <c r="BA40" s="148">
        <f t="shared" si="19"/>
        <v>0</v>
      </c>
      <c r="BB40" s="148">
        <f t="shared" si="65"/>
        <v>0</v>
      </c>
      <c r="BC40" s="152"/>
      <c r="BD40" s="149" t="e">
        <f t="shared" si="66"/>
        <v>#DIV/0!</v>
      </c>
      <c r="BE40" s="149" t="e">
        <f t="shared" si="66"/>
        <v>#DIV/0!</v>
      </c>
      <c r="BF40" s="149">
        <f t="shared" si="21"/>
        <v>1.3444302176696565E-2</v>
      </c>
      <c r="BG40" s="149">
        <f t="shared" si="22"/>
        <v>2.653190145293749E-2</v>
      </c>
      <c r="BH40" s="149">
        <f t="shared" si="23"/>
        <v>1.2923076923076815E-2</v>
      </c>
      <c r="BI40" s="149">
        <f t="shared" si="24"/>
        <v>1.275820170109343E-2</v>
      </c>
      <c r="BJ40" s="149">
        <f t="shared" si="25"/>
        <v>1.2597480503899305E-2</v>
      </c>
      <c r="BK40" s="149">
        <f t="shared" si="26"/>
        <v>-1</v>
      </c>
      <c r="BL40" s="149" t="e">
        <f t="shared" si="27"/>
        <v>#DIV/0!</v>
      </c>
      <c r="BM40" s="149" t="e">
        <f t="shared" si="28"/>
        <v>#DIV/0!</v>
      </c>
      <c r="BN40" s="149" t="e">
        <f t="shared" si="66"/>
        <v>#DIV/0!</v>
      </c>
      <c r="BO40" s="40"/>
      <c r="BP40" s="40"/>
    </row>
    <row r="41" spans="2:68" ht="14.25" customHeight="1" x14ac:dyDescent="0.3">
      <c r="B41" s="145">
        <f t="shared" si="47"/>
        <v>25</v>
      </c>
      <c r="C41" s="146"/>
      <c r="D41" s="146"/>
      <c r="E41" s="146">
        <f t="shared" si="68"/>
        <v>49583.138025171269</v>
      </c>
      <c r="F41" s="146">
        <f t="shared" si="69"/>
        <v>50249.748715650523</v>
      </c>
      <c r="G41" s="146">
        <f t="shared" si="70"/>
        <v>51582.970096609039</v>
      </c>
      <c r="H41" s="146">
        <f t="shared" si="71"/>
        <v>52249.580787088293</v>
      </c>
      <c r="I41" s="146">
        <f t="shared" si="72"/>
        <v>52916.19147756754</v>
      </c>
      <c r="J41" s="146">
        <f t="shared" si="73"/>
        <v>53582.802168046801</v>
      </c>
      <c r="K41" s="146"/>
      <c r="L41" s="146"/>
      <c r="M41" s="146"/>
      <c r="N41" s="146"/>
      <c r="P41" s="150">
        <f t="shared" si="30"/>
        <v>25</v>
      </c>
      <c r="Q41" s="232"/>
      <c r="R41" s="232"/>
      <c r="S41" s="232">
        <f t="shared" si="67"/>
        <v>1.0000000000000009E-2</v>
      </c>
      <c r="T41" s="232">
        <f t="shared" si="32"/>
        <v>1.0000000000000009E-2</v>
      </c>
      <c r="U41" s="232">
        <f t="shared" si="33"/>
        <v>1.0000000000000009E-2</v>
      </c>
      <c r="V41" s="232">
        <f t="shared" si="34"/>
        <v>1.0000000000000009E-2</v>
      </c>
      <c r="W41" s="232">
        <f t="shared" si="35"/>
        <v>1.0000000000000009E-2</v>
      </c>
      <c r="X41" s="232">
        <f t="shared" si="36"/>
        <v>1.0000000000000009E-2</v>
      </c>
      <c r="Y41" s="178" t="e">
        <f t="shared" si="37"/>
        <v>#DIV/0!</v>
      </c>
      <c r="Z41" s="178" t="e">
        <f t="shared" si="38"/>
        <v>#DIV/0!</v>
      </c>
      <c r="AA41" s="178" t="e">
        <f t="shared" si="67"/>
        <v>#DIV/0!</v>
      </c>
      <c r="AB41" s="178" t="e">
        <f t="shared" si="67"/>
        <v>#DIV/0!</v>
      </c>
      <c r="AC41" s="151"/>
      <c r="AD41" s="148">
        <f t="shared" si="57"/>
        <v>0</v>
      </c>
      <c r="AE41" s="148">
        <f t="shared" si="57"/>
        <v>0</v>
      </c>
      <c r="AF41" s="148">
        <f t="shared" si="57"/>
        <v>490.92215866506012</v>
      </c>
      <c r="AG41" s="148">
        <f t="shared" si="40"/>
        <v>497.52226451138995</v>
      </c>
      <c r="AH41" s="148">
        <f t="shared" si="41"/>
        <v>510.7224762040496</v>
      </c>
      <c r="AI41" s="148">
        <f t="shared" si="42"/>
        <v>517.32258205037942</v>
      </c>
      <c r="AJ41" s="148">
        <f t="shared" si="43"/>
        <v>523.92268789670925</v>
      </c>
      <c r="AK41" s="148">
        <f t="shared" si="44"/>
        <v>530.52279374303907</v>
      </c>
      <c r="AL41" s="148">
        <f t="shared" si="45"/>
        <v>0</v>
      </c>
      <c r="AM41" s="148">
        <f t="shared" si="46"/>
        <v>0</v>
      </c>
      <c r="AN41" s="148">
        <f t="shared" si="57"/>
        <v>0</v>
      </c>
      <c r="AO41" s="148">
        <f t="shared" si="57"/>
        <v>0</v>
      </c>
      <c r="AP41" s="135"/>
      <c r="AQ41" s="147">
        <f t="shared" si="10"/>
        <v>25</v>
      </c>
      <c r="AR41" s="148">
        <f t="shared" si="65"/>
        <v>0</v>
      </c>
      <c r="AS41" s="148">
        <f t="shared" si="65"/>
        <v>49583.138025171269</v>
      </c>
      <c r="AT41" s="148">
        <f t="shared" si="12"/>
        <v>666.61069047925412</v>
      </c>
      <c r="AU41" s="148">
        <f t="shared" si="13"/>
        <v>1333.2213809585155</v>
      </c>
      <c r="AV41" s="148">
        <f t="shared" si="14"/>
        <v>666.61069047925412</v>
      </c>
      <c r="AW41" s="148">
        <f t="shared" si="15"/>
        <v>666.61069047924684</v>
      </c>
      <c r="AX41" s="148">
        <f t="shared" si="16"/>
        <v>666.61069047926139</v>
      </c>
      <c r="AY41" s="148">
        <f t="shared" si="17"/>
        <v>-53582.802168046801</v>
      </c>
      <c r="AZ41" s="148">
        <f t="shared" si="18"/>
        <v>0</v>
      </c>
      <c r="BA41" s="148">
        <f t="shared" si="19"/>
        <v>0</v>
      </c>
      <c r="BB41" s="148">
        <f t="shared" si="65"/>
        <v>0</v>
      </c>
      <c r="BC41" s="152"/>
      <c r="BD41" s="149" t="e">
        <f t="shared" si="66"/>
        <v>#DIV/0!</v>
      </c>
      <c r="BE41" s="149" t="e">
        <f t="shared" si="66"/>
        <v>#DIV/0!</v>
      </c>
      <c r="BF41" s="149">
        <f t="shared" si="21"/>
        <v>1.3444302176696565E-2</v>
      </c>
      <c r="BG41" s="149">
        <f t="shared" si="22"/>
        <v>2.653190145293749E-2</v>
      </c>
      <c r="BH41" s="149">
        <f t="shared" si="23"/>
        <v>1.2923076923076815E-2</v>
      </c>
      <c r="BI41" s="149">
        <f t="shared" si="24"/>
        <v>1.275820170109343E-2</v>
      </c>
      <c r="BJ41" s="149">
        <f t="shared" si="25"/>
        <v>1.2597480503899305E-2</v>
      </c>
      <c r="BK41" s="149">
        <f t="shared" si="26"/>
        <v>-1</v>
      </c>
      <c r="BL41" s="149" t="e">
        <f t="shared" si="27"/>
        <v>#DIV/0!</v>
      </c>
      <c r="BM41" s="149" t="e">
        <f t="shared" si="28"/>
        <v>#DIV/0!</v>
      </c>
      <c r="BN41" s="149" t="e">
        <f t="shared" si="66"/>
        <v>#DIV/0!</v>
      </c>
      <c r="BO41" s="40"/>
      <c r="BP41" s="40"/>
    </row>
    <row r="42" spans="2:68" ht="14.25" customHeight="1" x14ac:dyDescent="0.3">
      <c r="B42" s="145">
        <f t="shared" si="47"/>
        <v>26</v>
      </c>
      <c r="C42" s="146"/>
      <c r="D42" s="146"/>
      <c r="E42" s="146"/>
      <c r="F42" s="146">
        <f t="shared" ref="F42" si="74">+F41*1.0125</f>
        <v>50877.870574596149</v>
      </c>
      <c r="G42" s="146">
        <f t="shared" ref="G42" si="75">+G41*1.0125</f>
        <v>52227.757222816646</v>
      </c>
      <c r="H42" s="146">
        <f t="shared" ref="H42" si="76">+H41*1.0125</f>
        <v>52902.700546926892</v>
      </c>
      <c r="I42" s="146">
        <f t="shared" ref="I42" si="77">+I41*1.0125</f>
        <v>53577.643871037129</v>
      </c>
      <c r="J42" s="146">
        <f t="shared" ref="J42" si="78">+J41*1.0125</f>
        <v>54252.587195147382</v>
      </c>
      <c r="K42" s="146"/>
      <c r="L42" s="146"/>
      <c r="M42" s="146"/>
      <c r="N42" s="146"/>
      <c r="P42" s="150">
        <f t="shared" si="30"/>
        <v>26</v>
      </c>
      <c r="Q42" s="232"/>
      <c r="R42" s="232"/>
      <c r="S42" s="232"/>
      <c r="T42" s="232">
        <f t="shared" si="32"/>
        <v>1.2499999999999956E-2</v>
      </c>
      <c r="U42" s="232">
        <f t="shared" si="33"/>
        <v>1.2499999999999956E-2</v>
      </c>
      <c r="V42" s="232">
        <f t="shared" si="34"/>
        <v>1.2499999999999956E-2</v>
      </c>
      <c r="W42" s="232">
        <f t="shared" si="35"/>
        <v>1.2499999999999956E-2</v>
      </c>
      <c r="X42" s="232">
        <f t="shared" si="36"/>
        <v>1.2499999999999956E-2</v>
      </c>
      <c r="Y42" s="178" t="e">
        <f t="shared" si="37"/>
        <v>#DIV/0!</v>
      </c>
      <c r="Z42" s="178" t="e">
        <f t="shared" si="38"/>
        <v>#DIV/0!</v>
      </c>
      <c r="AA42" s="178" t="e">
        <f t="shared" si="67"/>
        <v>#DIV/0!</v>
      </c>
      <c r="AB42" s="178" t="e">
        <f t="shared" si="67"/>
        <v>#DIV/0!</v>
      </c>
      <c r="AC42" s="151"/>
      <c r="AD42" s="148">
        <f t="shared" si="57"/>
        <v>0</v>
      </c>
      <c r="AE42" s="148">
        <f t="shared" si="57"/>
        <v>0</v>
      </c>
      <c r="AF42" s="148">
        <f t="shared" si="57"/>
        <v>-49583.138025171269</v>
      </c>
      <c r="AG42" s="148">
        <f t="shared" si="40"/>
        <v>628.12185894562572</v>
      </c>
      <c r="AH42" s="148">
        <f t="shared" si="41"/>
        <v>644.7871262076078</v>
      </c>
      <c r="AI42" s="148">
        <f t="shared" si="42"/>
        <v>653.11975983859884</v>
      </c>
      <c r="AJ42" s="148">
        <f t="shared" si="43"/>
        <v>661.45239346958988</v>
      </c>
      <c r="AK42" s="148">
        <f t="shared" si="44"/>
        <v>669.78502710058092</v>
      </c>
      <c r="AL42" s="148">
        <f t="shared" si="45"/>
        <v>0</v>
      </c>
      <c r="AM42" s="148">
        <f t="shared" si="46"/>
        <v>0</v>
      </c>
      <c r="AN42" s="148">
        <f t="shared" si="57"/>
        <v>0</v>
      </c>
      <c r="AO42" s="148">
        <f t="shared" si="57"/>
        <v>0</v>
      </c>
      <c r="AP42" s="135"/>
      <c r="AQ42" s="147">
        <f t="shared" si="10"/>
        <v>26</v>
      </c>
      <c r="AR42" s="148">
        <f t="shared" si="65"/>
        <v>0</v>
      </c>
      <c r="AS42" s="148">
        <f t="shared" si="65"/>
        <v>0</v>
      </c>
      <c r="AT42" s="148">
        <f t="shared" si="12"/>
        <v>50877.870574596149</v>
      </c>
      <c r="AU42" s="148">
        <f t="shared" si="13"/>
        <v>1349.8866482204976</v>
      </c>
      <c r="AV42" s="148">
        <f t="shared" si="14"/>
        <v>674.94332411024516</v>
      </c>
      <c r="AW42" s="148">
        <f t="shared" si="15"/>
        <v>674.94332411023788</v>
      </c>
      <c r="AX42" s="148">
        <f t="shared" si="16"/>
        <v>674.94332411025243</v>
      </c>
      <c r="AY42" s="148">
        <f t="shared" si="17"/>
        <v>-54252.587195147382</v>
      </c>
      <c r="AZ42" s="148">
        <f t="shared" si="18"/>
        <v>0</v>
      </c>
      <c r="BA42" s="148">
        <f t="shared" si="19"/>
        <v>0</v>
      </c>
      <c r="BB42" s="148">
        <f t="shared" si="65"/>
        <v>0</v>
      </c>
      <c r="BC42" s="152"/>
      <c r="BD42" s="149" t="e">
        <f t="shared" si="66"/>
        <v>#DIV/0!</v>
      </c>
      <c r="BE42" s="149" t="e">
        <f t="shared" si="66"/>
        <v>#DIV/0!</v>
      </c>
      <c r="BF42" s="149" t="e">
        <f t="shared" si="21"/>
        <v>#DIV/0!</v>
      </c>
      <c r="BG42" s="149">
        <f t="shared" si="22"/>
        <v>2.653190145293749E-2</v>
      </c>
      <c r="BH42" s="149">
        <f t="shared" si="23"/>
        <v>1.2923076923076815E-2</v>
      </c>
      <c r="BI42" s="149">
        <f t="shared" si="24"/>
        <v>1.275820170109343E-2</v>
      </c>
      <c r="BJ42" s="149">
        <f t="shared" si="25"/>
        <v>1.2597480503899305E-2</v>
      </c>
      <c r="BK42" s="149">
        <f t="shared" si="26"/>
        <v>-1</v>
      </c>
      <c r="BL42" s="149" t="e">
        <f t="shared" si="27"/>
        <v>#DIV/0!</v>
      </c>
      <c r="BM42" s="149" t="e">
        <f t="shared" si="28"/>
        <v>#DIV/0!</v>
      </c>
      <c r="BN42" s="149" t="e">
        <f t="shared" si="66"/>
        <v>#DIV/0!</v>
      </c>
      <c r="BO42" s="40"/>
      <c r="BP42" s="40"/>
    </row>
    <row r="43" spans="2:68" ht="14.25" customHeight="1" x14ac:dyDescent="0.3">
      <c r="B43" s="145">
        <f t="shared" si="47"/>
        <v>27</v>
      </c>
      <c r="C43" s="146"/>
      <c r="D43" s="146"/>
      <c r="E43" s="146"/>
      <c r="F43" s="146">
        <f t="shared" ref="F43:F46" si="79">+F42*1.01</f>
        <v>51386.649280342113</v>
      </c>
      <c r="G43" s="146">
        <f t="shared" ref="G43:G46" si="80">+G42*1.01</f>
        <v>52750.034795044812</v>
      </c>
      <c r="H43" s="146">
        <f t="shared" ref="H43:H46" si="81">+H42*1.01</f>
        <v>53431.727552396158</v>
      </c>
      <c r="I43" s="146">
        <f t="shared" ref="I43:I46" si="82">+I42*1.01</f>
        <v>54113.420309747504</v>
      </c>
      <c r="J43" s="146">
        <f t="shared" ref="J43:J46" si="83">+J42*1.01</f>
        <v>54795.113067098857</v>
      </c>
      <c r="K43" s="146"/>
      <c r="L43" s="146"/>
      <c r="M43" s="146"/>
      <c r="N43" s="146"/>
      <c r="P43" s="150">
        <f t="shared" si="30"/>
        <v>27</v>
      </c>
      <c r="Q43" s="232"/>
      <c r="R43" s="232"/>
      <c r="S43" s="232"/>
      <c r="T43" s="232">
        <f t="shared" si="32"/>
        <v>1.0000000000000009E-2</v>
      </c>
      <c r="U43" s="232">
        <f t="shared" si="33"/>
        <v>1.0000000000000009E-2</v>
      </c>
      <c r="V43" s="232">
        <f t="shared" si="34"/>
        <v>1.0000000000000009E-2</v>
      </c>
      <c r="W43" s="232">
        <f t="shared" si="35"/>
        <v>1.0000000000000009E-2</v>
      </c>
      <c r="X43" s="232">
        <f t="shared" si="36"/>
        <v>1.0000000000000009E-2</v>
      </c>
      <c r="Y43" s="178" t="e">
        <f t="shared" si="37"/>
        <v>#DIV/0!</v>
      </c>
      <c r="Z43" s="178" t="e">
        <f t="shared" si="38"/>
        <v>#DIV/0!</v>
      </c>
      <c r="AA43" s="178" t="e">
        <f t="shared" si="67"/>
        <v>#DIV/0!</v>
      </c>
      <c r="AB43" s="178" t="e">
        <f t="shared" si="67"/>
        <v>#DIV/0!</v>
      </c>
      <c r="AC43" s="135"/>
      <c r="AD43" s="148">
        <f t="shared" si="57"/>
        <v>0</v>
      </c>
      <c r="AE43" s="148">
        <f t="shared" si="57"/>
        <v>0</v>
      </c>
      <c r="AF43" s="148">
        <f t="shared" si="57"/>
        <v>0</v>
      </c>
      <c r="AG43" s="148">
        <f t="shared" si="40"/>
        <v>508.77870574596454</v>
      </c>
      <c r="AH43" s="148">
        <f t="shared" si="41"/>
        <v>522.27757222816581</v>
      </c>
      <c r="AI43" s="148">
        <f t="shared" si="42"/>
        <v>529.02700546926644</v>
      </c>
      <c r="AJ43" s="148">
        <f t="shared" si="43"/>
        <v>535.77643871037435</v>
      </c>
      <c r="AK43" s="148">
        <f t="shared" si="44"/>
        <v>542.52587195147498</v>
      </c>
      <c r="AL43" s="148">
        <f t="shared" si="45"/>
        <v>0</v>
      </c>
      <c r="AM43" s="148">
        <f t="shared" si="46"/>
        <v>0</v>
      </c>
      <c r="AN43" s="148">
        <f t="shared" si="57"/>
        <v>0</v>
      </c>
      <c r="AO43" s="148">
        <f t="shared" si="57"/>
        <v>0</v>
      </c>
      <c r="AP43" s="135"/>
      <c r="AQ43" s="147">
        <f t="shared" si="10"/>
        <v>27</v>
      </c>
      <c r="AR43" s="148">
        <f t="shared" si="65"/>
        <v>0</v>
      </c>
      <c r="AS43" s="148">
        <f t="shared" si="65"/>
        <v>0</v>
      </c>
      <c r="AT43" s="148">
        <f t="shared" si="12"/>
        <v>51386.649280342113</v>
      </c>
      <c r="AU43" s="148">
        <f t="shared" si="13"/>
        <v>1363.3855147026989</v>
      </c>
      <c r="AV43" s="148">
        <f t="shared" si="14"/>
        <v>681.69275735134579</v>
      </c>
      <c r="AW43" s="148">
        <f t="shared" si="15"/>
        <v>681.69275735134579</v>
      </c>
      <c r="AX43" s="148">
        <f t="shared" si="16"/>
        <v>681.69275735135307</v>
      </c>
      <c r="AY43" s="148">
        <f t="shared" si="17"/>
        <v>-54795.113067098857</v>
      </c>
      <c r="AZ43" s="148">
        <f t="shared" si="18"/>
        <v>0</v>
      </c>
      <c r="BA43" s="148">
        <f t="shared" si="19"/>
        <v>0</v>
      </c>
      <c r="BB43" s="148">
        <f t="shared" si="65"/>
        <v>0</v>
      </c>
      <c r="BC43" s="135"/>
      <c r="BD43" s="149" t="e">
        <f t="shared" si="66"/>
        <v>#DIV/0!</v>
      </c>
      <c r="BE43" s="149" t="e">
        <f t="shared" si="66"/>
        <v>#DIV/0!</v>
      </c>
      <c r="BF43" s="149" t="e">
        <f t="shared" si="21"/>
        <v>#DIV/0!</v>
      </c>
      <c r="BG43" s="149">
        <f t="shared" si="22"/>
        <v>2.653190145293749E-2</v>
      </c>
      <c r="BH43" s="149">
        <f t="shared" si="23"/>
        <v>1.2923076923076815E-2</v>
      </c>
      <c r="BI43" s="149">
        <f t="shared" si="24"/>
        <v>1.275820170109343E-2</v>
      </c>
      <c r="BJ43" s="149">
        <f t="shared" si="25"/>
        <v>1.2597480503899305E-2</v>
      </c>
      <c r="BK43" s="149">
        <f t="shared" si="26"/>
        <v>-1</v>
      </c>
      <c r="BL43" s="149" t="e">
        <f t="shared" si="27"/>
        <v>#DIV/0!</v>
      </c>
      <c r="BM43" s="149" t="e">
        <f t="shared" si="28"/>
        <v>#DIV/0!</v>
      </c>
      <c r="BN43" s="149" t="e">
        <f t="shared" si="66"/>
        <v>#DIV/0!</v>
      </c>
      <c r="BO43" s="40"/>
      <c r="BP43" s="40"/>
    </row>
    <row r="44" spans="2:68" ht="14.25" customHeight="1" x14ac:dyDescent="0.3">
      <c r="B44" s="145">
        <f t="shared" si="47"/>
        <v>28</v>
      </c>
      <c r="C44" s="146"/>
      <c r="D44" s="146"/>
      <c r="E44" s="146"/>
      <c r="F44" s="146">
        <f t="shared" si="79"/>
        <v>51900.515773145533</v>
      </c>
      <c r="G44" s="146">
        <f t="shared" si="80"/>
        <v>53277.535142995264</v>
      </c>
      <c r="H44" s="146">
        <f t="shared" si="81"/>
        <v>53966.044827920123</v>
      </c>
      <c r="I44" s="146">
        <f t="shared" si="82"/>
        <v>54654.554512844981</v>
      </c>
      <c r="J44" s="146">
        <f t="shared" si="83"/>
        <v>55343.064197769847</v>
      </c>
      <c r="K44" s="146"/>
      <c r="L44" s="146"/>
      <c r="M44" s="146"/>
      <c r="N44" s="146"/>
      <c r="O44" s="78"/>
      <c r="P44" s="150">
        <f t="shared" si="30"/>
        <v>28</v>
      </c>
      <c r="Q44" s="232"/>
      <c r="R44" s="232"/>
      <c r="S44" s="232"/>
      <c r="T44" s="232">
        <f t="shared" si="32"/>
        <v>1.0000000000000009E-2</v>
      </c>
      <c r="U44" s="232">
        <f t="shared" si="33"/>
        <v>1.0000000000000009E-2</v>
      </c>
      <c r="V44" s="232">
        <f t="shared" si="34"/>
        <v>1.0000000000000009E-2</v>
      </c>
      <c r="W44" s="232">
        <f t="shared" si="35"/>
        <v>1.0000000000000009E-2</v>
      </c>
      <c r="X44" s="232">
        <f t="shared" si="36"/>
        <v>1.0000000000000009E-2</v>
      </c>
      <c r="Y44" s="178" t="e">
        <f t="shared" si="37"/>
        <v>#DIV/0!</v>
      </c>
      <c r="Z44" s="178" t="e">
        <f t="shared" si="38"/>
        <v>#DIV/0!</v>
      </c>
      <c r="AA44" s="178" t="e">
        <f t="shared" si="67"/>
        <v>#DIV/0!</v>
      </c>
      <c r="AB44" s="178" t="e">
        <f t="shared" si="67"/>
        <v>#DIV/0!</v>
      </c>
      <c r="AC44" s="135"/>
      <c r="AD44" s="148">
        <f t="shared" si="57"/>
        <v>0</v>
      </c>
      <c r="AE44" s="148">
        <f t="shared" si="57"/>
        <v>0</v>
      </c>
      <c r="AF44" s="148">
        <f t="shared" si="57"/>
        <v>0</v>
      </c>
      <c r="AG44" s="148">
        <f t="shared" si="40"/>
        <v>513.86649280341953</v>
      </c>
      <c r="AH44" s="148">
        <f t="shared" si="41"/>
        <v>527.50034795045212</v>
      </c>
      <c r="AI44" s="148">
        <f t="shared" si="42"/>
        <v>534.31727552396478</v>
      </c>
      <c r="AJ44" s="148">
        <f t="shared" si="43"/>
        <v>541.13420309747744</v>
      </c>
      <c r="AK44" s="148">
        <f t="shared" si="44"/>
        <v>547.9511306709901</v>
      </c>
      <c r="AL44" s="148">
        <f t="shared" si="45"/>
        <v>0</v>
      </c>
      <c r="AM44" s="148">
        <f t="shared" si="46"/>
        <v>0</v>
      </c>
      <c r="AN44" s="148">
        <f t="shared" si="57"/>
        <v>0</v>
      </c>
      <c r="AO44" s="148">
        <f t="shared" si="57"/>
        <v>0</v>
      </c>
      <c r="AP44" s="135"/>
      <c r="AQ44" s="147">
        <f t="shared" si="10"/>
        <v>28</v>
      </c>
      <c r="AR44" s="148">
        <f t="shared" si="65"/>
        <v>0</v>
      </c>
      <c r="AS44" s="148">
        <f t="shared" si="65"/>
        <v>0</v>
      </c>
      <c r="AT44" s="148">
        <f t="shared" si="12"/>
        <v>51900.515773145533</v>
      </c>
      <c r="AU44" s="148">
        <f t="shared" si="13"/>
        <v>1377.0193698497314</v>
      </c>
      <c r="AV44" s="148">
        <f t="shared" si="14"/>
        <v>688.50968492485845</v>
      </c>
      <c r="AW44" s="148">
        <f t="shared" si="15"/>
        <v>688.50968492485845</v>
      </c>
      <c r="AX44" s="148">
        <f t="shared" si="16"/>
        <v>688.50968492486572</v>
      </c>
      <c r="AY44" s="148">
        <f t="shared" si="17"/>
        <v>-55343.064197769847</v>
      </c>
      <c r="AZ44" s="148">
        <f t="shared" si="18"/>
        <v>0</v>
      </c>
      <c r="BA44" s="148">
        <f t="shared" si="19"/>
        <v>0</v>
      </c>
      <c r="BB44" s="148">
        <f t="shared" si="65"/>
        <v>0</v>
      </c>
      <c r="BC44" s="135"/>
      <c r="BD44" s="149" t="e">
        <f t="shared" si="66"/>
        <v>#DIV/0!</v>
      </c>
      <c r="BE44" s="149" t="e">
        <f t="shared" si="66"/>
        <v>#DIV/0!</v>
      </c>
      <c r="BF44" s="149" t="e">
        <f t="shared" si="21"/>
        <v>#DIV/0!</v>
      </c>
      <c r="BG44" s="149">
        <f t="shared" si="22"/>
        <v>2.6531901452937712E-2</v>
      </c>
      <c r="BH44" s="149">
        <f t="shared" si="23"/>
        <v>1.2923076923076815E-2</v>
      </c>
      <c r="BI44" s="149">
        <f t="shared" si="24"/>
        <v>1.275820170109343E-2</v>
      </c>
      <c r="BJ44" s="149">
        <f t="shared" si="25"/>
        <v>1.2597480503899305E-2</v>
      </c>
      <c r="BK44" s="149">
        <f t="shared" si="26"/>
        <v>-1</v>
      </c>
      <c r="BL44" s="149" t="e">
        <f t="shared" si="27"/>
        <v>#DIV/0!</v>
      </c>
      <c r="BM44" s="149" t="e">
        <f t="shared" si="28"/>
        <v>#DIV/0!</v>
      </c>
      <c r="BN44" s="149" t="e">
        <f t="shared" si="66"/>
        <v>#DIV/0!</v>
      </c>
      <c r="BO44" s="40"/>
      <c r="BP44" s="40"/>
    </row>
    <row r="45" spans="2:68" ht="14.25" customHeight="1" x14ac:dyDescent="0.3">
      <c r="B45" s="145">
        <f t="shared" si="47"/>
        <v>29</v>
      </c>
      <c r="C45" s="146"/>
      <c r="D45" s="146"/>
      <c r="E45" s="146"/>
      <c r="F45" s="146">
        <f t="shared" si="79"/>
        <v>52419.520930876992</v>
      </c>
      <c r="G45" s="146">
        <f t="shared" si="80"/>
        <v>53810.310494425219</v>
      </c>
      <c r="H45" s="146">
        <f t="shared" si="81"/>
        <v>54505.705276199325</v>
      </c>
      <c r="I45" s="146">
        <f t="shared" si="82"/>
        <v>55201.100057973432</v>
      </c>
      <c r="J45" s="146">
        <f t="shared" si="83"/>
        <v>55896.494839747545</v>
      </c>
      <c r="K45" s="146"/>
      <c r="L45" s="146"/>
      <c r="M45" s="146"/>
      <c r="N45" s="146"/>
      <c r="P45" s="150">
        <f t="shared" si="30"/>
        <v>29</v>
      </c>
      <c r="Q45" s="232"/>
      <c r="R45" s="232"/>
      <c r="S45" s="232"/>
      <c r="T45" s="232">
        <f t="shared" si="32"/>
        <v>1.0000000000000009E-2</v>
      </c>
      <c r="U45" s="232">
        <f t="shared" si="33"/>
        <v>1.0000000000000009E-2</v>
      </c>
      <c r="V45" s="232">
        <f t="shared" si="34"/>
        <v>1.0000000000000009E-2</v>
      </c>
      <c r="W45" s="232">
        <f t="shared" si="35"/>
        <v>1.0000000000000009E-2</v>
      </c>
      <c r="X45" s="232">
        <f t="shared" si="36"/>
        <v>1.0000000000000009E-2</v>
      </c>
      <c r="Y45" s="178" t="e">
        <f t="shared" si="37"/>
        <v>#DIV/0!</v>
      </c>
      <c r="Z45" s="178" t="e">
        <f t="shared" si="38"/>
        <v>#DIV/0!</v>
      </c>
      <c r="AA45" s="178" t="e">
        <f t="shared" si="67"/>
        <v>#DIV/0!</v>
      </c>
      <c r="AB45" s="178" t="e">
        <f t="shared" si="67"/>
        <v>#DIV/0!</v>
      </c>
      <c r="AC45" s="135"/>
      <c r="AD45" s="148">
        <f t="shared" si="57"/>
        <v>0</v>
      </c>
      <c r="AE45" s="148">
        <f t="shared" si="57"/>
        <v>0</v>
      </c>
      <c r="AF45" s="148">
        <f t="shared" si="57"/>
        <v>0</v>
      </c>
      <c r="AG45" s="148">
        <f t="shared" si="40"/>
        <v>519.00515773145889</v>
      </c>
      <c r="AH45" s="148">
        <f t="shared" si="41"/>
        <v>532.77535142995475</v>
      </c>
      <c r="AI45" s="148">
        <f t="shared" si="42"/>
        <v>539.66044827920268</v>
      </c>
      <c r="AJ45" s="148">
        <f t="shared" si="43"/>
        <v>546.54554512845061</v>
      </c>
      <c r="AK45" s="148">
        <f t="shared" si="44"/>
        <v>553.43064197769854</v>
      </c>
      <c r="AL45" s="148">
        <f t="shared" si="45"/>
        <v>0</v>
      </c>
      <c r="AM45" s="148">
        <f t="shared" si="46"/>
        <v>0</v>
      </c>
      <c r="AN45" s="148">
        <f t="shared" si="57"/>
        <v>0</v>
      </c>
      <c r="AO45" s="148">
        <f t="shared" si="57"/>
        <v>0</v>
      </c>
      <c r="AP45" s="135"/>
      <c r="AQ45" s="147">
        <f t="shared" si="10"/>
        <v>29</v>
      </c>
      <c r="AR45" s="148">
        <f t="shared" si="65"/>
        <v>0</v>
      </c>
      <c r="AS45" s="148">
        <f t="shared" si="65"/>
        <v>0</v>
      </c>
      <c r="AT45" s="148">
        <f t="shared" si="12"/>
        <v>52419.520930876992</v>
      </c>
      <c r="AU45" s="148">
        <f t="shared" si="13"/>
        <v>1390.7895635482273</v>
      </c>
      <c r="AV45" s="148">
        <f t="shared" si="14"/>
        <v>695.39478177410638</v>
      </c>
      <c r="AW45" s="148">
        <f t="shared" si="15"/>
        <v>695.39478177410638</v>
      </c>
      <c r="AX45" s="148">
        <f t="shared" si="16"/>
        <v>695.39478177411365</v>
      </c>
      <c r="AY45" s="148">
        <f t="shared" si="17"/>
        <v>-55896.494839747545</v>
      </c>
      <c r="AZ45" s="148">
        <f t="shared" si="18"/>
        <v>0</v>
      </c>
      <c r="BA45" s="148">
        <f t="shared" si="19"/>
        <v>0</v>
      </c>
      <c r="BB45" s="148">
        <f t="shared" si="65"/>
        <v>0</v>
      </c>
      <c r="BC45" s="135"/>
      <c r="BD45" s="149" t="e">
        <f t="shared" si="66"/>
        <v>#DIV/0!</v>
      </c>
      <c r="BE45" s="149" t="e">
        <f t="shared" si="66"/>
        <v>#DIV/0!</v>
      </c>
      <c r="BF45" s="149" t="e">
        <f t="shared" si="21"/>
        <v>#DIV/0!</v>
      </c>
      <c r="BG45" s="149">
        <f t="shared" si="22"/>
        <v>2.653190145293749E-2</v>
      </c>
      <c r="BH45" s="149">
        <f t="shared" si="23"/>
        <v>1.2923076923076815E-2</v>
      </c>
      <c r="BI45" s="149">
        <f t="shared" si="24"/>
        <v>1.275820170109343E-2</v>
      </c>
      <c r="BJ45" s="149">
        <f t="shared" si="25"/>
        <v>1.2597480503899305E-2</v>
      </c>
      <c r="BK45" s="149">
        <f t="shared" si="26"/>
        <v>-1</v>
      </c>
      <c r="BL45" s="149" t="e">
        <f t="shared" si="27"/>
        <v>#DIV/0!</v>
      </c>
      <c r="BM45" s="149" t="e">
        <f t="shared" si="28"/>
        <v>#DIV/0!</v>
      </c>
      <c r="BN45" s="149" t="e">
        <f t="shared" si="66"/>
        <v>#DIV/0!</v>
      </c>
      <c r="BO45" s="40"/>
      <c r="BP45" s="40"/>
    </row>
    <row r="46" spans="2:68" ht="14.25" customHeight="1" x14ac:dyDescent="0.3">
      <c r="B46" s="145">
        <f t="shared" si="47"/>
        <v>30</v>
      </c>
      <c r="C46" s="146">
        <v>34366</v>
      </c>
      <c r="D46" s="146"/>
      <c r="E46" s="146"/>
      <c r="F46" s="146">
        <f t="shared" si="79"/>
        <v>52943.716140185759</v>
      </c>
      <c r="G46" s="146">
        <f t="shared" si="80"/>
        <v>54348.413599369473</v>
      </c>
      <c r="H46" s="146">
        <f t="shared" si="81"/>
        <v>55050.762328961318</v>
      </c>
      <c r="I46" s="146">
        <f t="shared" si="82"/>
        <v>55753.111058553164</v>
      </c>
      <c r="J46" s="146">
        <f t="shared" si="83"/>
        <v>56455.459788145025</v>
      </c>
      <c r="K46" s="146"/>
      <c r="L46" s="146"/>
      <c r="M46" s="146"/>
      <c r="N46" s="146"/>
      <c r="P46" s="150">
        <f t="shared" si="30"/>
        <v>30</v>
      </c>
      <c r="Q46" s="232"/>
      <c r="R46" s="232"/>
      <c r="S46" s="232"/>
      <c r="T46" s="232">
        <f t="shared" si="32"/>
        <v>1.0000000000000009E-2</v>
      </c>
      <c r="U46" s="232">
        <f t="shared" si="33"/>
        <v>1.0000000000000009E-2</v>
      </c>
      <c r="V46" s="232">
        <f t="shared" si="34"/>
        <v>1.0000000000000009E-2</v>
      </c>
      <c r="W46" s="232">
        <f t="shared" si="35"/>
        <v>1.0000000000000009E-2</v>
      </c>
      <c r="X46" s="232">
        <f t="shared" si="36"/>
        <v>1.0000000000000009E-2</v>
      </c>
      <c r="Y46" s="178" t="e">
        <f t="shared" si="37"/>
        <v>#DIV/0!</v>
      </c>
      <c r="Z46" s="178" t="e">
        <f t="shared" si="38"/>
        <v>#DIV/0!</v>
      </c>
      <c r="AA46" s="178" t="e">
        <f t="shared" si="67"/>
        <v>#DIV/0!</v>
      </c>
      <c r="AB46" s="178" t="e">
        <f t="shared" si="67"/>
        <v>#DIV/0!</v>
      </c>
      <c r="AC46" s="135"/>
      <c r="AD46" s="148">
        <f t="shared" si="57"/>
        <v>34366</v>
      </c>
      <c r="AE46" s="148">
        <f t="shared" si="57"/>
        <v>0</v>
      </c>
      <c r="AF46" s="148">
        <f t="shared" si="57"/>
        <v>0</v>
      </c>
      <c r="AG46" s="148">
        <f t="shared" si="40"/>
        <v>524.19520930876752</v>
      </c>
      <c r="AH46" s="148">
        <f t="shared" si="41"/>
        <v>538.10310494425357</v>
      </c>
      <c r="AI46" s="148">
        <f t="shared" si="42"/>
        <v>545.05705276199296</v>
      </c>
      <c r="AJ46" s="148">
        <f t="shared" si="43"/>
        <v>552.01100057973235</v>
      </c>
      <c r="AK46" s="148">
        <f t="shared" si="44"/>
        <v>558.96494839747902</v>
      </c>
      <c r="AL46" s="148">
        <f t="shared" si="45"/>
        <v>0</v>
      </c>
      <c r="AM46" s="148">
        <f t="shared" si="46"/>
        <v>0</v>
      </c>
      <c r="AN46" s="148">
        <f t="shared" si="57"/>
        <v>0</v>
      </c>
      <c r="AO46" s="148">
        <f t="shared" si="57"/>
        <v>0</v>
      </c>
      <c r="AP46" s="135"/>
      <c r="AQ46" s="147">
        <f t="shared" si="10"/>
        <v>30</v>
      </c>
      <c r="AR46" s="148">
        <f t="shared" si="65"/>
        <v>-34366</v>
      </c>
      <c r="AS46" s="148">
        <f t="shared" si="65"/>
        <v>0</v>
      </c>
      <c r="AT46" s="148">
        <f t="shared" si="12"/>
        <v>52943.716140185759</v>
      </c>
      <c r="AU46" s="148">
        <f t="shared" si="13"/>
        <v>1404.6974591837134</v>
      </c>
      <c r="AV46" s="148">
        <f t="shared" si="14"/>
        <v>702.34872959184577</v>
      </c>
      <c r="AW46" s="148">
        <f t="shared" si="15"/>
        <v>702.34872959184577</v>
      </c>
      <c r="AX46" s="148">
        <f t="shared" si="16"/>
        <v>702.34872959186032</v>
      </c>
      <c r="AY46" s="148">
        <f t="shared" si="17"/>
        <v>-56455.459788145025</v>
      </c>
      <c r="AZ46" s="148">
        <f t="shared" si="18"/>
        <v>0</v>
      </c>
      <c r="BA46" s="148">
        <f t="shared" si="19"/>
        <v>0</v>
      </c>
      <c r="BB46" s="148">
        <f t="shared" si="65"/>
        <v>0</v>
      </c>
      <c r="BC46" s="135"/>
      <c r="BD46" s="149">
        <f t="shared" si="66"/>
        <v>-1</v>
      </c>
      <c r="BE46" s="149" t="e">
        <f t="shared" si="66"/>
        <v>#DIV/0!</v>
      </c>
      <c r="BF46" s="149" t="e">
        <f t="shared" si="21"/>
        <v>#DIV/0!</v>
      </c>
      <c r="BG46" s="149">
        <f t="shared" si="22"/>
        <v>2.6531901452937712E-2</v>
      </c>
      <c r="BH46" s="149">
        <f t="shared" si="23"/>
        <v>1.2923076923076815E-2</v>
      </c>
      <c r="BI46" s="149">
        <f t="shared" si="24"/>
        <v>1.275820170109343E-2</v>
      </c>
      <c r="BJ46" s="149">
        <f t="shared" si="25"/>
        <v>1.2597480503899305E-2</v>
      </c>
      <c r="BK46" s="149">
        <f t="shared" si="26"/>
        <v>-1</v>
      </c>
      <c r="BL46" s="149" t="e">
        <f t="shared" si="27"/>
        <v>#DIV/0!</v>
      </c>
      <c r="BM46" s="149" t="e">
        <f t="shared" si="28"/>
        <v>#DIV/0!</v>
      </c>
      <c r="BN46" s="149" t="e">
        <f t="shared" si="66"/>
        <v>#DIV/0!</v>
      </c>
      <c r="BO46" s="40"/>
      <c r="BP46" s="40"/>
    </row>
    <row r="47" spans="2:68" ht="14.25" customHeight="1" x14ac:dyDescent="0.3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P47" s="150">
        <f t="shared" si="30"/>
        <v>0</v>
      </c>
      <c r="Q47" s="178"/>
      <c r="R47" s="178"/>
      <c r="S47" s="178"/>
      <c r="T47" s="178">
        <f t="shared" si="32"/>
        <v>-1</v>
      </c>
      <c r="U47" s="178">
        <f t="shared" si="33"/>
        <v>-1</v>
      </c>
      <c r="V47" s="178">
        <f t="shared" si="34"/>
        <v>-1</v>
      </c>
      <c r="W47" s="178">
        <f t="shared" si="35"/>
        <v>-1</v>
      </c>
      <c r="X47" s="178">
        <f t="shared" si="36"/>
        <v>-1</v>
      </c>
      <c r="Y47" s="178" t="e">
        <f t="shared" si="37"/>
        <v>#DIV/0!</v>
      </c>
      <c r="Z47" s="178" t="e">
        <f t="shared" si="38"/>
        <v>#DIV/0!</v>
      </c>
      <c r="AA47" s="178" t="e">
        <f t="shared" si="67"/>
        <v>#DIV/0!</v>
      </c>
      <c r="AB47" s="178" t="e">
        <f t="shared" si="67"/>
        <v>#DIV/0!</v>
      </c>
      <c r="AC47" s="135"/>
      <c r="AD47" s="148">
        <f t="shared" si="57"/>
        <v>-34366</v>
      </c>
      <c r="AE47" s="148">
        <f t="shared" si="57"/>
        <v>0</v>
      </c>
      <c r="AF47" s="148">
        <f t="shared" si="57"/>
        <v>0</v>
      </c>
      <c r="AG47" s="148">
        <f t="shared" si="40"/>
        <v>-52943.716140185759</v>
      </c>
      <c r="AH47" s="148">
        <f t="shared" si="41"/>
        <v>-54348.413599369473</v>
      </c>
      <c r="AI47" s="148">
        <f t="shared" si="42"/>
        <v>-55050.762328961318</v>
      </c>
      <c r="AJ47" s="148">
        <f t="shared" si="43"/>
        <v>-55753.111058553164</v>
      </c>
      <c r="AK47" s="148">
        <f t="shared" si="44"/>
        <v>-56455.459788145025</v>
      </c>
      <c r="AL47" s="148">
        <f t="shared" si="45"/>
        <v>0</v>
      </c>
      <c r="AM47" s="148">
        <f t="shared" si="46"/>
        <v>0</v>
      </c>
      <c r="AN47" s="148">
        <f t="shared" si="57"/>
        <v>0</v>
      </c>
      <c r="AO47" s="148">
        <f t="shared" si="57"/>
        <v>0</v>
      </c>
      <c r="AP47" s="135"/>
      <c r="AQ47" s="147">
        <f t="shared" si="10"/>
        <v>0</v>
      </c>
      <c r="AR47" s="148">
        <f t="shared" si="65"/>
        <v>0</v>
      </c>
      <c r="AS47" s="148">
        <f t="shared" si="65"/>
        <v>0</v>
      </c>
      <c r="AT47" s="148">
        <f t="shared" si="12"/>
        <v>0</v>
      </c>
      <c r="AU47" s="148">
        <f t="shared" si="13"/>
        <v>0</v>
      </c>
      <c r="AV47" s="148">
        <f t="shared" si="14"/>
        <v>0</v>
      </c>
      <c r="AW47" s="148">
        <f t="shared" si="15"/>
        <v>0</v>
      </c>
      <c r="AX47" s="148">
        <f t="shared" si="16"/>
        <v>0</v>
      </c>
      <c r="AY47" s="148">
        <f t="shared" si="17"/>
        <v>0</v>
      </c>
      <c r="AZ47" s="148">
        <f t="shared" si="18"/>
        <v>0</v>
      </c>
      <c r="BA47" s="148">
        <f t="shared" si="19"/>
        <v>0</v>
      </c>
      <c r="BB47" s="148">
        <f t="shared" si="65"/>
        <v>0</v>
      </c>
      <c r="BC47" s="135"/>
      <c r="BD47" s="149" t="e">
        <f t="shared" si="66"/>
        <v>#DIV/0!</v>
      </c>
      <c r="BE47" s="149" t="e">
        <f t="shared" si="66"/>
        <v>#DIV/0!</v>
      </c>
      <c r="BF47" s="149" t="e">
        <f t="shared" si="21"/>
        <v>#DIV/0!</v>
      </c>
      <c r="BG47" s="149" t="e">
        <f t="shared" si="22"/>
        <v>#DIV/0!</v>
      </c>
      <c r="BH47" s="149" t="e">
        <f t="shared" si="23"/>
        <v>#DIV/0!</v>
      </c>
      <c r="BI47" s="149" t="e">
        <f t="shared" si="24"/>
        <v>#DIV/0!</v>
      </c>
      <c r="BJ47" s="149" t="e">
        <f t="shared" si="25"/>
        <v>#DIV/0!</v>
      </c>
      <c r="BK47" s="149" t="e">
        <f t="shared" si="26"/>
        <v>#DIV/0!</v>
      </c>
      <c r="BL47" s="149" t="e">
        <f t="shared" si="27"/>
        <v>#DIV/0!</v>
      </c>
      <c r="BM47" s="149" t="e">
        <f t="shared" si="28"/>
        <v>#DIV/0!</v>
      </c>
      <c r="BN47" s="149" t="e">
        <f t="shared" si="66"/>
        <v>#DIV/0!</v>
      </c>
      <c r="BO47" s="40"/>
      <c r="BP47" s="40"/>
    </row>
    <row r="48" spans="2:68" ht="14.25" customHeight="1" x14ac:dyDescent="0.3">
      <c r="B48" s="47"/>
      <c r="C48" s="139"/>
      <c r="D48" s="13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Q48" s="30"/>
      <c r="V48" s="41"/>
      <c r="W48" s="41"/>
      <c r="X48" s="41"/>
      <c r="Y48" s="41"/>
      <c r="Z48" s="41"/>
      <c r="AA48" s="41"/>
      <c r="AB48" s="41"/>
    </row>
    <row r="49" spans="1:28" ht="14.25" customHeight="1" x14ac:dyDescent="0.3">
      <c r="B49" s="47"/>
      <c r="C49" s="139"/>
      <c r="D49" s="13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Q49" s="30"/>
      <c r="V49" s="41"/>
      <c r="W49" s="41"/>
      <c r="X49" s="41"/>
      <c r="Y49" s="41"/>
      <c r="Z49" s="41"/>
      <c r="AA49" s="41"/>
      <c r="AB49" s="41"/>
    </row>
    <row r="50" spans="1:28" ht="14.25" customHeight="1" x14ac:dyDescent="0.3">
      <c r="B50" s="47"/>
      <c r="C50" s="139"/>
      <c r="D50" s="139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Q50" s="30"/>
      <c r="V50" s="41"/>
      <c r="W50" s="41"/>
      <c r="X50" s="41"/>
      <c r="Y50" s="41"/>
      <c r="Z50" s="41"/>
      <c r="AA50" s="41"/>
      <c r="AB50" s="41"/>
    </row>
    <row r="51" spans="1:28" ht="14.25" customHeight="1" x14ac:dyDescent="0.3">
      <c r="A51" s="175" t="s">
        <v>115</v>
      </c>
      <c r="B51" s="47" t="s">
        <v>116</v>
      </c>
      <c r="C51" s="176">
        <f>+C47/C17</f>
        <v>0</v>
      </c>
      <c r="D51" s="176">
        <f t="shared" ref="D51:N51" si="84">+D47/D17</f>
        <v>0</v>
      </c>
      <c r="E51" s="176">
        <f t="shared" si="84"/>
        <v>0</v>
      </c>
      <c r="F51" s="176">
        <f t="shared" si="84"/>
        <v>0</v>
      </c>
      <c r="G51" s="176">
        <f t="shared" si="84"/>
        <v>0</v>
      </c>
      <c r="H51" s="176">
        <f t="shared" si="84"/>
        <v>0</v>
      </c>
      <c r="I51" s="176">
        <f t="shared" si="84"/>
        <v>0</v>
      </c>
      <c r="J51" s="176">
        <f t="shared" si="84"/>
        <v>0</v>
      </c>
      <c r="K51" s="176" t="e">
        <f t="shared" si="84"/>
        <v>#DIV/0!</v>
      </c>
      <c r="L51" s="176" t="e">
        <f t="shared" si="84"/>
        <v>#DIV/0!</v>
      </c>
      <c r="M51" s="176" t="e">
        <f t="shared" si="84"/>
        <v>#DIV/0!</v>
      </c>
      <c r="N51" s="176" t="e">
        <f t="shared" si="84"/>
        <v>#DIV/0!</v>
      </c>
      <c r="Q51" s="30"/>
      <c r="V51" s="41"/>
      <c r="W51" s="41"/>
      <c r="X51" s="41"/>
      <c r="Y51" s="41"/>
      <c r="Z51" s="41"/>
      <c r="AA51" s="41"/>
      <c r="AB51" s="41"/>
    </row>
    <row r="52" spans="1:28" ht="14.25" customHeight="1" x14ac:dyDescent="0.3">
      <c r="A52" s="175" t="s">
        <v>115</v>
      </c>
      <c r="B52" s="47" t="s">
        <v>117</v>
      </c>
      <c r="C52" s="176">
        <f t="shared" ref="C52:N52" si="85">+C47/$C$17</f>
        <v>0</v>
      </c>
      <c r="D52" s="176">
        <f t="shared" si="85"/>
        <v>0</v>
      </c>
      <c r="E52" s="176">
        <f t="shared" si="85"/>
        <v>0</v>
      </c>
      <c r="F52" s="176">
        <f t="shared" si="85"/>
        <v>0</v>
      </c>
      <c r="G52" s="176">
        <f t="shared" si="85"/>
        <v>0</v>
      </c>
      <c r="H52" s="176">
        <f t="shared" si="85"/>
        <v>0</v>
      </c>
      <c r="I52" s="176">
        <f t="shared" si="85"/>
        <v>0</v>
      </c>
      <c r="J52" s="176">
        <f t="shared" si="85"/>
        <v>0</v>
      </c>
      <c r="K52" s="176">
        <f t="shared" si="85"/>
        <v>0</v>
      </c>
      <c r="L52" s="176">
        <f t="shared" si="85"/>
        <v>0</v>
      </c>
      <c r="M52" s="176">
        <f t="shared" si="85"/>
        <v>0</v>
      </c>
      <c r="N52" s="176">
        <f t="shared" si="85"/>
        <v>0</v>
      </c>
      <c r="Q52" s="30"/>
      <c r="V52" s="41"/>
      <c r="W52" s="41"/>
      <c r="X52" s="41"/>
      <c r="Y52" s="41"/>
      <c r="Z52" s="41"/>
      <c r="AA52" s="41"/>
      <c r="AB52" s="41"/>
    </row>
    <row r="53" spans="1:28" ht="14.25" customHeight="1" x14ac:dyDescent="0.3">
      <c r="Q53" s="30"/>
    </row>
    <row r="54" spans="1:28" ht="14.25" customHeight="1" x14ac:dyDescent="0.35">
      <c r="B54" s="141" t="s">
        <v>118</v>
      </c>
    </row>
    <row r="55" spans="1:28" ht="14.25" customHeight="1" x14ac:dyDescent="0.3">
      <c r="B55" s="154" t="s">
        <v>119</v>
      </c>
      <c r="C55" s="155" t="str">
        <f t="shared" ref="C55:N55" si="86">C16</f>
        <v>BA</v>
      </c>
      <c r="D55" s="155" t="str">
        <f t="shared" si="86"/>
        <v>BA +8</v>
      </c>
      <c r="E55" s="155" t="str">
        <f t="shared" si="86"/>
        <v>BA+16</v>
      </c>
      <c r="F55" s="155" t="str">
        <f t="shared" si="86"/>
        <v>BA+24</v>
      </c>
      <c r="G55" s="155" t="str">
        <f t="shared" si="86"/>
        <v>MA</v>
      </c>
      <c r="H55" s="155" t="str">
        <f t="shared" si="86"/>
        <v>MA+8</v>
      </c>
      <c r="I55" s="155" t="str">
        <f t="shared" si="86"/>
        <v>MA+16</v>
      </c>
      <c r="J55" s="155" t="str">
        <f t="shared" si="86"/>
        <v>MA+24</v>
      </c>
      <c r="K55" s="155">
        <f t="shared" si="86"/>
        <v>0</v>
      </c>
      <c r="L55" s="155">
        <f t="shared" si="86"/>
        <v>0</v>
      </c>
      <c r="M55" s="155">
        <f t="shared" si="86"/>
        <v>0</v>
      </c>
      <c r="N55" s="155">
        <f t="shared" si="86"/>
        <v>0</v>
      </c>
    </row>
    <row r="56" spans="1:28" ht="14.25" customHeight="1" x14ac:dyDescent="0.3">
      <c r="B56" s="147">
        <f t="shared" ref="B56:B86" si="87">B17</f>
        <v>1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"/>
    </row>
    <row r="57" spans="1:28" ht="14.25" customHeight="1" x14ac:dyDescent="0.3">
      <c r="B57" s="147">
        <f t="shared" si="87"/>
        <v>2</v>
      </c>
      <c r="C57" s="197">
        <f>+'Current Year'!C60</f>
        <v>0</v>
      </c>
      <c r="D57" s="197">
        <f>+'Current Year'!D60</f>
        <v>0</v>
      </c>
      <c r="E57" s="197">
        <f>+'Current Year'!E60</f>
        <v>0</v>
      </c>
      <c r="F57" s="197">
        <f>+'Current Year'!F60</f>
        <v>0</v>
      </c>
      <c r="G57" s="197">
        <f>+'Current Year'!G60</f>
        <v>0</v>
      </c>
      <c r="H57" s="197">
        <f>+'Current Year'!H60</f>
        <v>0</v>
      </c>
      <c r="I57" s="197">
        <f>+'Current Year'!I60</f>
        <v>0</v>
      </c>
      <c r="J57" s="197">
        <f>+'Current Year'!J60</f>
        <v>0</v>
      </c>
      <c r="K57" s="197">
        <f>+'Current Year'!K60</f>
        <v>0</v>
      </c>
      <c r="L57" s="197">
        <f>+'Current Year'!L60</f>
        <v>0</v>
      </c>
      <c r="M57" s="197">
        <f>+'Current Year'!M60</f>
        <v>0</v>
      </c>
      <c r="N57" s="197">
        <f>+'Current Year'!N60</f>
        <v>0</v>
      </c>
      <c r="O57" s="19"/>
    </row>
    <row r="58" spans="1:28" ht="14.25" customHeight="1" x14ac:dyDescent="0.3">
      <c r="B58" s="147">
        <f t="shared" si="87"/>
        <v>3</v>
      </c>
      <c r="C58" s="197">
        <f>+'Current Year'!C61</f>
        <v>0</v>
      </c>
      <c r="D58" s="197">
        <f>+'Current Year'!D61</f>
        <v>0</v>
      </c>
      <c r="E58" s="197">
        <f>+'Current Year'!E61</f>
        <v>0</v>
      </c>
      <c r="F58" s="197">
        <f>+'Current Year'!F61</f>
        <v>0</v>
      </c>
      <c r="G58" s="197">
        <f>+'Current Year'!G61</f>
        <v>0</v>
      </c>
      <c r="H58" s="197">
        <f>+'Current Year'!H61</f>
        <v>0</v>
      </c>
      <c r="I58" s="197">
        <f>+'Current Year'!I61</f>
        <v>0</v>
      </c>
      <c r="J58" s="197">
        <f>+'Current Year'!J61</f>
        <v>0</v>
      </c>
      <c r="K58" s="197">
        <f>+'Current Year'!K61</f>
        <v>0</v>
      </c>
      <c r="L58" s="197">
        <f>+'Current Year'!L61</f>
        <v>0</v>
      </c>
      <c r="M58" s="197">
        <f>+'Current Year'!M61</f>
        <v>0</v>
      </c>
      <c r="N58" s="197">
        <f>+'Current Year'!N61</f>
        <v>0</v>
      </c>
      <c r="O58" s="19"/>
    </row>
    <row r="59" spans="1:28" ht="14.25" customHeight="1" x14ac:dyDescent="0.3">
      <c r="B59" s="147">
        <f t="shared" si="87"/>
        <v>4</v>
      </c>
      <c r="C59" s="197">
        <f>+'Current Year'!C62</f>
        <v>0</v>
      </c>
      <c r="D59" s="197">
        <f>+'Current Year'!D62</f>
        <v>0</v>
      </c>
      <c r="E59" s="197">
        <f>+'Current Year'!E62</f>
        <v>0</v>
      </c>
      <c r="F59" s="197">
        <f>+'Current Year'!F62</f>
        <v>0</v>
      </c>
      <c r="G59" s="197">
        <f>+'Current Year'!G62</f>
        <v>0</v>
      </c>
      <c r="H59" s="197">
        <f>+'Current Year'!H62</f>
        <v>0</v>
      </c>
      <c r="I59" s="197">
        <f>+'Current Year'!I62</f>
        <v>0</v>
      </c>
      <c r="J59" s="197">
        <f>+'Current Year'!J62</f>
        <v>0</v>
      </c>
      <c r="K59" s="197">
        <f>+'Current Year'!K62</f>
        <v>0</v>
      </c>
      <c r="L59" s="197">
        <f>+'Current Year'!L62</f>
        <v>0</v>
      </c>
      <c r="M59" s="197">
        <f>+'Current Year'!M62</f>
        <v>0</v>
      </c>
      <c r="N59" s="197">
        <f>+'Current Year'!N62</f>
        <v>0</v>
      </c>
      <c r="O59" s="19"/>
    </row>
    <row r="60" spans="1:28" ht="14.25" customHeight="1" x14ac:dyDescent="0.3">
      <c r="B60" s="147">
        <f t="shared" si="87"/>
        <v>5</v>
      </c>
      <c r="C60" s="197">
        <f>+'Current Year'!C63</f>
        <v>0</v>
      </c>
      <c r="D60" s="197">
        <f>+'Current Year'!D63</f>
        <v>0</v>
      </c>
      <c r="E60" s="197">
        <f>+'Current Year'!E63</f>
        <v>0</v>
      </c>
      <c r="F60" s="197">
        <f>+'Current Year'!F63</f>
        <v>0</v>
      </c>
      <c r="G60" s="197">
        <f>+'Current Year'!G63</f>
        <v>0</v>
      </c>
      <c r="H60" s="197">
        <f>+'Current Year'!H63</f>
        <v>0</v>
      </c>
      <c r="I60" s="197">
        <f>+'Current Year'!I63</f>
        <v>0</v>
      </c>
      <c r="J60" s="197">
        <f>+'Current Year'!J63</f>
        <v>0</v>
      </c>
      <c r="K60" s="197">
        <f>+'Current Year'!K63</f>
        <v>0</v>
      </c>
      <c r="L60" s="197">
        <f>+'Current Year'!L63</f>
        <v>0</v>
      </c>
      <c r="M60" s="197">
        <f>+'Current Year'!M63</f>
        <v>0</v>
      </c>
      <c r="N60" s="197">
        <f>+'Current Year'!N63</f>
        <v>0</v>
      </c>
      <c r="O60" s="19"/>
    </row>
    <row r="61" spans="1:28" ht="14.25" customHeight="1" x14ac:dyDescent="0.3">
      <c r="B61" s="147">
        <f t="shared" si="87"/>
        <v>6</v>
      </c>
      <c r="C61" s="197">
        <f>+'Current Year'!C64</f>
        <v>0</v>
      </c>
      <c r="D61" s="197">
        <f>+'Current Year'!D64</f>
        <v>0</v>
      </c>
      <c r="E61" s="197">
        <f>+'Current Year'!E64</f>
        <v>0</v>
      </c>
      <c r="F61" s="197">
        <f>+'Current Year'!F64</f>
        <v>0</v>
      </c>
      <c r="G61" s="197">
        <f>+'Current Year'!G64</f>
        <v>0</v>
      </c>
      <c r="H61" s="197">
        <f>+'Current Year'!H64</f>
        <v>0</v>
      </c>
      <c r="I61" s="197">
        <f>+'Current Year'!I64</f>
        <v>0</v>
      </c>
      <c r="J61" s="197">
        <f>+'Current Year'!J64</f>
        <v>0</v>
      </c>
      <c r="K61" s="197">
        <f>+'Current Year'!K64</f>
        <v>0</v>
      </c>
      <c r="L61" s="197">
        <f>+'Current Year'!L64</f>
        <v>0</v>
      </c>
      <c r="M61" s="197">
        <f>+'Current Year'!M64</f>
        <v>0</v>
      </c>
      <c r="N61" s="197">
        <f>+'Current Year'!N64</f>
        <v>0</v>
      </c>
      <c r="O61" s="19"/>
    </row>
    <row r="62" spans="1:28" ht="14.25" customHeight="1" x14ac:dyDescent="0.3">
      <c r="B62" s="147">
        <f t="shared" si="87"/>
        <v>7</v>
      </c>
      <c r="C62" s="197">
        <f>+'Current Year'!C65</f>
        <v>0</v>
      </c>
      <c r="D62" s="197">
        <f>+'Current Year'!D65</f>
        <v>0</v>
      </c>
      <c r="E62" s="197">
        <f>+'Current Year'!E65</f>
        <v>0</v>
      </c>
      <c r="F62" s="197">
        <f>+'Current Year'!F65</f>
        <v>0</v>
      </c>
      <c r="G62" s="197">
        <f>+'Current Year'!G65</f>
        <v>0</v>
      </c>
      <c r="H62" s="197">
        <f>+'Current Year'!H65</f>
        <v>0</v>
      </c>
      <c r="I62" s="197">
        <f>+'Current Year'!I65</f>
        <v>0</v>
      </c>
      <c r="J62" s="197">
        <f>+'Current Year'!J65</f>
        <v>0</v>
      </c>
      <c r="K62" s="197">
        <f>+'Current Year'!K65</f>
        <v>0</v>
      </c>
      <c r="L62" s="197">
        <f>+'Current Year'!L65</f>
        <v>0</v>
      </c>
      <c r="M62" s="197">
        <f>+'Current Year'!M65</f>
        <v>0</v>
      </c>
      <c r="N62" s="197">
        <f>+'Current Year'!N65</f>
        <v>0</v>
      </c>
      <c r="O62" s="19"/>
    </row>
    <row r="63" spans="1:28" ht="14.25" customHeight="1" x14ac:dyDescent="0.3">
      <c r="B63" s="147">
        <f t="shared" si="87"/>
        <v>8</v>
      </c>
      <c r="C63" s="197">
        <f>+'Current Year'!C66</f>
        <v>0</v>
      </c>
      <c r="D63" s="197">
        <f>+'Current Year'!D66</f>
        <v>0</v>
      </c>
      <c r="E63" s="197">
        <f>+'Current Year'!E66</f>
        <v>0</v>
      </c>
      <c r="F63" s="197">
        <f>+'Current Year'!F66</f>
        <v>0</v>
      </c>
      <c r="G63" s="197">
        <f>+'Current Year'!G66</f>
        <v>0</v>
      </c>
      <c r="H63" s="197">
        <f>+'Current Year'!H66</f>
        <v>0</v>
      </c>
      <c r="I63" s="197">
        <f>+'Current Year'!I66</f>
        <v>0</v>
      </c>
      <c r="J63" s="197">
        <f>+'Current Year'!J66</f>
        <v>0</v>
      </c>
      <c r="K63" s="197">
        <f>+'Current Year'!K66</f>
        <v>0</v>
      </c>
      <c r="L63" s="197">
        <f>+'Current Year'!L66</f>
        <v>0</v>
      </c>
      <c r="M63" s="197">
        <f>+'Current Year'!M66</f>
        <v>0</v>
      </c>
      <c r="N63" s="197">
        <f>+'Current Year'!N66</f>
        <v>0</v>
      </c>
      <c r="O63" s="19"/>
    </row>
    <row r="64" spans="1:28" ht="14.25" customHeight="1" x14ac:dyDescent="0.3">
      <c r="B64" s="147">
        <f t="shared" si="87"/>
        <v>9</v>
      </c>
      <c r="C64" s="197">
        <f>+'Current Year'!C67</f>
        <v>0</v>
      </c>
      <c r="D64" s="197">
        <f>+'Current Year'!D67</f>
        <v>0</v>
      </c>
      <c r="E64" s="197">
        <f>+'Current Year'!E67</f>
        <v>0</v>
      </c>
      <c r="F64" s="197">
        <f>+'Current Year'!F67</f>
        <v>0</v>
      </c>
      <c r="G64" s="197">
        <f>+'Current Year'!G67</f>
        <v>0</v>
      </c>
      <c r="H64" s="197">
        <f>+'Current Year'!H67</f>
        <v>0</v>
      </c>
      <c r="I64" s="197">
        <f>+'Current Year'!I67</f>
        <v>0</v>
      </c>
      <c r="J64" s="197">
        <f>+'Current Year'!J67</f>
        <v>0</v>
      </c>
      <c r="K64" s="197">
        <f>+'Current Year'!K67</f>
        <v>0</v>
      </c>
      <c r="L64" s="197">
        <f>+'Current Year'!L67</f>
        <v>0</v>
      </c>
      <c r="M64" s="197">
        <f>+'Current Year'!M67</f>
        <v>0</v>
      </c>
      <c r="N64" s="197">
        <f>+'Current Year'!N67</f>
        <v>0</v>
      </c>
      <c r="O64" s="19"/>
    </row>
    <row r="65" spans="2:15" ht="14.25" customHeight="1" x14ac:dyDescent="0.3">
      <c r="B65" s="147">
        <f t="shared" si="87"/>
        <v>10</v>
      </c>
      <c r="C65" s="197">
        <f>+'Current Year'!C68</f>
        <v>0</v>
      </c>
      <c r="D65" s="197">
        <f>+'Current Year'!D68</f>
        <v>0</v>
      </c>
      <c r="E65" s="197">
        <f>+'Current Year'!E68</f>
        <v>0</v>
      </c>
      <c r="F65" s="197">
        <f>+'Current Year'!F68</f>
        <v>0</v>
      </c>
      <c r="G65" s="197">
        <f>+'Current Year'!G68</f>
        <v>0</v>
      </c>
      <c r="H65" s="197">
        <f>+'Current Year'!H68</f>
        <v>0</v>
      </c>
      <c r="I65" s="197">
        <f>+'Current Year'!I68</f>
        <v>0</v>
      </c>
      <c r="J65" s="197">
        <f>+'Current Year'!J68</f>
        <v>0</v>
      </c>
      <c r="K65" s="197">
        <f>+'Current Year'!K68</f>
        <v>0</v>
      </c>
      <c r="L65" s="197">
        <f>+'Current Year'!L68</f>
        <v>0</v>
      </c>
      <c r="M65" s="197">
        <f>+'Current Year'!M68</f>
        <v>0</v>
      </c>
      <c r="N65" s="197">
        <f>+'Current Year'!N68</f>
        <v>0</v>
      </c>
      <c r="O65" s="19"/>
    </row>
    <row r="66" spans="2:15" ht="14.25" customHeight="1" x14ac:dyDescent="0.3">
      <c r="B66" s="147">
        <f t="shared" si="87"/>
        <v>11</v>
      </c>
      <c r="C66" s="197">
        <f>+'Current Year'!C69</f>
        <v>0</v>
      </c>
      <c r="D66" s="197">
        <f>+'Current Year'!D69</f>
        <v>0</v>
      </c>
      <c r="E66" s="197">
        <f>+'Current Year'!E69</f>
        <v>0</v>
      </c>
      <c r="F66" s="197">
        <f>+'Current Year'!F69</f>
        <v>0</v>
      </c>
      <c r="G66" s="197">
        <f>+'Current Year'!G69</f>
        <v>0</v>
      </c>
      <c r="H66" s="197">
        <f>+'Current Year'!H69</f>
        <v>0</v>
      </c>
      <c r="I66" s="197">
        <f>+'Current Year'!I69</f>
        <v>0</v>
      </c>
      <c r="J66" s="197">
        <f>+'Current Year'!J69</f>
        <v>0</v>
      </c>
      <c r="K66" s="197">
        <f>+'Current Year'!K69</f>
        <v>0</v>
      </c>
      <c r="L66" s="197">
        <f>+'Current Year'!L69</f>
        <v>0</v>
      </c>
      <c r="M66" s="197">
        <f>+'Current Year'!M69</f>
        <v>0</v>
      </c>
      <c r="N66" s="197">
        <f>+'Current Year'!N69</f>
        <v>0</v>
      </c>
      <c r="O66" s="19"/>
    </row>
    <row r="67" spans="2:15" ht="14.25" customHeight="1" x14ac:dyDescent="0.3">
      <c r="B67" s="147">
        <f t="shared" si="87"/>
        <v>12</v>
      </c>
      <c r="C67" s="197">
        <f>+'Current Year'!C70</f>
        <v>0</v>
      </c>
      <c r="D67" s="197">
        <f>+'Current Year'!D70</f>
        <v>0</v>
      </c>
      <c r="E67" s="197">
        <f>+'Current Year'!E70</f>
        <v>0</v>
      </c>
      <c r="F67" s="197">
        <f>+'Current Year'!F70</f>
        <v>0</v>
      </c>
      <c r="G67" s="197">
        <f>+'Current Year'!G70</f>
        <v>0</v>
      </c>
      <c r="H67" s="197">
        <f>+'Current Year'!H70</f>
        <v>0</v>
      </c>
      <c r="I67" s="197">
        <f>+'Current Year'!I70</f>
        <v>0</v>
      </c>
      <c r="J67" s="197">
        <f>+'Current Year'!J70</f>
        <v>0</v>
      </c>
      <c r="K67" s="197">
        <f>+'Current Year'!K70</f>
        <v>0</v>
      </c>
      <c r="L67" s="197">
        <f>+'Current Year'!L70</f>
        <v>0</v>
      </c>
      <c r="M67" s="197">
        <f>+'Current Year'!M70</f>
        <v>0</v>
      </c>
      <c r="N67" s="197">
        <f>+'Current Year'!N70</f>
        <v>0</v>
      </c>
      <c r="O67" s="19"/>
    </row>
    <row r="68" spans="2:15" ht="14.25" customHeight="1" x14ac:dyDescent="0.3">
      <c r="B68" s="147">
        <f t="shared" si="87"/>
        <v>13</v>
      </c>
      <c r="C68" s="197">
        <f>+'Current Year'!C71</f>
        <v>0</v>
      </c>
      <c r="D68" s="197">
        <f>+'Current Year'!D71</f>
        <v>0</v>
      </c>
      <c r="E68" s="197">
        <f>+'Current Year'!E71</f>
        <v>0</v>
      </c>
      <c r="F68" s="197">
        <f>+'Current Year'!F71</f>
        <v>0</v>
      </c>
      <c r="G68" s="197">
        <f>+'Current Year'!G71</f>
        <v>0</v>
      </c>
      <c r="H68" s="197">
        <f>+'Current Year'!H71</f>
        <v>0</v>
      </c>
      <c r="I68" s="197">
        <f>+'Current Year'!I71</f>
        <v>0</v>
      </c>
      <c r="J68" s="197">
        <f>+'Current Year'!J71</f>
        <v>0</v>
      </c>
      <c r="K68" s="197">
        <f>+'Current Year'!K71</f>
        <v>0</v>
      </c>
      <c r="L68" s="197">
        <f>+'Current Year'!L71</f>
        <v>0</v>
      </c>
      <c r="M68" s="197">
        <f>+'Current Year'!M71</f>
        <v>0</v>
      </c>
      <c r="N68" s="197">
        <f>+'Current Year'!N71</f>
        <v>0</v>
      </c>
      <c r="O68" s="19"/>
    </row>
    <row r="69" spans="2:15" ht="14.25" customHeight="1" x14ac:dyDescent="0.3">
      <c r="B69" s="147">
        <f t="shared" si="87"/>
        <v>14</v>
      </c>
      <c r="C69" s="197">
        <f>+'Current Year'!C72</f>
        <v>0</v>
      </c>
      <c r="D69" s="197">
        <f>+'Current Year'!D72</f>
        <v>0</v>
      </c>
      <c r="E69" s="197">
        <f>+'Current Year'!E72</f>
        <v>0</v>
      </c>
      <c r="F69" s="197">
        <f>+'Current Year'!F72</f>
        <v>0</v>
      </c>
      <c r="G69" s="197">
        <f>+'Current Year'!G72</f>
        <v>0</v>
      </c>
      <c r="H69" s="197">
        <f>+'Current Year'!H72</f>
        <v>0</v>
      </c>
      <c r="I69" s="197">
        <f>+'Current Year'!I72</f>
        <v>0</v>
      </c>
      <c r="J69" s="197">
        <f>+'Current Year'!J72</f>
        <v>0</v>
      </c>
      <c r="K69" s="197">
        <f>+'Current Year'!K72</f>
        <v>0</v>
      </c>
      <c r="L69" s="197">
        <f>+'Current Year'!L72</f>
        <v>0</v>
      </c>
      <c r="M69" s="197">
        <f>+'Current Year'!M72</f>
        <v>0</v>
      </c>
      <c r="N69" s="197">
        <f>+'Current Year'!N72</f>
        <v>0</v>
      </c>
      <c r="O69" s="19"/>
    </row>
    <row r="70" spans="2:15" ht="14.25" customHeight="1" x14ac:dyDescent="0.3">
      <c r="B70" s="147">
        <f t="shared" si="87"/>
        <v>15</v>
      </c>
      <c r="C70" s="197">
        <f>+'Current Year'!C73</f>
        <v>0</v>
      </c>
      <c r="D70" s="197">
        <f>+'Current Year'!D73</f>
        <v>0</v>
      </c>
      <c r="E70" s="197">
        <f>+'Current Year'!E73</f>
        <v>0</v>
      </c>
      <c r="F70" s="197">
        <f>+'Current Year'!F73</f>
        <v>0</v>
      </c>
      <c r="G70" s="197">
        <f>+'Current Year'!G73</f>
        <v>0</v>
      </c>
      <c r="H70" s="197">
        <f>+'Current Year'!H73</f>
        <v>0</v>
      </c>
      <c r="I70" s="197">
        <f>+'Current Year'!I73</f>
        <v>0</v>
      </c>
      <c r="J70" s="197">
        <f>+'Current Year'!J73</f>
        <v>0</v>
      </c>
      <c r="K70" s="197">
        <f>+'Current Year'!K73</f>
        <v>0</v>
      </c>
      <c r="L70" s="197">
        <f>+'Current Year'!L73</f>
        <v>0</v>
      </c>
      <c r="M70" s="197">
        <f>+'Current Year'!M73</f>
        <v>0</v>
      </c>
      <c r="N70" s="197">
        <f>+'Current Year'!N73</f>
        <v>0</v>
      </c>
      <c r="O70" s="19"/>
    </row>
    <row r="71" spans="2:15" ht="14.25" customHeight="1" x14ac:dyDescent="0.3">
      <c r="B71" s="147">
        <f t="shared" si="87"/>
        <v>16</v>
      </c>
      <c r="C71" s="197">
        <f>+'Current Year'!C74</f>
        <v>0</v>
      </c>
      <c r="D71" s="197">
        <f>+'Current Year'!D74</f>
        <v>0</v>
      </c>
      <c r="E71" s="197">
        <f>+'Current Year'!E74</f>
        <v>0</v>
      </c>
      <c r="F71" s="197">
        <f>+'Current Year'!F74</f>
        <v>0</v>
      </c>
      <c r="G71" s="197">
        <f>+'Current Year'!G74</f>
        <v>0</v>
      </c>
      <c r="H71" s="197">
        <f>+'Current Year'!H74</f>
        <v>0</v>
      </c>
      <c r="I71" s="197">
        <f>+'Current Year'!I74</f>
        <v>0</v>
      </c>
      <c r="J71" s="197">
        <f>+'Current Year'!J74</f>
        <v>0</v>
      </c>
      <c r="K71" s="197">
        <f>+'Current Year'!K74</f>
        <v>0</v>
      </c>
      <c r="L71" s="197">
        <f>+'Current Year'!L74</f>
        <v>0</v>
      </c>
      <c r="M71" s="197">
        <f>+'Current Year'!M74</f>
        <v>0</v>
      </c>
      <c r="N71" s="197">
        <f>+'Current Year'!N74</f>
        <v>0</v>
      </c>
      <c r="O71" s="19"/>
    </row>
    <row r="72" spans="2:15" ht="14.25" customHeight="1" x14ac:dyDescent="0.3">
      <c r="B72" s="147">
        <f t="shared" si="87"/>
        <v>17</v>
      </c>
      <c r="C72" s="197">
        <f>+'Current Year'!C75</f>
        <v>0</v>
      </c>
      <c r="D72" s="197">
        <f>+'Current Year'!D75</f>
        <v>0</v>
      </c>
      <c r="E72" s="197">
        <f>+'Current Year'!E75</f>
        <v>0</v>
      </c>
      <c r="F72" s="197">
        <f>+'Current Year'!F75</f>
        <v>0</v>
      </c>
      <c r="G72" s="197">
        <f>+'Current Year'!G75</f>
        <v>0</v>
      </c>
      <c r="H72" s="197">
        <f>+'Current Year'!H75</f>
        <v>0</v>
      </c>
      <c r="I72" s="197">
        <f>+'Current Year'!I75</f>
        <v>0</v>
      </c>
      <c r="J72" s="197">
        <f>+'Current Year'!J75</f>
        <v>0</v>
      </c>
      <c r="K72" s="197">
        <f>+'Current Year'!K75</f>
        <v>0</v>
      </c>
      <c r="L72" s="197">
        <f>+'Current Year'!L75</f>
        <v>0</v>
      </c>
      <c r="M72" s="197">
        <f>+'Current Year'!M75</f>
        <v>0</v>
      </c>
      <c r="N72" s="197">
        <f>+'Current Year'!N75</f>
        <v>0</v>
      </c>
      <c r="O72" s="19"/>
    </row>
    <row r="73" spans="2:15" ht="14.25" customHeight="1" x14ac:dyDescent="0.3">
      <c r="B73" s="147">
        <f t="shared" si="87"/>
        <v>18</v>
      </c>
      <c r="C73" s="197">
        <f>+'Current Year'!C76</f>
        <v>0</v>
      </c>
      <c r="D73" s="197">
        <f>+'Current Year'!D76</f>
        <v>0</v>
      </c>
      <c r="E73" s="197">
        <f>+'Current Year'!E76</f>
        <v>0</v>
      </c>
      <c r="F73" s="197">
        <f>+'Current Year'!F76</f>
        <v>0</v>
      </c>
      <c r="G73" s="197">
        <f>+'Current Year'!G76</f>
        <v>0</v>
      </c>
      <c r="H73" s="197">
        <f>+'Current Year'!H76</f>
        <v>0</v>
      </c>
      <c r="I73" s="197">
        <f>+'Current Year'!I76</f>
        <v>0</v>
      </c>
      <c r="J73" s="197">
        <f>+'Current Year'!J76</f>
        <v>0</v>
      </c>
      <c r="K73" s="197">
        <f>+'Current Year'!K76</f>
        <v>0</v>
      </c>
      <c r="L73" s="197">
        <f>+'Current Year'!L76</f>
        <v>0</v>
      </c>
      <c r="M73" s="197">
        <f>+'Current Year'!M76</f>
        <v>0</v>
      </c>
      <c r="N73" s="197">
        <f>+'Current Year'!N76</f>
        <v>0</v>
      </c>
      <c r="O73" s="19"/>
    </row>
    <row r="74" spans="2:15" ht="14.25" customHeight="1" x14ac:dyDescent="0.3">
      <c r="B74" s="147">
        <f t="shared" si="87"/>
        <v>19</v>
      </c>
      <c r="C74" s="197">
        <f>+'Current Year'!C77</f>
        <v>0</v>
      </c>
      <c r="D74" s="197">
        <f>+'Current Year'!D77</f>
        <v>0</v>
      </c>
      <c r="E74" s="197">
        <f>+'Current Year'!E77</f>
        <v>0</v>
      </c>
      <c r="F74" s="197">
        <f>+'Current Year'!F77</f>
        <v>0</v>
      </c>
      <c r="G74" s="197">
        <f>+'Current Year'!G77</f>
        <v>0</v>
      </c>
      <c r="H74" s="197">
        <f>+'Current Year'!H77</f>
        <v>0</v>
      </c>
      <c r="I74" s="197">
        <f>+'Current Year'!I77</f>
        <v>0</v>
      </c>
      <c r="J74" s="197">
        <f>+'Current Year'!J77</f>
        <v>0</v>
      </c>
      <c r="K74" s="197">
        <f>+'Current Year'!K77</f>
        <v>0</v>
      </c>
      <c r="L74" s="197">
        <f>+'Current Year'!L77</f>
        <v>0</v>
      </c>
      <c r="M74" s="197">
        <f>+'Current Year'!M77</f>
        <v>0</v>
      </c>
      <c r="N74" s="197">
        <f>+'Current Year'!N77</f>
        <v>0</v>
      </c>
      <c r="O74" s="19"/>
    </row>
    <row r="75" spans="2:15" ht="14.25" customHeight="1" x14ac:dyDescent="0.3">
      <c r="B75" s="147">
        <f t="shared" si="87"/>
        <v>20</v>
      </c>
      <c r="C75" s="197">
        <f>+'Current Year'!C78</f>
        <v>0</v>
      </c>
      <c r="D75" s="197">
        <f>+'Current Year'!D78</f>
        <v>0</v>
      </c>
      <c r="E75" s="197">
        <f>+'Current Year'!E78</f>
        <v>0</v>
      </c>
      <c r="F75" s="197">
        <f>+'Current Year'!F78</f>
        <v>0</v>
      </c>
      <c r="G75" s="197">
        <f>+'Current Year'!G78</f>
        <v>0</v>
      </c>
      <c r="H75" s="197">
        <f>+'Current Year'!H78</f>
        <v>0</v>
      </c>
      <c r="I75" s="197">
        <f>+'Current Year'!I78</f>
        <v>0</v>
      </c>
      <c r="J75" s="197">
        <f>+'Current Year'!J78</f>
        <v>0</v>
      </c>
      <c r="K75" s="197">
        <f>+'Current Year'!K78</f>
        <v>0</v>
      </c>
      <c r="L75" s="197">
        <f>+'Current Year'!L78</f>
        <v>0</v>
      </c>
      <c r="M75" s="197">
        <f>+'Current Year'!M78</f>
        <v>0</v>
      </c>
      <c r="N75" s="197">
        <f>+'Current Year'!N78</f>
        <v>0</v>
      </c>
      <c r="O75" s="19"/>
    </row>
    <row r="76" spans="2:15" ht="14.25" customHeight="1" x14ac:dyDescent="0.3">
      <c r="B76" s="147">
        <f t="shared" si="87"/>
        <v>21</v>
      </c>
      <c r="C76" s="197">
        <f>+'Current Year'!C79</f>
        <v>0</v>
      </c>
      <c r="D76" s="197">
        <f>+'Current Year'!D79</f>
        <v>0</v>
      </c>
      <c r="E76" s="197">
        <f>+'Current Year'!E79</f>
        <v>0</v>
      </c>
      <c r="F76" s="197">
        <f>+'Current Year'!F79</f>
        <v>0</v>
      </c>
      <c r="G76" s="197">
        <f>+'Current Year'!G79</f>
        <v>0</v>
      </c>
      <c r="H76" s="197">
        <f>+'Current Year'!H79</f>
        <v>0</v>
      </c>
      <c r="I76" s="197">
        <f>+'Current Year'!I79</f>
        <v>0</v>
      </c>
      <c r="J76" s="197">
        <f>+'Current Year'!J79</f>
        <v>0</v>
      </c>
      <c r="K76" s="197">
        <f>+'Current Year'!K79</f>
        <v>0</v>
      </c>
      <c r="L76" s="197">
        <f>+'Current Year'!L79</f>
        <v>0</v>
      </c>
      <c r="M76" s="197">
        <f>+'Current Year'!M79</f>
        <v>0</v>
      </c>
      <c r="N76" s="197">
        <f>+'Current Year'!N79</f>
        <v>0</v>
      </c>
      <c r="O76" s="19"/>
    </row>
    <row r="77" spans="2:15" ht="14.25" customHeight="1" x14ac:dyDescent="0.3">
      <c r="B77" s="147">
        <f t="shared" si="87"/>
        <v>22</v>
      </c>
      <c r="C77" s="197">
        <f>+'Current Year'!C80</f>
        <v>0</v>
      </c>
      <c r="D77" s="197">
        <f>+'Current Year'!D80</f>
        <v>0</v>
      </c>
      <c r="E77" s="197">
        <f>+'Current Year'!E80</f>
        <v>0</v>
      </c>
      <c r="F77" s="197">
        <f>+'Current Year'!F80</f>
        <v>0</v>
      </c>
      <c r="G77" s="197">
        <f>+'Current Year'!G80</f>
        <v>0</v>
      </c>
      <c r="H77" s="197">
        <f>+'Current Year'!H80</f>
        <v>0</v>
      </c>
      <c r="I77" s="197">
        <f>+'Current Year'!I80</f>
        <v>0</v>
      </c>
      <c r="J77" s="197">
        <f>+'Current Year'!J80</f>
        <v>0</v>
      </c>
      <c r="K77" s="197">
        <f>+'Current Year'!K80</f>
        <v>0</v>
      </c>
      <c r="L77" s="197">
        <f>+'Current Year'!L80</f>
        <v>0</v>
      </c>
      <c r="M77" s="197">
        <f>+'Current Year'!M80</f>
        <v>0</v>
      </c>
      <c r="N77" s="197">
        <f>+'Current Year'!N80</f>
        <v>0</v>
      </c>
      <c r="O77" s="19"/>
    </row>
    <row r="78" spans="2:15" ht="14.25" customHeight="1" x14ac:dyDescent="0.3">
      <c r="B78" s="147">
        <f t="shared" si="87"/>
        <v>23</v>
      </c>
      <c r="C78" s="197">
        <f>+'Current Year'!C81</f>
        <v>0</v>
      </c>
      <c r="D78" s="197">
        <f>+'Current Year'!D81</f>
        <v>0</v>
      </c>
      <c r="E78" s="197">
        <f>+'Current Year'!E81</f>
        <v>0</v>
      </c>
      <c r="F78" s="197">
        <f>+'Current Year'!F81</f>
        <v>0</v>
      </c>
      <c r="G78" s="197">
        <f>+'Current Year'!G81</f>
        <v>0</v>
      </c>
      <c r="H78" s="197">
        <f>+'Current Year'!H81</f>
        <v>0</v>
      </c>
      <c r="I78" s="197">
        <f>+'Current Year'!I81</f>
        <v>0</v>
      </c>
      <c r="J78" s="197">
        <f>+'Current Year'!J81</f>
        <v>0</v>
      </c>
      <c r="K78" s="197">
        <f>+'Current Year'!K81</f>
        <v>0</v>
      </c>
      <c r="L78" s="197">
        <f>+'Current Year'!L81</f>
        <v>0</v>
      </c>
      <c r="M78" s="197">
        <f>+'Current Year'!M81</f>
        <v>0</v>
      </c>
      <c r="N78" s="197">
        <f>+'Current Year'!N81</f>
        <v>0</v>
      </c>
    </row>
    <row r="79" spans="2:15" ht="14.25" customHeight="1" x14ac:dyDescent="0.3">
      <c r="B79" s="147">
        <f t="shared" si="87"/>
        <v>24</v>
      </c>
      <c r="C79" s="197">
        <f>+'Current Year'!C82</f>
        <v>0</v>
      </c>
      <c r="D79" s="197">
        <f>+'Current Year'!D82</f>
        <v>0</v>
      </c>
      <c r="E79" s="197">
        <f>+'Current Year'!E82</f>
        <v>0</v>
      </c>
      <c r="F79" s="197">
        <f>+'Current Year'!F82</f>
        <v>0</v>
      </c>
      <c r="G79" s="197">
        <f>+'Current Year'!G82</f>
        <v>0</v>
      </c>
      <c r="H79" s="197">
        <f>+'Current Year'!H82</f>
        <v>0</v>
      </c>
      <c r="I79" s="197">
        <f>+'Current Year'!I82</f>
        <v>0</v>
      </c>
      <c r="J79" s="197">
        <f>+'Current Year'!J82</f>
        <v>0</v>
      </c>
      <c r="K79" s="197">
        <f>+'Current Year'!K82</f>
        <v>0</v>
      </c>
      <c r="L79" s="197">
        <f>+'Current Year'!L82</f>
        <v>0</v>
      </c>
      <c r="M79" s="197">
        <f>+'Current Year'!M82</f>
        <v>0</v>
      </c>
      <c r="N79" s="197">
        <f>+'Current Year'!N82</f>
        <v>0</v>
      </c>
    </row>
    <row r="80" spans="2:15" ht="14.25" customHeight="1" x14ac:dyDescent="0.3">
      <c r="B80" s="147">
        <f t="shared" si="87"/>
        <v>25</v>
      </c>
      <c r="C80" s="197">
        <f>+'Current Year'!C83</f>
        <v>0</v>
      </c>
      <c r="D80" s="197">
        <f>+'Current Year'!D83</f>
        <v>0</v>
      </c>
      <c r="E80" s="197">
        <f>+'Current Year'!E83</f>
        <v>0</v>
      </c>
      <c r="F80" s="197">
        <f>+'Current Year'!F83</f>
        <v>0</v>
      </c>
      <c r="G80" s="197">
        <f>+'Current Year'!G83</f>
        <v>0</v>
      </c>
      <c r="H80" s="197">
        <f>+'Current Year'!H83</f>
        <v>0</v>
      </c>
      <c r="I80" s="197">
        <f>+'Current Year'!I83</f>
        <v>0</v>
      </c>
      <c r="J80" s="197">
        <f>+'Current Year'!J83</f>
        <v>0</v>
      </c>
      <c r="K80" s="197">
        <f>+'Current Year'!K83</f>
        <v>0</v>
      </c>
      <c r="L80" s="197">
        <f>+'Current Year'!L83</f>
        <v>0</v>
      </c>
      <c r="M80" s="197">
        <f>+'Current Year'!M83</f>
        <v>0</v>
      </c>
      <c r="N80" s="197">
        <f>+'Current Year'!N83</f>
        <v>0</v>
      </c>
    </row>
    <row r="81" spans="1:68" ht="14.25" customHeight="1" x14ac:dyDescent="0.3">
      <c r="B81" s="147">
        <f t="shared" si="87"/>
        <v>26</v>
      </c>
      <c r="C81" s="197">
        <f>+'Current Year'!C84</f>
        <v>0</v>
      </c>
      <c r="D81" s="197">
        <f>+'Current Year'!D84</f>
        <v>0</v>
      </c>
      <c r="E81" s="197">
        <f>+'Current Year'!E84</f>
        <v>0</v>
      </c>
      <c r="F81" s="197">
        <f>+'Current Year'!F84</f>
        <v>0</v>
      </c>
      <c r="G81" s="197">
        <f>+'Current Year'!G84</f>
        <v>0</v>
      </c>
      <c r="H81" s="197">
        <f>+'Current Year'!H84</f>
        <v>0</v>
      </c>
      <c r="I81" s="197">
        <f>+'Current Year'!I84</f>
        <v>0</v>
      </c>
      <c r="J81" s="197">
        <f>+'Current Year'!J84</f>
        <v>0</v>
      </c>
      <c r="K81" s="197">
        <f>+'Current Year'!K84</f>
        <v>0</v>
      </c>
      <c r="L81" s="197">
        <f>+'Current Year'!L84</f>
        <v>0</v>
      </c>
      <c r="M81" s="197">
        <f>+'Current Year'!M84</f>
        <v>0</v>
      </c>
      <c r="N81" s="197">
        <f>+'Current Year'!N84</f>
        <v>0</v>
      </c>
    </row>
    <row r="82" spans="1:68" ht="14.25" customHeight="1" x14ac:dyDescent="0.3">
      <c r="B82" s="147">
        <f t="shared" si="87"/>
        <v>27</v>
      </c>
      <c r="C82" s="197">
        <f>+'Current Year'!C85</f>
        <v>0</v>
      </c>
      <c r="D82" s="197">
        <f>+'Current Year'!D85</f>
        <v>0</v>
      </c>
      <c r="E82" s="197">
        <f>+'Current Year'!E85</f>
        <v>0</v>
      </c>
      <c r="F82" s="197">
        <f>+'Current Year'!F85</f>
        <v>0</v>
      </c>
      <c r="G82" s="197">
        <f>+'Current Year'!G85</f>
        <v>0</v>
      </c>
      <c r="H82" s="197">
        <f>+'Current Year'!H85</f>
        <v>0</v>
      </c>
      <c r="I82" s="197">
        <f>+'Current Year'!I85</f>
        <v>0</v>
      </c>
      <c r="J82" s="197">
        <f>+'Current Year'!J85</f>
        <v>0</v>
      </c>
      <c r="K82" s="197">
        <f>+'Current Year'!K85</f>
        <v>0</v>
      </c>
      <c r="L82" s="197">
        <f>+'Current Year'!L85</f>
        <v>0</v>
      </c>
      <c r="M82" s="197">
        <f>+'Current Year'!M85</f>
        <v>0</v>
      </c>
      <c r="N82" s="197">
        <f>+'Current Year'!N85</f>
        <v>0</v>
      </c>
    </row>
    <row r="83" spans="1:68" ht="14.25" customHeight="1" x14ac:dyDescent="0.3">
      <c r="B83" s="147">
        <f t="shared" si="87"/>
        <v>28</v>
      </c>
      <c r="C83" s="197">
        <f>+'Current Year'!C86</f>
        <v>0</v>
      </c>
      <c r="D83" s="197">
        <f>+'Current Year'!D86</f>
        <v>0</v>
      </c>
      <c r="E83" s="197">
        <f>+'Current Year'!E86</f>
        <v>0</v>
      </c>
      <c r="F83" s="197">
        <f>+'Current Year'!F86</f>
        <v>0</v>
      </c>
      <c r="G83" s="197">
        <f>+'Current Year'!G86</f>
        <v>0</v>
      </c>
      <c r="H83" s="197">
        <f>+'Current Year'!H86</f>
        <v>0</v>
      </c>
      <c r="I83" s="197">
        <f>+'Current Year'!I86</f>
        <v>0</v>
      </c>
      <c r="J83" s="197">
        <f>+'Current Year'!J86</f>
        <v>0</v>
      </c>
      <c r="K83" s="197">
        <f>+'Current Year'!K86</f>
        <v>0</v>
      </c>
      <c r="L83" s="197">
        <f>+'Current Year'!L86</f>
        <v>0</v>
      </c>
      <c r="M83" s="197">
        <f>+'Current Year'!M86</f>
        <v>0</v>
      </c>
      <c r="N83" s="197">
        <f>+'Current Year'!N86</f>
        <v>0</v>
      </c>
    </row>
    <row r="84" spans="1:68" ht="14.25" customHeight="1" x14ac:dyDescent="0.3">
      <c r="A84" s="124"/>
      <c r="B84" s="147">
        <f t="shared" si="87"/>
        <v>29</v>
      </c>
      <c r="C84" s="197">
        <f>+'Current Year'!C87</f>
        <v>0</v>
      </c>
      <c r="D84" s="197">
        <f>+'Current Year'!D87</f>
        <v>0</v>
      </c>
      <c r="E84" s="197">
        <f>+'Current Year'!E87</f>
        <v>0</v>
      </c>
      <c r="F84" s="197">
        <f>+'Current Year'!F87</f>
        <v>0</v>
      </c>
      <c r="G84" s="197">
        <f>+'Current Year'!G87</f>
        <v>0</v>
      </c>
      <c r="H84" s="197">
        <f>+'Current Year'!H87</f>
        <v>0</v>
      </c>
      <c r="I84" s="197">
        <f>+'Current Year'!I87</f>
        <v>0</v>
      </c>
      <c r="J84" s="197">
        <f>+'Current Year'!J87</f>
        <v>0</v>
      </c>
      <c r="K84" s="197">
        <f>+'Current Year'!K87</f>
        <v>0</v>
      </c>
      <c r="L84" s="197">
        <f>+'Current Year'!L87</f>
        <v>0</v>
      </c>
      <c r="M84" s="197">
        <f>+'Current Year'!M87</f>
        <v>0</v>
      </c>
      <c r="N84" s="197">
        <f>+'Current Year'!N87</f>
        <v>0</v>
      </c>
      <c r="O84" s="127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</row>
    <row r="85" spans="1:68" ht="14.25" customHeight="1" x14ac:dyDescent="0.3">
      <c r="A85" s="124"/>
      <c r="B85" s="147">
        <f t="shared" si="87"/>
        <v>30</v>
      </c>
      <c r="C85" s="197">
        <v>1</v>
      </c>
      <c r="D85" s="197"/>
      <c r="E85" s="197"/>
      <c r="F85" s="197"/>
      <c r="G85" s="197"/>
      <c r="H85" s="197"/>
      <c r="I85" s="197"/>
      <c r="J85" s="197">
        <v>2</v>
      </c>
      <c r="K85" s="197"/>
      <c r="L85" s="197"/>
      <c r="M85" s="197"/>
      <c r="N85" s="197"/>
      <c r="O85" s="127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</row>
    <row r="86" spans="1:68" ht="14.25" customHeight="1" x14ac:dyDescent="0.3">
      <c r="A86" s="124"/>
      <c r="B86" s="147">
        <f t="shared" si="87"/>
        <v>0</v>
      </c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27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</row>
    <row r="87" spans="1:68" ht="14.25" customHeight="1" x14ac:dyDescent="0.3">
      <c r="A87" s="124"/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27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</row>
    <row r="88" spans="1:68" ht="14.25" customHeight="1" x14ac:dyDescent="0.3">
      <c r="A88" s="124"/>
      <c r="B88" s="179" t="s">
        <v>99</v>
      </c>
      <c r="C88" s="180">
        <f t="shared" ref="C88:N88" si="88">SUM(C56:C86)</f>
        <v>1</v>
      </c>
      <c r="D88" s="180">
        <f t="shared" si="88"/>
        <v>0</v>
      </c>
      <c r="E88" s="180">
        <f t="shared" si="88"/>
        <v>0</v>
      </c>
      <c r="F88" s="180">
        <f t="shared" si="88"/>
        <v>0</v>
      </c>
      <c r="G88" s="180">
        <f t="shared" si="88"/>
        <v>0</v>
      </c>
      <c r="H88" s="180">
        <f t="shared" si="88"/>
        <v>0</v>
      </c>
      <c r="I88" s="180">
        <f t="shared" si="88"/>
        <v>0</v>
      </c>
      <c r="J88" s="180">
        <f t="shared" si="88"/>
        <v>2</v>
      </c>
      <c r="K88" s="180">
        <f t="shared" si="88"/>
        <v>0</v>
      </c>
      <c r="L88" s="180">
        <f t="shared" si="88"/>
        <v>0</v>
      </c>
      <c r="M88" s="180">
        <f t="shared" si="88"/>
        <v>0</v>
      </c>
      <c r="N88" s="180">
        <f t="shared" si="88"/>
        <v>0</v>
      </c>
      <c r="O88" s="180">
        <f>SUM(C88:N88)</f>
        <v>3</v>
      </c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</row>
    <row r="89" spans="1:68" ht="14.25" customHeight="1" x14ac:dyDescent="0.3">
      <c r="A89" s="124"/>
      <c r="B89" s="125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</row>
    <row r="90" spans="1:68" ht="14.25" customHeight="1" x14ac:dyDescent="0.3">
      <c r="A90" s="124"/>
      <c r="B90" s="125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</row>
    <row r="91" spans="1:68" ht="14.25" customHeight="1" x14ac:dyDescent="0.3"/>
    <row r="92" spans="1:68" ht="14.25" customHeight="1" x14ac:dyDescent="0.3">
      <c r="B92" s="158" t="s">
        <v>119</v>
      </c>
      <c r="C92" s="155" t="str">
        <f t="shared" ref="C92:N92" si="89">C16</f>
        <v>BA</v>
      </c>
      <c r="D92" s="155" t="str">
        <f t="shared" si="89"/>
        <v>BA +8</v>
      </c>
      <c r="E92" s="155" t="str">
        <f t="shared" si="89"/>
        <v>BA+16</v>
      </c>
      <c r="F92" s="155" t="str">
        <f t="shared" si="89"/>
        <v>BA+24</v>
      </c>
      <c r="G92" s="155" t="str">
        <f t="shared" si="89"/>
        <v>MA</v>
      </c>
      <c r="H92" s="155" t="str">
        <f t="shared" si="89"/>
        <v>MA+8</v>
      </c>
      <c r="I92" s="155" t="str">
        <f t="shared" si="89"/>
        <v>MA+16</v>
      </c>
      <c r="J92" s="155" t="str">
        <f t="shared" si="89"/>
        <v>MA+24</v>
      </c>
      <c r="K92" s="155">
        <f t="shared" si="89"/>
        <v>0</v>
      </c>
      <c r="L92" s="155">
        <f t="shared" si="89"/>
        <v>0</v>
      </c>
      <c r="M92" s="155">
        <f t="shared" si="89"/>
        <v>0</v>
      </c>
      <c r="N92" s="155">
        <f t="shared" si="89"/>
        <v>0</v>
      </c>
    </row>
    <row r="93" spans="1:68" ht="14.25" customHeight="1" x14ac:dyDescent="0.3">
      <c r="B93" s="159">
        <f t="shared" ref="B93:B124" si="90">B56</f>
        <v>1</v>
      </c>
      <c r="C93" s="160">
        <f>+(C56*C17)</f>
        <v>0</v>
      </c>
      <c r="D93" s="160">
        <f t="shared" ref="D93:N108" si="91">D56*D17</f>
        <v>0</v>
      </c>
      <c r="E93" s="160">
        <f t="shared" si="91"/>
        <v>0</v>
      </c>
      <c r="F93" s="160">
        <f t="shared" si="91"/>
        <v>0</v>
      </c>
      <c r="G93" s="160">
        <f t="shared" si="91"/>
        <v>0</v>
      </c>
      <c r="H93" s="160">
        <f t="shared" si="91"/>
        <v>0</v>
      </c>
      <c r="I93" s="160">
        <f t="shared" si="91"/>
        <v>0</v>
      </c>
      <c r="J93" s="160">
        <f t="shared" si="91"/>
        <v>0</v>
      </c>
      <c r="K93" s="160">
        <f t="shared" si="91"/>
        <v>0</v>
      </c>
      <c r="L93" s="160">
        <f t="shared" si="91"/>
        <v>0</v>
      </c>
      <c r="M93" s="160">
        <f t="shared" si="91"/>
        <v>0</v>
      </c>
      <c r="N93" s="160">
        <f>N56*'Current Year + 1.00% step'!N17</f>
        <v>0</v>
      </c>
    </row>
    <row r="94" spans="1:68" ht="14.25" customHeight="1" x14ac:dyDescent="0.3">
      <c r="B94" s="159">
        <f t="shared" si="90"/>
        <v>2</v>
      </c>
      <c r="C94" s="160">
        <f t="shared" ref="C94:C106" si="92">SUM(C57*C18)</f>
        <v>0</v>
      </c>
      <c r="D94" s="160">
        <f t="shared" si="91"/>
        <v>0</v>
      </c>
      <c r="E94" s="160">
        <f t="shared" si="91"/>
        <v>0</v>
      </c>
      <c r="F94" s="160">
        <f t="shared" si="91"/>
        <v>0</v>
      </c>
      <c r="G94" s="160">
        <f t="shared" si="91"/>
        <v>0</v>
      </c>
      <c r="H94" s="160">
        <f t="shared" si="91"/>
        <v>0</v>
      </c>
      <c r="I94" s="160">
        <f t="shared" si="91"/>
        <v>0</v>
      </c>
      <c r="J94" s="160">
        <f t="shared" si="91"/>
        <v>0</v>
      </c>
      <c r="K94" s="160">
        <f t="shared" si="91"/>
        <v>0</v>
      </c>
      <c r="L94" s="160">
        <f t="shared" si="91"/>
        <v>0</v>
      </c>
      <c r="M94" s="160">
        <f t="shared" si="91"/>
        <v>0</v>
      </c>
      <c r="N94" s="160">
        <f t="shared" si="91"/>
        <v>0</v>
      </c>
    </row>
    <row r="95" spans="1:68" ht="14.25" customHeight="1" x14ac:dyDescent="0.3">
      <c r="B95" s="159">
        <f t="shared" si="90"/>
        <v>3</v>
      </c>
      <c r="C95" s="160">
        <f t="shared" si="92"/>
        <v>0</v>
      </c>
      <c r="D95" s="160">
        <f t="shared" si="91"/>
        <v>0</v>
      </c>
      <c r="E95" s="160">
        <f t="shared" si="91"/>
        <v>0</v>
      </c>
      <c r="F95" s="160">
        <f t="shared" si="91"/>
        <v>0</v>
      </c>
      <c r="G95" s="160">
        <f t="shared" si="91"/>
        <v>0</v>
      </c>
      <c r="H95" s="160">
        <f t="shared" si="91"/>
        <v>0</v>
      </c>
      <c r="I95" s="160">
        <f t="shared" si="91"/>
        <v>0</v>
      </c>
      <c r="J95" s="160">
        <f t="shared" si="91"/>
        <v>0</v>
      </c>
      <c r="K95" s="160">
        <f t="shared" si="91"/>
        <v>0</v>
      </c>
      <c r="L95" s="160">
        <f t="shared" si="91"/>
        <v>0</v>
      </c>
      <c r="M95" s="160">
        <f t="shared" si="91"/>
        <v>0</v>
      </c>
      <c r="N95" s="160">
        <f t="shared" si="91"/>
        <v>0</v>
      </c>
    </row>
    <row r="96" spans="1:68" ht="14.25" customHeight="1" x14ac:dyDescent="0.3">
      <c r="B96" s="159">
        <f t="shared" si="90"/>
        <v>4</v>
      </c>
      <c r="C96" s="160">
        <f t="shared" si="92"/>
        <v>0</v>
      </c>
      <c r="D96" s="160">
        <f t="shared" si="91"/>
        <v>0</v>
      </c>
      <c r="E96" s="160">
        <f t="shared" si="91"/>
        <v>0</v>
      </c>
      <c r="F96" s="160">
        <f t="shared" si="91"/>
        <v>0</v>
      </c>
      <c r="G96" s="160">
        <f t="shared" si="91"/>
        <v>0</v>
      </c>
      <c r="H96" s="160">
        <f t="shared" si="91"/>
        <v>0</v>
      </c>
      <c r="I96" s="160">
        <f t="shared" si="91"/>
        <v>0</v>
      </c>
      <c r="J96" s="160">
        <f t="shared" si="91"/>
        <v>0</v>
      </c>
      <c r="K96" s="160">
        <f t="shared" si="91"/>
        <v>0</v>
      </c>
      <c r="L96" s="160">
        <f t="shared" si="91"/>
        <v>0</v>
      </c>
      <c r="M96" s="160">
        <f t="shared" si="91"/>
        <v>0</v>
      </c>
      <c r="N96" s="160">
        <f t="shared" si="91"/>
        <v>0</v>
      </c>
    </row>
    <row r="97" spans="2:14" ht="14.25" customHeight="1" x14ac:dyDescent="0.3">
      <c r="B97" s="159">
        <f t="shared" si="90"/>
        <v>5</v>
      </c>
      <c r="C97" s="160">
        <f t="shared" si="92"/>
        <v>0</v>
      </c>
      <c r="D97" s="160">
        <f t="shared" si="91"/>
        <v>0</v>
      </c>
      <c r="E97" s="160">
        <f t="shared" si="91"/>
        <v>0</v>
      </c>
      <c r="F97" s="160">
        <f t="shared" si="91"/>
        <v>0</v>
      </c>
      <c r="G97" s="160">
        <f t="shared" si="91"/>
        <v>0</v>
      </c>
      <c r="H97" s="160">
        <f t="shared" si="91"/>
        <v>0</v>
      </c>
      <c r="I97" s="160">
        <f t="shared" si="91"/>
        <v>0</v>
      </c>
      <c r="J97" s="160">
        <f t="shared" si="91"/>
        <v>0</v>
      </c>
      <c r="K97" s="160">
        <f t="shared" si="91"/>
        <v>0</v>
      </c>
      <c r="L97" s="160">
        <f t="shared" si="91"/>
        <v>0</v>
      </c>
      <c r="M97" s="160">
        <f t="shared" si="91"/>
        <v>0</v>
      </c>
      <c r="N97" s="160">
        <f t="shared" si="91"/>
        <v>0</v>
      </c>
    </row>
    <row r="98" spans="2:14" ht="14.25" customHeight="1" x14ac:dyDescent="0.3">
      <c r="B98" s="159">
        <f t="shared" si="90"/>
        <v>6</v>
      </c>
      <c r="C98" s="160">
        <f t="shared" si="92"/>
        <v>0</v>
      </c>
      <c r="D98" s="160">
        <f t="shared" si="91"/>
        <v>0</v>
      </c>
      <c r="E98" s="160">
        <f t="shared" si="91"/>
        <v>0</v>
      </c>
      <c r="F98" s="160">
        <f t="shared" si="91"/>
        <v>0</v>
      </c>
      <c r="G98" s="160">
        <f t="shared" si="91"/>
        <v>0</v>
      </c>
      <c r="H98" s="160">
        <f t="shared" si="91"/>
        <v>0</v>
      </c>
      <c r="I98" s="160">
        <f t="shared" si="91"/>
        <v>0</v>
      </c>
      <c r="J98" s="160">
        <f t="shared" si="91"/>
        <v>0</v>
      </c>
      <c r="K98" s="160">
        <f t="shared" si="91"/>
        <v>0</v>
      </c>
      <c r="L98" s="160">
        <f t="shared" si="91"/>
        <v>0</v>
      </c>
      <c r="M98" s="160">
        <f t="shared" si="91"/>
        <v>0</v>
      </c>
      <c r="N98" s="160">
        <f t="shared" si="91"/>
        <v>0</v>
      </c>
    </row>
    <row r="99" spans="2:14" ht="14.25" customHeight="1" x14ac:dyDescent="0.3">
      <c r="B99" s="159">
        <f t="shared" si="90"/>
        <v>7</v>
      </c>
      <c r="C99" s="160">
        <f t="shared" si="92"/>
        <v>0</v>
      </c>
      <c r="D99" s="160">
        <f t="shared" si="91"/>
        <v>0</v>
      </c>
      <c r="E99" s="160">
        <f t="shared" si="91"/>
        <v>0</v>
      </c>
      <c r="F99" s="160">
        <f t="shared" si="91"/>
        <v>0</v>
      </c>
      <c r="G99" s="160">
        <f t="shared" si="91"/>
        <v>0</v>
      </c>
      <c r="H99" s="160">
        <f t="shared" si="91"/>
        <v>0</v>
      </c>
      <c r="I99" s="160">
        <f t="shared" si="91"/>
        <v>0</v>
      </c>
      <c r="J99" s="160">
        <f t="shared" si="91"/>
        <v>0</v>
      </c>
      <c r="K99" s="160">
        <f t="shared" si="91"/>
        <v>0</v>
      </c>
      <c r="L99" s="160">
        <f t="shared" si="91"/>
        <v>0</v>
      </c>
      <c r="M99" s="160">
        <f t="shared" si="91"/>
        <v>0</v>
      </c>
      <c r="N99" s="160">
        <f t="shared" si="91"/>
        <v>0</v>
      </c>
    </row>
    <row r="100" spans="2:14" ht="14.25" customHeight="1" x14ac:dyDescent="0.3">
      <c r="B100" s="159">
        <f t="shared" si="90"/>
        <v>8</v>
      </c>
      <c r="C100" s="160">
        <f t="shared" si="92"/>
        <v>0</v>
      </c>
      <c r="D100" s="160">
        <f t="shared" si="91"/>
        <v>0</v>
      </c>
      <c r="E100" s="160">
        <f t="shared" si="91"/>
        <v>0</v>
      </c>
      <c r="F100" s="160">
        <f t="shared" si="91"/>
        <v>0</v>
      </c>
      <c r="G100" s="160">
        <f t="shared" si="91"/>
        <v>0</v>
      </c>
      <c r="H100" s="160">
        <f t="shared" si="91"/>
        <v>0</v>
      </c>
      <c r="I100" s="160">
        <f t="shared" si="91"/>
        <v>0</v>
      </c>
      <c r="J100" s="160">
        <f t="shared" si="91"/>
        <v>0</v>
      </c>
      <c r="K100" s="160">
        <f t="shared" si="91"/>
        <v>0</v>
      </c>
      <c r="L100" s="160">
        <f t="shared" si="91"/>
        <v>0</v>
      </c>
      <c r="M100" s="160">
        <f t="shared" si="91"/>
        <v>0</v>
      </c>
      <c r="N100" s="160">
        <f t="shared" si="91"/>
        <v>0</v>
      </c>
    </row>
    <row r="101" spans="2:14" ht="14.25" customHeight="1" x14ac:dyDescent="0.3">
      <c r="B101" s="159">
        <f t="shared" si="90"/>
        <v>9</v>
      </c>
      <c r="C101" s="160">
        <f t="shared" si="92"/>
        <v>0</v>
      </c>
      <c r="D101" s="160">
        <f t="shared" si="91"/>
        <v>0</v>
      </c>
      <c r="E101" s="160">
        <f t="shared" si="91"/>
        <v>0</v>
      </c>
      <c r="F101" s="160">
        <f t="shared" si="91"/>
        <v>0</v>
      </c>
      <c r="G101" s="160">
        <f t="shared" si="91"/>
        <v>0</v>
      </c>
      <c r="H101" s="160">
        <f t="shared" si="91"/>
        <v>0</v>
      </c>
      <c r="I101" s="160">
        <f t="shared" si="91"/>
        <v>0</v>
      </c>
      <c r="J101" s="160">
        <f t="shared" si="91"/>
        <v>0</v>
      </c>
      <c r="K101" s="160">
        <f t="shared" si="91"/>
        <v>0</v>
      </c>
      <c r="L101" s="160">
        <f t="shared" si="91"/>
        <v>0</v>
      </c>
      <c r="M101" s="160">
        <f t="shared" si="91"/>
        <v>0</v>
      </c>
      <c r="N101" s="160">
        <f t="shared" si="91"/>
        <v>0</v>
      </c>
    </row>
    <row r="102" spans="2:14" ht="14.25" customHeight="1" x14ac:dyDescent="0.3">
      <c r="B102" s="159">
        <f t="shared" si="90"/>
        <v>10</v>
      </c>
      <c r="C102" s="160">
        <f t="shared" si="92"/>
        <v>0</v>
      </c>
      <c r="D102" s="160">
        <f t="shared" si="91"/>
        <v>0</v>
      </c>
      <c r="E102" s="160">
        <f t="shared" si="91"/>
        <v>0</v>
      </c>
      <c r="F102" s="160">
        <f t="shared" si="91"/>
        <v>0</v>
      </c>
      <c r="G102" s="160">
        <f t="shared" si="91"/>
        <v>0</v>
      </c>
      <c r="H102" s="160">
        <f t="shared" si="91"/>
        <v>0</v>
      </c>
      <c r="I102" s="160">
        <f t="shared" si="91"/>
        <v>0</v>
      </c>
      <c r="J102" s="160">
        <f t="shared" si="91"/>
        <v>0</v>
      </c>
      <c r="K102" s="160">
        <f t="shared" si="91"/>
        <v>0</v>
      </c>
      <c r="L102" s="160">
        <f t="shared" si="91"/>
        <v>0</v>
      </c>
      <c r="M102" s="160">
        <f t="shared" si="91"/>
        <v>0</v>
      </c>
      <c r="N102" s="160">
        <f t="shared" si="91"/>
        <v>0</v>
      </c>
    </row>
    <row r="103" spans="2:14" ht="14.25" customHeight="1" x14ac:dyDescent="0.3">
      <c r="B103" s="159">
        <f t="shared" si="90"/>
        <v>11</v>
      </c>
      <c r="C103" s="160">
        <f t="shared" si="92"/>
        <v>0</v>
      </c>
      <c r="D103" s="160">
        <f t="shared" si="91"/>
        <v>0</v>
      </c>
      <c r="E103" s="160">
        <f t="shared" si="91"/>
        <v>0</v>
      </c>
      <c r="F103" s="160">
        <f t="shared" si="91"/>
        <v>0</v>
      </c>
      <c r="G103" s="160">
        <f t="shared" si="91"/>
        <v>0</v>
      </c>
      <c r="H103" s="160">
        <f t="shared" si="91"/>
        <v>0</v>
      </c>
      <c r="I103" s="160">
        <f t="shared" si="91"/>
        <v>0</v>
      </c>
      <c r="J103" s="160">
        <f t="shared" si="91"/>
        <v>0</v>
      </c>
      <c r="K103" s="160">
        <f t="shared" si="91"/>
        <v>0</v>
      </c>
      <c r="L103" s="160">
        <f t="shared" si="91"/>
        <v>0</v>
      </c>
      <c r="M103" s="160">
        <f t="shared" si="91"/>
        <v>0</v>
      </c>
      <c r="N103" s="160">
        <f t="shared" si="91"/>
        <v>0</v>
      </c>
    </row>
    <row r="104" spans="2:14" ht="14.25" customHeight="1" x14ac:dyDescent="0.3">
      <c r="B104" s="159">
        <f t="shared" si="90"/>
        <v>12</v>
      </c>
      <c r="C104" s="160">
        <f t="shared" si="92"/>
        <v>0</v>
      </c>
      <c r="D104" s="160">
        <f t="shared" si="91"/>
        <v>0</v>
      </c>
      <c r="E104" s="160">
        <f t="shared" si="91"/>
        <v>0</v>
      </c>
      <c r="F104" s="160">
        <f t="shared" si="91"/>
        <v>0</v>
      </c>
      <c r="G104" s="160">
        <f t="shared" si="91"/>
        <v>0</v>
      </c>
      <c r="H104" s="160">
        <f t="shared" si="91"/>
        <v>0</v>
      </c>
      <c r="I104" s="160">
        <f t="shared" si="91"/>
        <v>0</v>
      </c>
      <c r="J104" s="160">
        <f t="shared" si="91"/>
        <v>0</v>
      </c>
      <c r="K104" s="160">
        <f t="shared" si="91"/>
        <v>0</v>
      </c>
      <c r="L104" s="160">
        <f t="shared" si="91"/>
        <v>0</v>
      </c>
      <c r="M104" s="160">
        <f t="shared" si="91"/>
        <v>0</v>
      </c>
      <c r="N104" s="160">
        <f t="shared" si="91"/>
        <v>0</v>
      </c>
    </row>
    <row r="105" spans="2:14" ht="14.25" customHeight="1" x14ac:dyDescent="0.3">
      <c r="B105" s="159">
        <f t="shared" si="90"/>
        <v>13</v>
      </c>
      <c r="C105" s="160">
        <f t="shared" si="92"/>
        <v>0</v>
      </c>
      <c r="D105" s="160">
        <f t="shared" si="91"/>
        <v>0</v>
      </c>
      <c r="E105" s="160">
        <f t="shared" si="91"/>
        <v>0</v>
      </c>
      <c r="F105" s="160">
        <f t="shared" si="91"/>
        <v>0</v>
      </c>
      <c r="G105" s="160">
        <f t="shared" si="91"/>
        <v>0</v>
      </c>
      <c r="H105" s="160">
        <f t="shared" si="91"/>
        <v>0</v>
      </c>
      <c r="I105" s="160">
        <f t="shared" si="91"/>
        <v>0</v>
      </c>
      <c r="J105" s="160">
        <f t="shared" si="91"/>
        <v>0</v>
      </c>
      <c r="K105" s="160">
        <f t="shared" si="91"/>
        <v>0</v>
      </c>
      <c r="L105" s="160">
        <f t="shared" si="91"/>
        <v>0</v>
      </c>
      <c r="M105" s="160">
        <f t="shared" si="91"/>
        <v>0</v>
      </c>
      <c r="N105" s="160">
        <f t="shared" si="91"/>
        <v>0</v>
      </c>
    </row>
    <row r="106" spans="2:14" ht="14.25" customHeight="1" x14ac:dyDescent="0.3">
      <c r="B106" s="159">
        <f t="shared" si="90"/>
        <v>14</v>
      </c>
      <c r="C106" s="160">
        <f t="shared" si="92"/>
        <v>0</v>
      </c>
      <c r="D106" s="160">
        <f t="shared" si="91"/>
        <v>0</v>
      </c>
      <c r="E106" s="160">
        <f t="shared" si="91"/>
        <v>0</v>
      </c>
      <c r="F106" s="160">
        <f t="shared" si="91"/>
        <v>0</v>
      </c>
      <c r="G106" s="160">
        <f t="shared" si="91"/>
        <v>0</v>
      </c>
      <c r="H106" s="160">
        <f t="shared" si="91"/>
        <v>0</v>
      </c>
      <c r="I106" s="160">
        <f t="shared" si="91"/>
        <v>0</v>
      </c>
      <c r="J106" s="160">
        <f t="shared" si="91"/>
        <v>0</v>
      </c>
      <c r="K106" s="160">
        <f t="shared" si="91"/>
        <v>0</v>
      </c>
      <c r="L106" s="160">
        <f t="shared" si="91"/>
        <v>0</v>
      </c>
      <c r="M106" s="160">
        <f t="shared" si="91"/>
        <v>0</v>
      </c>
      <c r="N106" s="160">
        <f t="shared" si="91"/>
        <v>0</v>
      </c>
    </row>
    <row r="107" spans="2:14" ht="14.25" customHeight="1" x14ac:dyDescent="0.3">
      <c r="B107" s="159">
        <f t="shared" si="90"/>
        <v>15</v>
      </c>
      <c r="C107" s="160">
        <f>SUM(C70*C30)</f>
        <v>0</v>
      </c>
      <c r="D107" s="160">
        <f t="shared" si="91"/>
        <v>0</v>
      </c>
      <c r="E107" s="160">
        <f t="shared" si="91"/>
        <v>0</v>
      </c>
      <c r="F107" s="160">
        <f t="shared" si="91"/>
        <v>0</v>
      </c>
      <c r="G107" s="160">
        <f t="shared" si="91"/>
        <v>0</v>
      </c>
      <c r="H107" s="160">
        <f t="shared" si="91"/>
        <v>0</v>
      </c>
      <c r="I107" s="160">
        <f t="shared" si="91"/>
        <v>0</v>
      </c>
      <c r="J107" s="160">
        <f t="shared" si="91"/>
        <v>0</v>
      </c>
      <c r="K107" s="160">
        <f t="shared" si="91"/>
        <v>0</v>
      </c>
      <c r="L107" s="160">
        <f t="shared" si="91"/>
        <v>0</v>
      </c>
      <c r="M107" s="160">
        <f t="shared" si="91"/>
        <v>0</v>
      </c>
      <c r="N107" s="160">
        <f t="shared" si="91"/>
        <v>0</v>
      </c>
    </row>
    <row r="108" spans="2:14" ht="14.25" customHeight="1" x14ac:dyDescent="0.3">
      <c r="B108" s="159">
        <f t="shared" si="90"/>
        <v>16</v>
      </c>
      <c r="C108" s="160">
        <f t="shared" ref="C108:C123" si="93">SUM(C71*C32)</f>
        <v>0</v>
      </c>
      <c r="D108" s="160">
        <f t="shared" ref="D108:D123" si="94">D71*D31</f>
        <v>0</v>
      </c>
      <c r="E108" s="160">
        <f t="shared" si="91"/>
        <v>0</v>
      </c>
      <c r="F108" s="160">
        <f t="shared" si="91"/>
        <v>0</v>
      </c>
      <c r="G108" s="160">
        <f t="shared" si="91"/>
        <v>0</v>
      </c>
      <c r="H108" s="160">
        <f t="shared" si="91"/>
        <v>0</v>
      </c>
      <c r="I108" s="160">
        <f t="shared" si="91"/>
        <v>0</v>
      </c>
      <c r="J108" s="160">
        <f t="shared" si="91"/>
        <v>0</v>
      </c>
      <c r="K108" s="160">
        <f t="shared" si="91"/>
        <v>0</v>
      </c>
      <c r="L108" s="160">
        <f t="shared" si="91"/>
        <v>0</v>
      </c>
      <c r="M108" s="160">
        <f t="shared" si="91"/>
        <v>0</v>
      </c>
      <c r="N108" s="160">
        <f t="shared" si="91"/>
        <v>0</v>
      </c>
    </row>
    <row r="109" spans="2:14" ht="14.25" customHeight="1" x14ac:dyDescent="0.3">
      <c r="B109" s="159">
        <f t="shared" si="90"/>
        <v>17</v>
      </c>
      <c r="C109" s="160">
        <f t="shared" si="93"/>
        <v>0</v>
      </c>
      <c r="D109" s="160">
        <f t="shared" si="94"/>
        <v>0</v>
      </c>
      <c r="E109" s="160">
        <f t="shared" ref="E109:N123" si="95">E72*E33</f>
        <v>0</v>
      </c>
      <c r="F109" s="160">
        <f t="shared" si="95"/>
        <v>0</v>
      </c>
      <c r="G109" s="160">
        <f t="shared" si="95"/>
        <v>0</v>
      </c>
      <c r="H109" s="160">
        <f t="shared" si="95"/>
        <v>0</v>
      </c>
      <c r="I109" s="160">
        <f t="shared" si="95"/>
        <v>0</v>
      </c>
      <c r="J109" s="160">
        <f t="shared" si="95"/>
        <v>0</v>
      </c>
      <c r="K109" s="160">
        <f t="shared" si="95"/>
        <v>0</v>
      </c>
      <c r="L109" s="160">
        <f t="shared" si="95"/>
        <v>0</v>
      </c>
      <c r="M109" s="160">
        <f t="shared" si="95"/>
        <v>0</v>
      </c>
      <c r="N109" s="160">
        <f t="shared" si="95"/>
        <v>0</v>
      </c>
    </row>
    <row r="110" spans="2:14" ht="14.25" customHeight="1" x14ac:dyDescent="0.3">
      <c r="B110" s="159">
        <f t="shared" si="90"/>
        <v>18</v>
      </c>
      <c r="C110" s="160">
        <f t="shared" si="93"/>
        <v>0</v>
      </c>
      <c r="D110" s="160">
        <f t="shared" si="94"/>
        <v>0</v>
      </c>
      <c r="E110" s="160">
        <f t="shared" si="95"/>
        <v>0</v>
      </c>
      <c r="F110" s="160">
        <f t="shared" si="95"/>
        <v>0</v>
      </c>
      <c r="G110" s="160">
        <f t="shared" si="95"/>
        <v>0</v>
      </c>
      <c r="H110" s="160">
        <f t="shared" si="95"/>
        <v>0</v>
      </c>
      <c r="I110" s="160">
        <f t="shared" si="95"/>
        <v>0</v>
      </c>
      <c r="J110" s="160">
        <f t="shared" si="95"/>
        <v>0</v>
      </c>
      <c r="K110" s="160">
        <f t="shared" si="95"/>
        <v>0</v>
      </c>
      <c r="L110" s="160">
        <f t="shared" si="95"/>
        <v>0</v>
      </c>
      <c r="M110" s="160">
        <f t="shared" si="95"/>
        <v>0</v>
      </c>
      <c r="N110" s="160">
        <f t="shared" si="95"/>
        <v>0</v>
      </c>
    </row>
    <row r="111" spans="2:14" ht="14.25" customHeight="1" x14ac:dyDescent="0.3">
      <c r="B111" s="159">
        <f t="shared" si="90"/>
        <v>19</v>
      </c>
      <c r="C111" s="160">
        <f t="shared" si="93"/>
        <v>0</v>
      </c>
      <c r="D111" s="160">
        <f t="shared" si="94"/>
        <v>0</v>
      </c>
      <c r="E111" s="160">
        <f t="shared" si="95"/>
        <v>0</v>
      </c>
      <c r="F111" s="160">
        <f t="shared" si="95"/>
        <v>0</v>
      </c>
      <c r="G111" s="160">
        <f t="shared" si="95"/>
        <v>0</v>
      </c>
      <c r="H111" s="160">
        <f t="shared" si="95"/>
        <v>0</v>
      </c>
      <c r="I111" s="160">
        <f t="shared" si="95"/>
        <v>0</v>
      </c>
      <c r="J111" s="160">
        <f t="shared" si="95"/>
        <v>0</v>
      </c>
      <c r="K111" s="160">
        <f t="shared" si="95"/>
        <v>0</v>
      </c>
      <c r="L111" s="160">
        <f t="shared" si="95"/>
        <v>0</v>
      </c>
      <c r="M111" s="160">
        <f t="shared" si="95"/>
        <v>0</v>
      </c>
      <c r="N111" s="160">
        <f t="shared" si="95"/>
        <v>0</v>
      </c>
    </row>
    <row r="112" spans="2:14" ht="14.25" customHeight="1" x14ac:dyDescent="0.3">
      <c r="B112" s="159">
        <f t="shared" si="90"/>
        <v>20</v>
      </c>
      <c r="C112" s="160">
        <f t="shared" si="93"/>
        <v>0</v>
      </c>
      <c r="D112" s="160">
        <f t="shared" si="94"/>
        <v>0</v>
      </c>
      <c r="E112" s="160">
        <f t="shared" si="95"/>
        <v>0</v>
      </c>
      <c r="F112" s="160">
        <f t="shared" si="95"/>
        <v>0</v>
      </c>
      <c r="G112" s="160">
        <f t="shared" si="95"/>
        <v>0</v>
      </c>
      <c r="H112" s="160">
        <f t="shared" si="95"/>
        <v>0</v>
      </c>
      <c r="I112" s="160">
        <f t="shared" si="95"/>
        <v>0</v>
      </c>
      <c r="J112" s="160">
        <f t="shared" si="95"/>
        <v>0</v>
      </c>
      <c r="K112" s="160">
        <f t="shared" si="95"/>
        <v>0</v>
      </c>
      <c r="L112" s="160">
        <f t="shared" si="95"/>
        <v>0</v>
      </c>
      <c r="M112" s="160">
        <f t="shared" si="95"/>
        <v>0</v>
      </c>
      <c r="N112" s="160">
        <f t="shared" si="95"/>
        <v>0</v>
      </c>
    </row>
    <row r="113" spans="2:24" ht="14.25" customHeight="1" x14ac:dyDescent="0.3">
      <c r="B113" s="159">
        <f t="shared" si="90"/>
        <v>21</v>
      </c>
      <c r="C113" s="160">
        <f t="shared" si="93"/>
        <v>0</v>
      </c>
      <c r="D113" s="160">
        <f t="shared" si="94"/>
        <v>0</v>
      </c>
      <c r="E113" s="160">
        <f t="shared" si="95"/>
        <v>0</v>
      </c>
      <c r="F113" s="160">
        <f t="shared" si="95"/>
        <v>0</v>
      </c>
      <c r="G113" s="160">
        <f t="shared" si="95"/>
        <v>0</v>
      </c>
      <c r="H113" s="160">
        <f t="shared" si="95"/>
        <v>0</v>
      </c>
      <c r="I113" s="160">
        <f t="shared" si="95"/>
        <v>0</v>
      </c>
      <c r="J113" s="160">
        <f t="shared" si="95"/>
        <v>0</v>
      </c>
      <c r="K113" s="160">
        <f t="shared" si="95"/>
        <v>0</v>
      </c>
      <c r="L113" s="160">
        <f t="shared" si="95"/>
        <v>0</v>
      </c>
      <c r="M113" s="160">
        <f t="shared" si="95"/>
        <v>0</v>
      </c>
      <c r="N113" s="160">
        <f t="shared" si="95"/>
        <v>0</v>
      </c>
    </row>
    <row r="114" spans="2:24" ht="14.25" customHeight="1" x14ac:dyDescent="0.3">
      <c r="B114" s="159">
        <f t="shared" si="90"/>
        <v>22</v>
      </c>
      <c r="C114" s="160">
        <f t="shared" si="93"/>
        <v>0</v>
      </c>
      <c r="D114" s="160">
        <f t="shared" si="94"/>
        <v>0</v>
      </c>
      <c r="E114" s="160">
        <f t="shared" si="95"/>
        <v>0</v>
      </c>
      <c r="F114" s="160">
        <f t="shared" si="95"/>
        <v>0</v>
      </c>
      <c r="G114" s="160">
        <f t="shared" si="95"/>
        <v>0</v>
      </c>
      <c r="H114" s="160">
        <f t="shared" si="95"/>
        <v>0</v>
      </c>
      <c r="I114" s="160">
        <f t="shared" si="95"/>
        <v>0</v>
      </c>
      <c r="J114" s="160">
        <f t="shared" si="95"/>
        <v>0</v>
      </c>
      <c r="K114" s="160">
        <f t="shared" si="95"/>
        <v>0</v>
      </c>
      <c r="L114" s="160">
        <f t="shared" si="95"/>
        <v>0</v>
      </c>
      <c r="M114" s="160">
        <f t="shared" si="95"/>
        <v>0</v>
      </c>
      <c r="N114" s="160">
        <f t="shared" si="95"/>
        <v>0</v>
      </c>
    </row>
    <row r="115" spans="2:24" ht="14.25" customHeight="1" x14ac:dyDescent="0.3">
      <c r="B115" s="159">
        <f t="shared" si="90"/>
        <v>23</v>
      </c>
      <c r="C115" s="160">
        <f t="shared" si="93"/>
        <v>0</v>
      </c>
      <c r="D115" s="160">
        <f t="shared" si="94"/>
        <v>0</v>
      </c>
      <c r="E115" s="160">
        <f t="shared" si="95"/>
        <v>0</v>
      </c>
      <c r="F115" s="160">
        <f t="shared" si="95"/>
        <v>0</v>
      </c>
      <c r="G115" s="160">
        <f t="shared" si="95"/>
        <v>0</v>
      </c>
      <c r="H115" s="160">
        <f t="shared" si="95"/>
        <v>0</v>
      </c>
      <c r="I115" s="160">
        <f t="shared" si="95"/>
        <v>0</v>
      </c>
      <c r="J115" s="160">
        <f t="shared" si="95"/>
        <v>0</v>
      </c>
      <c r="K115" s="160">
        <f t="shared" si="95"/>
        <v>0</v>
      </c>
      <c r="L115" s="160">
        <f t="shared" si="95"/>
        <v>0</v>
      </c>
      <c r="M115" s="160">
        <f t="shared" si="95"/>
        <v>0</v>
      </c>
      <c r="N115" s="160">
        <f t="shared" si="95"/>
        <v>0</v>
      </c>
    </row>
    <row r="116" spans="2:24" ht="14.25" customHeight="1" x14ac:dyDescent="0.3">
      <c r="B116" s="159">
        <f t="shared" si="90"/>
        <v>24</v>
      </c>
      <c r="C116" s="160">
        <f t="shared" si="93"/>
        <v>0</v>
      </c>
      <c r="D116" s="160">
        <f t="shared" si="94"/>
        <v>0</v>
      </c>
      <c r="E116" s="160">
        <f t="shared" si="95"/>
        <v>0</v>
      </c>
      <c r="F116" s="160">
        <f t="shared" si="95"/>
        <v>0</v>
      </c>
      <c r="G116" s="160">
        <f t="shared" si="95"/>
        <v>0</v>
      </c>
      <c r="H116" s="160">
        <f t="shared" si="95"/>
        <v>0</v>
      </c>
      <c r="I116" s="160">
        <f t="shared" si="95"/>
        <v>0</v>
      </c>
      <c r="J116" s="160">
        <f t="shared" si="95"/>
        <v>0</v>
      </c>
      <c r="K116" s="160">
        <f t="shared" si="95"/>
        <v>0</v>
      </c>
      <c r="L116" s="160">
        <f t="shared" si="95"/>
        <v>0</v>
      </c>
      <c r="M116" s="160">
        <f t="shared" si="95"/>
        <v>0</v>
      </c>
      <c r="N116" s="160">
        <f t="shared" si="95"/>
        <v>0</v>
      </c>
    </row>
    <row r="117" spans="2:24" ht="14.25" customHeight="1" x14ac:dyDescent="0.3">
      <c r="B117" s="159">
        <f t="shared" si="90"/>
        <v>25</v>
      </c>
      <c r="C117" s="160">
        <f t="shared" si="93"/>
        <v>0</v>
      </c>
      <c r="D117" s="160">
        <f t="shared" si="94"/>
        <v>0</v>
      </c>
      <c r="E117" s="160">
        <f t="shared" si="95"/>
        <v>0</v>
      </c>
      <c r="F117" s="160">
        <f t="shared" si="95"/>
        <v>0</v>
      </c>
      <c r="G117" s="160">
        <f t="shared" si="95"/>
        <v>0</v>
      </c>
      <c r="H117" s="160">
        <f t="shared" si="95"/>
        <v>0</v>
      </c>
      <c r="I117" s="160">
        <f t="shared" si="95"/>
        <v>0</v>
      </c>
      <c r="J117" s="160">
        <f t="shared" si="95"/>
        <v>0</v>
      </c>
      <c r="K117" s="160">
        <f t="shared" si="95"/>
        <v>0</v>
      </c>
      <c r="L117" s="160">
        <f t="shared" si="95"/>
        <v>0</v>
      </c>
      <c r="M117" s="160">
        <f t="shared" si="95"/>
        <v>0</v>
      </c>
      <c r="N117" s="160">
        <f t="shared" si="95"/>
        <v>0</v>
      </c>
    </row>
    <row r="118" spans="2:24" ht="14.25" customHeight="1" x14ac:dyDescent="0.3">
      <c r="B118" s="159">
        <f t="shared" si="90"/>
        <v>26</v>
      </c>
      <c r="C118" s="160">
        <f t="shared" si="93"/>
        <v>0</v>
      </c>
      <c r="D118" s="160">
        <f t="shared" si="94"/>
        <v>0</v>
      </c>
      <c r="E118" s="160">
        <f t="shared" si="95"/>
        <v>0</v>
      </c>
      <c r="F118" s="160">
        <f t="shared" si="95"/>
        <v>0</v>
      </c>
      <c r="G118" s="160">
        <f t="shared" si="95"/>
        <v>0</v>
      </c>
      <c r="H118" s="160">
        <f t="shared" si="95"/>
        <v>0</v>
      </c>
      <c r="I118" s="160">
        <f t="shared" si="95"/>
        <v>0</v>
      </c>
      <c r="J118" s="160">
        <f t="shared" si="95"/>
        <v>0</v>
      </c>
      <c r="K118" s="160">
        <f t="shared" si="95"/>
        <v>0</v>
      </c>
      <c r="L118" s="160">
        <f t="shared" si="95"/>
        <v>0</v>
      </c>
      <c r="M118" s="160">
        <f t="shared" si="95"/>
        <v>0</v>
      </c>
      <c r="N118" s="160">
        <f t="shared" si="95"/>
        <v>0</v>
      </c>
    </row>
    <row r="119" spans="2:24" ht="14.25" customHeight="1" x14ac:dyDescent="0.3">
      <c r="B119" s="159">
        <f t="shared" si="90"/>
        <v>27</v>
      </c>
      <c r="C119" s="160">
        <f t="shared" si="93"/>
        <v>0</v>
      </c>
      <c r="D119" s="160">
        <f t="shared" si="94"/>
        <v>0</v>
      </c>
      <c r="E119" s="160">
        <f t="shared" si="95"/>
        <v>0</v>
      </c>
      <c r="F119" s="160">
        <f t="shared" si="95"/>
        <v>0</v>
      </c>
      <c r="G119" s="160">
        <f t="shared" si="95"/>
        <v>0</v>
      </c>
      <c r="H119" s="160">
        <f t="shared" si="95"/>
        <v>0</v>
      </c>
      <c r="I119" s="160">
        <f t="shared" si="95"/>
        <v>0</v>
      </c>
      <c r="J119" s="160">
        <f t="shared" si="95"/>
        <v>0</v>
      </c>
      <c r="K119" s="160">
        <f t="shared" si="95"/>
        <v>0</v>
      </c>
      <c r="L119" s="160">
        <f t="shared" si="95"/>
        <v>0</v>
      </c>
      <c r="M119" s="160">
        <f t="shared" si="95"/>
        <v>0</v>
      </c>
      <c r="N119" s="160">
        <f t="shared" si="95"/>
        <v>0</v>
      </c>
    </row>
    <row r="120" spans="2:24" ht="14.25" customHeight="1" x14ac:dyDescent="0.3">
      <c r="B120" s="159">
        <f t="shared" si="90"/>
        <v>28</v>
      </c>
      <c r="C120" s="160">
        <f t="shared" si="93"/>
        <v>0</v>
      </c>
      <c r="D120" s="160">
        <f t="shared" si="94"/>
        <v>0</v>
      </c>
      <c r="E120" s="160">
        <f t="shared" si="95"/>
        <v>0</v>
      </c>
      <c r="F120" s="160">
        <f t="shared" si="95"/>
        <v>0</v>
      </c>
      <c r="G120" s="160">
        <f t="shared" si="95"/>
        <v>0</v>
      </c>
      <c r="H120" s="160">
        <f t="shared" si="95"/>
        <v>0</v>
      </c>
      <c r="I120" s="160">
        <f t="shared" si="95"/>
        <v>0</v>
      </c>
      <c r="J120" s="160">
        <f t="shared" si="95"/>
        <v>0</v>
      </c>
      <c r="K120" s="160">
        <f t="shared" si="95"/>
        <v>0</v>
      </c>
      <c r="L120" s="160">
        <f t="shared" si="95"/>
        <v>0</v>
      </c>
      <c r="M120" s="160">
        <f t="shared" si="95"/>
        <v>0</v>
      </c>
      <c r="N120" s="160">
        <f t="shared" si="95"/>
        <v>0</v>
      </c>
    </row>
    <row r="121" spans="2:24" ht="14.25" customHeight="1" x14ac:dyDescent="0.3">
      <c r="B121" s="159">
        <f t="shared" si="90"/>
        <v>29</v>
      </c>
      <c r="C121" s="160">
        <f t="shared" si="93"/>
        <v>0</v>
      </c>
      <c r="D121" s="160">
        <f t="shared" si="94"/>
        <v>0</v>
      </c>
      <c r="E121" s="160">
        <f t="shared" si="95"/>
        <v>0</v>
      </c>
      <c r="F121" s="160">
        <f t="shared" si="95"/>
        <v>0</v>
      </c>
      <c r="G121" s="160">
        <f t="shared" si="95"/>
        <v>0</v>
      </c>
      <c r="H121" s="160">
        <f t="shared" si="95"/>
        <v>0</v>
      </c>
      <c r="I121" s="160">
        <f t="shared" si="95"/>
        <v>0</v>
      </c>
      <c r="J121" s="160">
        <f t="shared" si="95"/>
        <v>0</v>
      </c>
      <c r="K121" s="160">
        <f t="shared" si="95"/>
        <v>0</v>
      </c>
      <c r="L121" s="160">
        <f t="shared" si="95"/>
        <v>0</v>
      </c>
      <c r="M121" s="160">
        <f t="shared" si="95"/>
        <v>0</v>
      </c>
      <c r="N121" s="160">
        <f t="shared" si="95"/>
        <v>0</v>
      </c>
    </row>
    <row r="122" spans="2:24" ht="14.25" customHeight="1" x14ac:dyDescent="0.3">
      <c r="B122" s="159">
        <f t="shared" si="90"/>
        <v>30</v>
      </c>
      <c r="C122" s="160">
        <f t="shared" si="93"/>
        <v>34366</v>
      </c>
      <c r="D122" s="160">
        <f t="shared" si="94"/>
        <v>0</v>
      </c>
      <c r="E122" s="160">
        <f t="shared" si="95"/>
        <v>0</v>
      </c>
      <c r="F122" s="160">
        <f t="shared" si="95"/>
        <v>0</v>
      </c>
      <c r="G122" s="160">
        <f t="shared" si="95"/>
        <v>0</v>
      </c>
      <c r="H122" s="160">
        <f t="shared" si="95"/>
        <v>0</v>
      </c>
      <c r="I122" s="160">
        <f t="shared" si="95"/>
        <v>0</v>
      </c>
      <c r="J122" s="160">
        <f t="shared" si="95"/>
        <v>112910.91957629005</v>
      </c>
      <c r="K122" s="160">
        <f t="shared" si="95"/>
        <v>0</v>
      </c>
      <c r="L122" s="160">
        <f t="shared" si="95"/>
        <v>0</v>
      </c>
      <c r="M122" s="160">
        <f t="shared" si="95"/>
        <v>0</v>
      </c>
      <c r="N122" s="160">
        <f t="shared" si="95"/>
        <v>0</v>
      </c>
    </row>
    <row r="123" spans="2:24" ht="14.25" customHeight="1" thickBot="1" x14ac:dyDescent="0.35">
      <c r="B123" s="161">
        <f t="shared" si="90"/>
        <v>0</v>
      </c>
      <c r="C123" s="162">
        <f t="shared" si="93"/>
        <v>0</v>
      </c>
      <c r="D123" s="162">
        <f t="shared" si="94"/>
        <v>0</v>
      </c>
      <c r="E123" s="162">
        <f t="shared" si="95"/>
        <v>0</v>
      </c>
      <c r="F123" s="162">
        <f t="shared" si="95"/>
        <v>0</v>
      </c>
      <c r="G123" s="162">
        <f t="shared" si="95"/>
        <v>0</v>
      </c>
      <c r="H123" s="162">
        <f t="shared" si="95"/>
        <v>0</v>
      </c>
      <c r="I123" s="162">
        <f t="shared" si="95"/>
        <v>0</v>
      </c>
      <c r="J123" s="162">
        <f t="shared" si="95"/>
        <v>0</v>
      </c>
      <c r="K123" s="162">
        <f t="shared" si="95"/>
        <v>0</v>
      </c>
      <c r="L123" s="162">
        <f t="shared" si="95"/>
        <v>0</v>
      </c>
      <c r="M123" s="162">
        <f t="shared" si="95"/>
        <v>0</v>
      </c>
      <c r="N123" s="162">
        <f t="shared" si="95"/>
        <v>0</v>
      </c>
    </row>
    <row r="124" spans="2:24" ht="14.25" customHeight="1" x14ac:dyDescent="0.3">
      <c r="B124" s="163">
        <f t="shared" si="90"/>
        <v>0</v>
      </c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248" t="s">
        <v>99</v>
      </c>
    </row>
    <row r="125" spans="2:24" ht="14.25" customHeight="1" thickBot="1" x14ac:dyDescent="0.35">
      <c r="B125" s="49" t="s">
        <v>121</v>
      </c>
      <c r="C125" s="165">
        <f t="shared" ref="C125:N125" si="96">SUM(C93:C124)</f>
        <v>34366</v>
      </c>
      <c r="D125" s="165">
        <f t="shared" si="96"/>
        <v>0</v>
      </c>
      <c r="E125" s="165">
        <f t="shared" si="96"/>
        <v>0</v>
      </c>
      <c r="F125" s="165">
        <f t="shared" si="96"/>
        <v>0</v>
      </c>
      <c r="G125" s="165">
        <f t="shared" si="96"/>
        <v>0</v>
      </c>
      <c r="H125" s="165">
        <f t="shared" si="96"/>
        <v>0</v>
      </c>
      <c r="I125" s="165">
        <f t="shared" si="96"/>
        <v>0</v>
      </c>
      <c r="J125" s="165">
        <f t="shared" si="96"/>
        <v>112910.91957629005</v>
      </c>
      <c r="K125" s="165">
        <f t="shared" si="96"/>
        <v>0</v>
      </c>
      <c r="L125" s="165">
        <f t="shared" si="96"/>
        <v>0</v>
      </c>
      <c r="M125" s="165">
        <f t="shared" si="96"/>
        <v>0</v>
      </c>
      <c r="N125" s="165">
        <f t="shared" si="96"/>
        <v>0</v>
      </c>
      <c r="O125" s="249">
        <f>SUM(C125:N125)</f>
        <v>147276.91957629006</v>
      </c>
    </row>
    <row r="126" spans="2:24" ht="14.25" customHeight="1" x14ac:dyDescent="0.3">
      <c r="B126" s="125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</row>
    <row r="127" spans="2:24" ht="14.25" customHeight="1" x14ac:dyDescent="0.3">
      <c r="B127" s="12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27"/>
      <c r="P127" s="35"/>
      <c r="Q127" s="35"/>
      <c r="R127" s="35"/>
      <c r="S127" s="35"/>
      <c r="T127" s="35"/>
      <c r="U127" s="35"/>
      <c r="V127" s="35"/>
      <c r="W127" s="35"/>
      <c r="X127" s="35"/>
    </row>
    <row r="128" spans="2:24" ht="14.25" customHeight="1" x14ac:dyDescent="0.3">
      <c r="E128" s="102"/>
    </row>
    <row r="129" spans="6:8" ht="14.25" customHeight="1" x14ac:dyDescent="0.3"/>
    <row r="130" spans="6:8" ht="14.25" customHeight="1" x14ac:dyDescent="0.3"/>
    <row r="131" spans="6:8" ht="14.25" customHeight="1" x14ac:dyDescent="0.3"/>
    <row r="132" spans="6:8" ht="14.25" customHeight="1" x14ac:dyDescent="0.3">
      <c r="F132" s="47"/>
      <c r="G132" s="59"/>
      <c r="H132" s="59"/>
    </row>
    <row r="133" spans="6:8" ht="14.25" customHeight="1" x14ac:dyDescent="0.3">
      <c r="G133" s="45"/>
      <c r="H133" s="60"/>
    </row>
    <row r="134" spans="6:8" ht="14.25" customHeight="1" x14ac:dyDescent="0.3"/>
    <row r="135" spans="6:8" ht="14.25" customHeight="1" x14ac:dyDescent="0.3"/>
    <row r="136" spans="6:8" ht="14.25" customHeight="1" x14ac:dyDescent="0.3"/>
    <row r="137" spans="6:8" ht="14.25" customHeight="1" x14ac:dyDescent="0.3"/>
    <row r="138" spans="6:8" ht="14.25" customHeight="1" x14ac:dyDescent="0.3"/>
    <row r="139" spans="6:8" ht="14.25" customHeight="1" x14ac:dyDescent="0.3"/>
    <row r="140" spans="6:8" ht="14.25" customHeight="1" x14ac:dyDescent="0.3"/>
    <row r="141" spans="6:8" ht="14.25" customHeight="1" x14ac:dyDescent="0.3"/>
    <row r="142" spans="6:8" ht="14.25" customHeight="1" x14ac:dyDescent="0.3"/>
    <row r="143" spans="6:8" ht="14.25" customHeight="1" x14ac:dyDescent="0.3"/>
    <row r="144" spans="6:8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</sheetData>
  <mergeCells count="1">
    <mergeCell ref="F8:L8"/>
  </mergeCells>
  <pageMargins left="0.7" right="0.7" top="0.75" bottom="0.75" header="0" footer="0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8A05-96FB-4084-BA58-F1D48D3306BB}">
  <sheetPr>
    <tabColor rgb="FF92D050"/>
    <pageSetUpPr fitToPage="1"/>
  </sheetPr>
  <dimension ref="A1:BP1013"/>
  <sheetViews>
    <sheetView topLeftCell="A14" workbookViewId="0">
      <selection activeCell="F43" sqref="F43:J46"/>
    </sheetView>
  </sheetViews>
  <sheetFormatPr defaultColWidth="14.44140625" defaultRowHeight="15" customHeight="1" x14ac:dyDescent="0.3"/>
  <cols>
    <col min="1" max="1" width="24.44140625" customWidth="1"/>
    <col min="2" max="2" width="20.33203125" customWidth="1"/>
    <col min="3" max="3" width="9.44140625" customWidth="1"/>
    <col min="4" max="4" width="12.44140625" customWidth="1"/>
    <col min="5" max="5" width="12.88671875" customWidth="1"/>
    <col min="6" max="6" width="28.218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4" width="10.109375" customWidth="1"/>
    <col min="15" max="15" width="13.5546875" customWidth="1"/>
    <col min="16" max="16" width="9.109375" customWidth="1"/>
    <col min="17" max="68" width="8.6640625" customWidth="1"/>
  </cols>
  <sheetData>
    <row r="1" spans="1:68" ht="24.6" customHeight="1" x14ac:dyDescent="0.5">
      <c r="A1" s="166" t="s">
        <v>105</v>
      </c>
      <c r="B1" s="166"/>
      <c r="C1" s="166"/>
      <c r="D1" s="166"/>
      <c r="E1" s="166"/>
      <c r="F1" s="166"/>
      <c r="Q1" s="166" t="s">
        <v>105</v>
      </c>
    </row>
    <row r="2" spans="1:68" ht="26.4" customHeight="1" x14ac:dyDescent="0.5">
      <c r="A2" s="166" t="s">
        <v>106</v>
      </c>
      <c r="D2" s="29"/>
      <c r="E2" s="29"/>
      <c r="F2" s="28"/>
      <c r="Q2" s="166" t="s">
        <v>133</v>
      </c>
    </row>
    <row r="3" spans="1:68" ht="14.25" customHeight="1" x14ac:dyDescent="0.35">
      <c r="A3" s="167" t="s">
        <v>141</v>
      </c>
      <c r="B3" s="168"/>
      <c r="C3" s="169"/>
      <c r="D3" s="170"/>
      <c r="E3" s="171"/>
      <c r="F3" s="135"/>
      <c r="G3" s="135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</row>
    <row r="4" spans="1:68" ht="14.25" customHeight="1" x14ac:dyDescent="0.3">
      <c r="A4" s="183" t="s">
        <v>107</v>
      </c>
      <c r="B4" s="175"/>
      <c r="C4" s="175"/>
      <c r="D4" s="184"/>
      <c r="E4" s="184"/>
      <c r="F4" s="185"/>
      <c r="G4" s="175"/>
      <c r="H4" s="130"/>
      <c r="I4" s="130"/>
      <c r="J4" s="130"/>
    </row>
    <row r="5" spans="1:68" ht="14.25" customHeight="1" thickBot="1" x14ac:dyDescent="0.35">
      <c r="A5" s="167" t="s">
        <v>123</v>
      </c>
      <c r="B5" s="135"/>
      <c r="C5" s="135"/>
      <c r="D5" s="132"/>
      <c r="E5" s="132"/>
      <c r="F5" s="133"/>
      <c r="G5" s="135"/>
      <c r="H5" s="130"/>
      <c r="I5" s="130"/>
      <c r="J5" s="130"/>
    </row>
    <row r="6" spans="1:68" ht="20.399999999999999" customHeight="1" x14ac:dyDescent="0.35">
      <c r="A6" s="167" t="s">
        <v>109</v>
      </c>
      <c r="B6" s="135"/>
      <c r="C6" s="135"/>
      <c r="D6" s="132"/>
      <c r="E6" s="132"/>
      <c r="F6" s="288" t="s">
        <v>138</v>
      </c>
      <c r="G6" s="289"/>
      <c r="H6" s="289"/>
      <c r="I6" s="289"/>
      <c r="J6" s="289"/>
      <c r="K6" s="289"/>
      <c r="L6" s="290"/>
    </row>
    <row r="7" spans="1:68" ht="44.4" customHeight="1" thickBot="1" x14ac:dyDescent="0.35">
      <c r="A7" s="223" t="s">
        <v>139</v>
      </c>
      <c r="B7" s="211"/>
      <c r="D7" s="29"/>
      <c r="E7" s="29"/>
      <c r="F7" s="226"/>
      <c r="G7" s="224" t="s">
        <v>124</v>
      </c>
      <c r="H7" s="225" t="s">
        <v>110</v>
      </c>
      <c r="I7" s="224" t="s">
        <v>111</v>
      </c>
      <c r="J7" s="225" t="s">
        <v>112</v>
      </c>
      <c r="K7" s="224" t="s">
        <v>125</v>
      </c>
      <c r="L7" s="227" t="s">
        <v>112</v>
      </c>
    </row>
    <row r="8" spans="1:68" ht="14.25" customHeight="1" x14ac:dyDescent="0.3">
      <c r="A8" s="192" t="s">
        <v>127</v>
      </c>
      <c r="D8" s="29"/>
      <c r="E8" s="29"/>
      <c r="F8" s="204"/>
      <c r="G8" s="217"/>
      <c r="H8" s="230">
        <f>(1+0.214+0.0145)</f>
        <v>1.2284999999999999</v>
      </c>
      <c r="I8" s="217"/>
      <c r="J8" s="217"/>
      <c r="K8" s="217"/>
      <c r="L8" s="218"/>
    </row>
    <row r="9" spans="1:68" ht="14.25" customHeight="1" x14ac:dyDescent="0.3">
      <c r="A9" s="193" t="s">
        <v>128</v>
      </c>
      <c r="D9" s="29"/>
      <c r="E9" s="29"/>
      <c r="F9" s="213" t="s">
        <v>113</v>
      </c>
      <c r="G9" s="214">
        <f>'Current Year'!G15</f>
        <v>0</v>
      </c>
      <c r="H9" s="214">
        <f>'Current Year'!H15</f>
        <v>0</v>
      </c>
      <c r="I9" s="215">
        <f>'Current Year'!I15</f>
        <v>0</v>
      </c>
      <c r="J9" s="214" t="e">
        <f>'Current Year'!J15</f>
        <v>#DIV/0!</v>
      </c>
      <c r="K9" s="214">
        <f>+'Current Year'!K15</f>
        <v>0</v>
      </c>
      <c r="L9" s="216" t="e">
        <f>+K9+J9</f>
        <v>#DIV/0!</v>
      </c>
    </row>
    <row r="10" spans="1:68" ht="14.25" customHeight="1" x14ac:dyDescent="0.3">
      <c r="A10" s="194" t="s">
        <v>129</v>
      </c>
      <c r="B10" s="137"/>
      <c r="C10" s="137"/>
      <c r="D10" s="59"/>
      <c r="E10" s="136"/>
      <c r="F10" s="228" t="s">
        <v>158</v>
      </c>
      <c r="G10" s="214">
        <f>SUM(C125:N125)</f>
        <v>0</v>
      </c>
      <c r="H10" s="214">
        <f>+G10*H8</f>
        <v>0</v>
      </c>
      <c r="I10" s="215">
        <f>+O88</f>
        <v>0</v>
      </c>
      <c r="J10" s="214" t="e">
        <f>H10/I10</f>
        <v>#DIV/0!</v>
      </c>
      <c r="K10" s="199">
        <f>+K9*1.05</f>
        <v>0</v>
      </c>
      <c r="L10" s="216" t="e">
        <f>+K10+J10</f>
        <v>#DIV/0!</v>
      </c>
    </row>
    <row r="11" spans="1:68" ht="18.600000000000001" thickBot="1" x14ac:dyDescent="0.4">
      <c r="A11" s="195" t="s">
        <v>130</v>
      </c>
      <c r="B11" s="182" t="s">
        <v>142</v>
      </c>
      <c r="C11" s="181">
        <v>1.0526315789473686</v>
      </c>
      <c r="F11" s="228" t="s">
        <v>147</v>
      </c>
      <c r="G11" s="214">
        <f t="shared" ref="G11:L11" si="0">+G10-G9</f>
        <v>0</v>
      </c>
      <c r="H11" s="214">
        <f t="shared" si="0"/>
        <v>0</v>
      </c>
      <c r="I11" s="215">
        <f t="shared" si="0"/>
        <v>0</v>
      </c>
      <c r="J11" s="241" t="e">
        <f t="shared" si="0"/>
        <v>#DIV/0!</v>
      </c>
      <c r="K11" s="241">
        <f t="shared" si="0"/>
        <v>0</v>
      </c>
      <c r="L11" s="251" t="e">
        <f t="shared" si="0"/>
        <v>#DIV/0!</v>
      </c>
    </row>
    <row r="12" spans="1:68" ht="14.25" customHeight="1" thickBot="1" x14ac:dyDescent="0.35">
      <c r="B12" s="137"/>
      <c r="C12" s="47"/>
      <c r="D12" s="138"/>
      <c r="E12" s="139"/>
      <c r="F12" s="229" t="s">
        <v>146</v>
      </c>
      <c r="G12" s="220" t="e">
        <f t="shared" ref="G12:L12" si="1">+G10/G9-1</f>
        <v>#DIV/0!</v>
      </c>
      <c r="H12" s="220" t="e">
        <f t="shared" si="1"/>
        <v>#DIV/0!</v>
      </c>
      <c r="I12" s="220" t="e">
        <f t="shared" si="1"/>
        <v>#DIV/0!</v>
      </c>
      <c r="J12" s="245" t="e">
        <f t="shared" si="1"/>
        <v>#DIV/0!</v>
      </c>
      <c r="K12" s="245" t="e">
        <f t="shared" si="1"/>
        <v>#DIV/0!</v>
      </c>
      <c r="L12" s="246" t="e">
        <f t="shared" si="1"/>
        <v>#DIV/0!</v>
      </c>
      <c r="Q12" s="134"/>
      <c r="AD12" s="134"/>
      <c r="AR12" s="134"/>
      <c r="BD12" s="134"/>
    </row>
    <row r="13" spans="1:68" ht="14.25" customHeight="1" x14ac:dyDescent="0.3">
      <c r="B13" s="137"/>
      <c r="C13" s="47"/>
      <c r="D13" s="138"/>
      <c r="E13" s="139"/>
      <c r="F13" s="41"/>
      <c r="Q13" s="134"/>
      <c r="AD13" s="134"/>
      <c r="AR13" s="134"/>
      <c r="BD13" s="134"/>
    </row>
    <row r="14" spans="1:68" ht="14.25" customHeight="1" x14ac:dyDescent="0.3">
      <c r="B14" s="137"/>
      <c r="C14" s="47"/>
      <c r="D14" s="138"/>
      <c r="E14" s="139"/>
      <c r="F14" s="41"/>
      <c r="Q14" s="134" t="s">
        <v>114</v>
      </c>
      <c r="AD14" s="134" t="s">
        <v>114</v>
      </c>
      <c r="AR14" s="134" t="s">
        <v>114</v>
      </c>
      <c r="BD14" s="134" t="s">
        <v>114</v>
      </c>
    </row>
    <row r="15" spans="1:68" ht="15" customHeight="1" x14ac:dyDescent="0.35">
      <c r="A15" s="140"/>
      <c r="B15" s="141" t="s">
        <v>131</v>
      </c>
      <c r="F15" s="16"/>
      <c r="J15" s="16"/>
      <c r="Q15" s="1" t="s">
        <v>31</v>
      </c>
      <c r="AD15" s="1" t="s">
        <v>30</v>
      </c>
      <c r="AR15" s="1" t="s">
        <v>28</v>
      </c>
      <c r="BD15" s="1" t="s">
        <v>29</v>
      </c>
    </row>
    <row r="16" spans="1:68" ht="15" customHeight="1" x14ac:dyDescent="0.3">
      <c r="A16" s="112"/>
      <c r="B16" s="172"/>
      <c r="C16" s="155" t="str">
        <f>'Current Year'!C20</f>
        <v>BA</v>
      </c>
      <c r="D16" s="155" t="str">
        <f>'Current Year'!D20</f>
        <v>BA +10</v>
      </c>
      <c r="E16" s="155" t="str">
        <f>'Current Year'!E20</f>
        <v>BA+20</v>
      </c>
      <c r="F16" s="155" t="str">
        <f>'Current Year'!F20</f>
        <v>BA+30</v>
      </c>
      <c r="G16" s="155" t="str">
        <f>'Current Year'!G20</f>
        <v>BA+40</v>
      </c>
      <c r="H16" s="155" t="str">
        <f>'Current Year'!H20</f>
        <v>MA</v>
      </c>
      <c r="I16" s="155" t="str">
        <f>'Current Year'!I20</f>
        <v>MA +10</v>
      </c>
      <c r="J16" s="155" t="str">
        <f>'Current Year'!J20</f>
        <v>MA +20</v>
      </c>
      <c r="K16" s="155" t="str">
        <f>'Current Year'!K20</f>
        <v>MA +30</v>
      </c>
      <c r="L16" s="155" t="str">
        <f>'Current Year'!L20</f>
        <v>MA+40</v>
      </c>
      <c r="M16" s="155" t="str">
        <f>'Current Year'!M20</f>
        <v>MA +50</v>
      </c>
      <c r="N16" s="155" t="str">
        <f>'Current Year'!N20</f>
        <v>MA +60</v>
      </c>
      <c r="P16" s="135"/>
      <c r="Q16" s="143" t="str">
        <f t="shared" ref="Q16:AB16" si="2">C16</f>
        <v>BA</v>
      </c>
      <c r="R16" s="143" t="str">
        <f t="shared" si="2"/>
        <v>BA +10</v>
      </c>
      <c r="S16" s="143" t="str">
        <f t="shared" si="2"/>
        <v>BA+20</v>
      </c>
      <c r="T16" s="143" t="str">
        <f t="shared" ref="T16:Z16" si="3">F16</f>
        <v>BA+30</v>
      </c>
      <c r="U16" s="143" t="str">
        <f t="shared" si="3"/>
        <v>BA+40</v>
      </c>
      <c r="V16" s="143" t="str">
        <f t="shared" si="3"/>
        <v>MA</v>
      </c>
      <c r="W16" s="143" t="str">
        <f t="shared" si="3"/>
        <v>MA +10</v>
      </c>
      <c r="X16" s="143" t="str">
        <f t="shared" si="3"/>
        <v>MA +20</v>
      </c>
      <c r="Y16" s="143" t="str">
        <f t="shared" si="3"/>
        <v>MA +30</v>
      </c>
      <c r="Z16" s="143" t="str">
        <f t="shared" si="3"/>
        <v>MA+40</v>
      </c>
      <c r="AA16" s="143" t="str">
        <f t="shared" si="2"/>
        <v>MA +50</v>
      </c>
      <c r="AB16" s="143" t="str">
        <f t="shared" si="2"/>
        <v>MA +60</v>
      </c>
      <c r="AC16" s="135"/>
      <c r="AD16" s="144" t="str">
        <f t="shared" ref="AD16:AO16" si="4">C16</f>
        <v>BA</v>
      </c>
      <c r="AE16" s="144" t="str">
        <f t="shared" si="4"/>
        <v>BA +10</v>
      </c>
      <c r="AF16" s="144" t="str">
        <f t="shared" si="4"/>
        <v>BA+20</v>
      </c>
      <c r="AG16" s="144" t="str">
        <f t="shared" ref="AG16:AM16" si="5">F16</f>
        <v>BA+30</v>
      </c>
      <c r="AH16" s="144" t="str">
        <f t="shared" si="5"/>
        <v>BA+40</v>
      </c>
      <c r="AI16" s="144" t="str">
        <f t="shared" si="5"/>
        <v>MA</v>
      </c>
      <c r="AJ16" s="144" t="str">
        <f t="shared" si="5"/>
        <v>MA +10</v>
      </c>
      <c r="AK16" s="144" t="str">
        <f t="shared" si="5"/>
        <v>MA +20</v>
      </c>
      <c r="AL16" s="144" t="str">
        <f t="shared" si="5"/>
        <v>MA +30</v>
      </c>
      <c r="AM16" s="144" t="str">
        <f t="shared" si="5"/>
        <v>MA+40</v>
      </c>
      <c r="AN16" s="144" t="str">
        <f t="shared" si="4"/>
        <v>MA +50</v>
      </c>
      <c r="AO16" s="144" t="str">
        <f t="shared" si="4"/>
        <v>MA +60</v>
      </c>
      <c r="AP16" s="135"/>
      <c r="AQ16" s="135"/>
      <c r="AR16" s="144" t="str">
        <f t="shared" ref="AR16:BB16" si="6">D16</f>
        <v>BA +10</v>
      </c>
      <c r="AS16" s="144" t="str">
        <f t="shared" si="6"/>
        <v>BA+20</v>
      </c>
      <c r="AT16" s="144" t="str">
        <f t="shared" ref="AT16:AZ16" si="7">F16</f>
        <v>BA+30</v>
      </c>
      <c r="AU16" s="144" t="str">
        <f t="shared" si="7"/>
        <v>BA+40</v>
      </c>
      <c r="AV16" s="144" t="str">
        <f t="shared" si="7"/>
        <v>MA</v>
      </c>
      <c r="AW16" s="144" t="str">
        <f t="shared" si="7"/>
        <v>MA +10</v>
      </c>
      <c r="AX16" s="144" t="str">
        <f t="shared" si="7"/>
        <v>MA +20</v>
      </c>
      <c r="AY16" s="144" t="str">
        <f t="shared" si="7"/>
        <v>MA +30</v>
      </c>
      <c r="AZ16" s="144" t="str">
        <f t="shared" si="7"/>
        <v>MA+40</v>
      </c>
      <c r="BA16" s="144" t="str">
        <f t="shared" si="6"/>
        <v>MA +50</v>
      </c>
      <c r="BB16" s="144" t="str">
        <f t="shared" si="6"/>
        <v>MA +60</v>
      </c>
      <c r="BC16" s="135"/>
      <c r="BD16" s="144" t="str">
        <f t="shared" ref="BD16:BN16" si="8">D16</f>
        <v>BA +10</v>
      </c>
      <c r="BE16" s="144" t="str">
        <f t="shared" si="8"/>
        <v>BA+20</v>
      </c>
      <c r="BF16" s="144" t="str">
        <f t="shared" ref="BF16:BL16" si="9">F16</f>
        <v>BA+30</v>
      </c>
      <c r="BG16" s="144" t="str">
        <f t="shared" si="9"/>
        <v>BA+40</v>
      </c>
      <c r="BH16" s="144" t="str">
        <f t="shared" si="9"/>
        <v>MA</v>
      </c>
      <c r="BI16" s="144" t="str">
        <f t="shared" si="9"/>
        <v>MA +10</v>
      </c>
      <c r="BJ16" s="144" t="str">
        <f t="shared" si="9"/>
        <v>MA +20</v>
      </c>
      <c r="BK16" s="144" t="str">
        <f t="shared" si="9"/>
        <v>MA +30</v>
      </c>
      <c r="BL16" s="144" t="str">
        <f t="shared" si="9"/>
        <v>MA+40</v>
      </c>
      <c r="BM16" s="144" t="str">
        <f t="shared" si="8"/>
        <v>MA +50</v>
      </c>
      <c r="BN16" s="144" t="str">
        <f t="shared" si="8"/>
        <v>MA +60</v>
      </c>
    </row>
    <row r="17" spans="2:68" ht="14.25" customHeight="1" x14ac:dyDescent="0.3">
      <c r="B17" s="159">
        <f>'Current Year'!B21</f>
        <v>1</v>
      </c>
      <c r="C17" s="173">
        <f>'Current Year + Step'!C23*$C$11</f>
        <v>0</v>
      </c>
      <c r="D17" s="173">
        <f>'Current Year + Step'!D23*$C$11</f>
        <v>0</v>
      </c>
      <c r="E17" s="173">
        <f>'Current Year + Step'!E23*$C$11</f>
        <v>0</v>
      </c>
      <c r="F17" s="173">
        <f>'Current Year + Step'!F23*$C$11</f>
        <v>0</v>
      </c>
      <c r="G17" s="173">
        <f>'Current Year + Step'!G23*$C$11</f>
        <v>0</v>
      </c>
      <c r="H17" s="173">
        <f>'Current Year + Step'!H23*$C$11</f>
        <v>0</v>
      </c>
      <c r="I17" s="173">
        <f>'Current Year + Step'!I23*$C$11</f>
        <v>0</v>
      </c>
      <c r="J17" s="173">
        <f>'Current Year + Step'!J23*$C$11</f>
        <v>0</v>
      </c>
      <c r="K17" s="173">
        <f>'Current Year + Step'!K23*$C$11</f>
        <v>0</v>
      </c>
      <c r="L17" s="173">
        <f>'Current Year + Step'!L23*$C$11</f>
        <v>0</v>
      </c>
      <c r="M17" s="173">
        <f>'Current Year + Step'!M23*$C$11</f>
        <v>0</v>
      </c>
      <c r="N17" s="173">
        <f>'Current Year + Step'!N23*$C$11</f>
        <v>0</v>
      </c>
      <c r="P17" s="135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35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35"/>
      <c r="AQ17" s="147">
        <f t="shared" ref="AQ17:AQ47" si="10">B17</f>
        <v>1</v>
      </c>
      <c r="AR17" s="148">
        <f t="shared" ref="AR17:BB32" si="11">+D17-C17</f>
        <v>0</v>
      </c>
      <c r="AS17" s="148">
        <f t="shared" si="11"/>
        <v>0</v>
      </c>
      <c r="AT17" s="148">
        <f t="shared" ref="AT17:AT47" si="12">+F17-E17</f>
        <v>0</v>
      </c>
      <c r="AU17" s="148">
        <f t="shared" ref="AU17:AU47" si="13">+G17-F17</f>
        <v>0</v>
      </c>
      <c r="AV17" s="148">
        <f t="shared" ref="AV17:AV47" si="14">+H17-G17</f>
        <v>0</v>
      </c>
      <c r="AW17" s="148">
        <f t="shared" ref="AW17:AW47" si="15">+I17-H17</f>
        <v>0</v>
      </c>
      <c r="AX17" s="148">
        <f t="shared" ref="AX17:AX47" si="16">+J17-I17</f>
        <v>0</v>
      </c>
      <c r="AY17" s="148">
        <f t="shared" ref="AY17:AY47" si="17">+K17-J17</f>
        <v>0</v>
      </c>
      <c r="AZ17" s="148">
        <f t="shared" ref="AZ17:AZ47" si="18">+L17-K17</f>
        <v>0</v>
      </c>
      <c r="BA17" s="148">
        <f t="shared" ref="BA17:BA47" si="19">+M17-L17</f>
        <v>0</v>
      </c>
      <c r="BB17" s="148">
        <f t="shared" si="11"/>
        <v>0</v>
      </c>
      <c r="BC17" s="135"/>
      <c r="BD17" s="149" t="e">
        <f t="shared" ref="BD17:BN32" si="20">+D17/C17-1</f>
        <v>#DIV/0!</v>
      </c>
      <c r="BE17" s="149" t="e">
        <f t="shared" si="20"/>
        <v>#DIV/0!</v>
      </c>
      <c r="BF17" s="149" t="e">
        <f t="shared" ref="BF17:BF47" si="21">+F17/E17-1</f>
        <v>#DIV/0!</v>
      </c>
      <c r="BG17" s="149" t="e">
        <f t="shared" ref="BG17:BG47" si="22">+G17/F17-1</f>
        <v>#DIV/0!</v>
      </c>
      <c r="BH17" s="149" t="e">
        <f t="shared" ref="BH17:BH47" si="23">+H17/G17-1</f>
        <v>#DIV/0!</v>
      </c>
      <c r="BI17" s="149" t="e">
        <f t="shared" ref="BI17:BI47" si="24">+I17/H17-1</f>
        <v>#DIV/0!</v>
      </c>
      <c r="BJ17" s="149" t="e">
        <f t="shared" ref="BJ17:BJ47" si="25">+J17/I17-1</f>
        <v>#DIV/0!</v>
      </c>
      <c r="BK17" s="149" t="e">
        <f t="shared" ref="BK17:BK47" si="26">+K17/J17-1</f>
        <v>#DIV/0!</v>
      </c>
      <c r="BL17" s="149" t="e">
        <f t="shared" ref="BL17:BL47" si="27">+L17/K17-1</f>
        <v>#DIV/0!</v>
      </c>
      <c r="BM17" s="149" t="e">
        <f t="shared" ref="BM17:BM47" si="28">+M17/L17-1</f>
        <v>#DIV/0!</v>
      </c>
      <c r="BN17" s="149" t="e">
        <f t="shared" si="20"/>
        <v>#DIV/0!</v>
      </c>
      <c r="BO17" s="40"/>
      <c r="BP17" s="40"/>
    </row>
    <row r="18" spans="2:68" ht="14.25" customHeight="1" x14ac:dyDescent="0.3">
      <c r="B18" s="159">
        <f>'Current Year'!B22</f>
        <v>2</v>
      </c>
      <c r="C18" s="173">
        <f>+C17*1.01</f>
        <v>0</v>
      </c>
      <c r="D18" s="173">
        <f t="shared" ref="D18:J18" si="29">+D17*1.01</f>
        <v>0</v>
      </c>
      <c r="E18" s="173">
        <f t="shared" si="29"/>
        <v>0</v>
      </c>
      <c r="F18" s="173">
        <f t="shared" si="29"/>
        <v>0</v>
      </c>
      <c r="G18" s="173">
        <f t="shared" si="29"/>
        <v>0</v>
      </c>
      <c r="H18" s="173">
        <f t="shared" si="29"/>
        <v>0</v>
      </c>
      <c r="I18" s="173">
        <f t="shared" si="29"/>
        <v>0</v>
      </c>
      <c r="J18" s="173">
        <f t="shared" si="29"/>
        <v>0</v>
      </c>
      <c r="K18" s="173">
        <f>'Current Year + Step'!K24*$C$11</f>
        <v>0</v>
      </c>
      <c r="L18" s="173">
        <f>'Current Year + Step'!L24*$C$11</f>
        <v>0</v>
      </c>
      <c r="M18" s="173">
        <f>'Current Year + Step'!M24*$C$11</f>
        <v>0</v>
      </c>
      <c r="N18" s="173">
        <f>'Current Year + Step'!N24*$C$11</f>
        <v>0</v>
      </c>
      <c r="P18" s="150">
        <f t="shared" ref="P18:P47" si="30">B18</f>
        <v>2</v>
      </c>
      <c r="Q18" s="178" t="e">
        <f>+C18/C17-1</f>
        <v>#DIV/0!</v>
      </c>
      <c r="R18" s="178" t="e">
        <f t="shared" ref="R18:AB33" si="31">+D18/D17-1</f>
        <v>#DIV/0!</v>
      </c>
      <c r="S18" s="178" t="e">
        <f t="shared" si="31"/>
        <v>#DIV/0!</v>
      </c>
      <c r="T18" s="178" t="e">
        <f t="shared" ref="T18:T47" si="32">+F18/F17-1</f>
        <v>#DIV/0!</v>
      </c>
      <c r="U18" s="178" t="e">
        <f t="shared" ref="U18:U47" si="33">+G18/G17-1</f>
        <v>#DIV/0!</v>
      </c>
      <c r="V18" s="178" t="e">
        <f t="shared" ref="V18:V47" si="34">+H18/H17-1</f>
        <v>#DIV/0!</v>
      </c>
      <c r="W18" s="178" t="e">
        <f t="shared" ref="W18:W47" si="35">+I18/I17-1</f>
        <v>#DIV/0!</v>
      </c>
      <c r="X18" s="178" t="e">
        <f t="shared" ref="X18:X47" si="36">+J18/J17-1</f>
        <v>#DIV/0!</v>
      </c>
      <c r="Y18" s="178" t="e">
        <f t="shared" ref="Y18:Y47" si="37">+K18/K17-1</f>
        <v>#DIV/0!</v>
      </c>
      <c r="Z18" s="178" t="e">
        <f t="shared" ref="Z18:Z47" si="38">+L18/L17-1</f>
        <v>#DIV/0!</v>
      </c>
      <c r="AA18" s="178" t="e">
        <f t="shared" si="31"/>
        <v>#DIV/0!</v>
      </c>
      <c r="AB18" s="178" t="e">
        <f t="shared" si="31"/>
        <v>#DIV/0!</v>
      </c>
      <c r="AC18" s="135"/>
      <c r="AD18" s="148">
        <f>+C18-C17</f>
        <v>0</v>
      </c>
      <c r="AE18" s="148">
        <f t="shared" ref="AE18:AO33" si="39">+D18-D17</f>
        <v>0</v>
      </c>
      <c r="AF18" s="148">
        <f t="shared" si="39"/>
        <v>0</v>
      </c>
      <c r="AG18" s="148">
        <f t="shared" ref="AG18:AG47" si="40">+F18-F17</f>
        <v>0</v>
      </c>
      <c r="AH18" s="148">
        <f t="shared" ref="AH18:AH47" si="41">+G18-G17</f>
        <v>0</v>
      </c>
      <c r="AI18" s="148">
        <f t="shared" ref="AI18:AI47" si="42">+H18-H17</f>
        <v>0</v>
      </c>
      <c r="AJ18" s="148">
        <f t="shared" ref="AJ18:AJ47" si="43">+I18-I17</f>
        <v>0</v>
      </c>
      <c r="AK18" s="148">
        <f t="shared" ref="AK18:AK47" si="44">+J18-J17</f>
        <v>0</v>
      </c>
      <c r="AL18" s="148">
        <f t="shared" ref="AL18:AL47" si="45">+K18-K17</f>
        <v>0</v>
      </c>
      <c r="AM18" s="148">
        <f t="shared" ref="AM18:AM47" si="46">+L18-L17</f>
        <v>0</v>
      </c>
      <c r="AN18" s="148">
        <f t="shared" si="39"/>
        <v>0</v>
      </c>
      <c r="AO18" s="148">
        <f t="shared" si="39"/>
        <v>0</v>
      </c>
      <c r="AP18" s="135"/>
      <c r="AQ18" s="147">
        <f t="shared" si="10"/>
        <v>2</v>
      </c>
      <c r="AR18" s="148">
        <f t="shared" si="11"/>
        <v>0</v>
      </c>
      <c r="AS18" s="148">
        <f t="shared" si="11"/>
        <v>0</v>
      </c>
      <c r="AT18" s="148">
        <f t="shared" si="12"/>
        <v>0</v>
      </c>
      <c r="AU18" s="148">
        <f t="shared" si="13"/>
        <v>0</v>
      </c>
      <c r="AV18" s="148">
        <f t="shared" si="14"/>
        <v>0</v>
      </c>
      <c r="AW18" s="148">
        <f t="shared" si="15"/>
        <v>0</v>
      </c>
      <c r="AX18" s="148">
        <f t="shared" si="16"/>
        <v>0</v>
      </c>
      <c r="AY18" s="148">
        <f t="shared" si="17"/>
        <v>0</v>
      </c>
      <c r="AZ18" s="148">
        <f t="shared" si="18"/>
        <v>0</v>
      </c>
      <c r="BA18" s="148">
        <f t="shared" si="19"/>
        <v>0</v>
      </c>
      <c r="BB18" s="148">
        <f t="shared" si="11"/>
        <v>0</v>
      </c>
      <c r="BC18" s="152"/>
      <c r="BD18" s="149" t="e">
        <f t="shared" si="20"/>
        <v>#DIV/0!</v>
      </c>
      <c r="BE18" s="149" t="e">
        <f t="shared" si="20"/>
        <v>#DIV/0!</v>
      </c>
      <c r="BF18" s="149" t="e">
        <f t="shared" si="21"/>
        <v>#DIV/0!</v>
      </c>
      <c r="BG18" s="149" t="e">
        <f t="shared" si="22"/>
        <v>#DIV/0!</v>
      </c>
      <c r="BH18" s="149" t="e">
        <f t="shared" si="23"/>
        <v>#DIV/0!</v>
      </c>
      <c r="BI18" s="149" t="e">
        <f t="shared" si="24"/>
        <v>#DIV/0!</v>
      </c>
      <c r="BJ18" s="149" t="e">
        <f t="shared" si="25"/>
        <v>#DIV/0!</v>
      </c>
      <c r="BK18" s="149" t="e">
        <f t="shared" si="26"/>
        <v>#DIV/0!</v>
      </c>
      <c r="BL18" s="149" t="e">
        <f t="shared" si="27"/>
        <v>#DIV/0!</v>
      </c>
      <c r="BM18" s="149" t="e">
        <f t="shared" si="28"/>
        <v>#DIV/0!</v>
      </c>
      <c r="BN18" s="149" t="e">
        <f t="shared" si="20"/>
        <v>#DIV/0!</v>
      </c>
      <c r="BO18" s="40"/>
      <c r="BP18" s="40"/>
    </row>
    <row r="19" spans="2:68" ht="14.25" customHeight="1" x14ac:dyDescent="0.3">
      <c r="B19" s="159">
        <f>'Current Year'!B23</f>
        <v>3</v>
      </c>
      <c r="C19" s="173">
        <f t="shared" ref="C19:C31" si="47">+C18*1.01</f>
        <v>0</v>
      </c>
      <c r="D19" s="173">
        <f t="shared" ref="D19:D31" si="48">+D18*1.01</f>
        <v>0</v>
      </c>
      <c r="E19" s="173">
        <f t="shared" ref="E19:E31" si="49">+E18*1.01</f>
        <v>0</v>
      </c>
      <c r="F19" s="173">
        <f t="shared" ref="F19:F31" si="50">+F18*1.01</f>
        <v>0</v>
      </c>
      <c r="G19" s="173">
        <f t="shared" ref="G19:G31" si="51">+G18*1.01</f>
        <v>0</v>
      </c>
      <c r="H19" s="173">
        <f t="shared" ref="H19:H31" si="52">+H18*1.01</f>
        <v>0</v>
      </c>
      <c r="I19" s="173">
        <f t="shared" ref="I19:I31" si="53">+I18*1.01</f>
        <v>0</v>
      </c>
      <c r="J19" s="173">
        <f t="shared" ref="J19:J31" si="54">+J18*1.01</f>
        <v>0</v>
      </c>
      <c r="K19" s="173">
        <f>'Current Year + Step'!K25*$C$11</f>
        <v>0</v>
      </c>
      <c r="L19" s="173">
        <f>'Current Year + Step'!L25*$C$11</f>
        <v>0</v>
      </c>
      <c r="M19" s="173">
        <f>'Current Year + Step'!M25*$C$11</f>
        <v>0</v>
      </c>
      <c r="N19" s="173">
        <f>'Current Year + Step'!N25*$C$11</f>
        <v>0</v>
      </c>
      <c r="P19" s="150">
        <f t="shared" si="30"/>
        <v>3</v>
      </c>
      <c r="Q19" s="178" t="e">
        <f t="shared" ref="Q19:S47" si="55">+C19/C18-1</f>
        <v>#DIV/0!</v>
      </c>
      <c r="R19" s="178" t="e">
        <f t="shared" si="31"/>
        <v>#DIV/0!</v>
      </c>
      <c r="S19" s="178" t="e">
        <f t="shared" si="31"/>
        <v>#DIV/0!</v>
      </c>
      <c r="T19" s="178" t="e">
        <f t="shared" si="32"/>
        <v>#DIV/0!</v>
      </c>
      <c r="U19" s="178" t="e">
        <f t="shared" si="33"/>
        <v>#DIV/0!</v>
      </c>
      <c r="V19" s="178" t="e">
        <f t="shared" si="34"/>
        <v>#DIV/0!</v>
      </c>
      <c r="W19" s="178" t="e">
        <f t="shared" si="35"/>
        <v>#DIV/0!</v>
      </c>
      <c r="X19" s="178" t="e">
        <f t="shared" si="36"/>
        <v>#DIV/0!</v>
      </c>
      <c r="Y19" s="178" t="e">
        <f t="shared" si="37"/>
        <v>#DIV/0!</v>
      </c>
      <c r="Z19" s="178" t="e">
        <f t="shared" si="38"/>
        <v>#DIV/0!</v>
      </c>
      <c r="AA19" s="178" t="e">
        <f t="shared" si="31"/>
        <v>#DIV/0!</v>
      </c>
      <c r="AB19" s="178" t="e">
        <f t="shared" si="31"/>
        <v>#DIV/0!</v>
      </c>
      <c r="AC19" s="135"/>
      <c r="AD19" s="148">
        <f t="shared" ref="AD19:AF47" si="56">+C19-C18</f>
        <v>0</v>
      </c>
      <c r="AE19" s="148">
        <f t="shared" si="39"/>
        <v>0</v>
      </c>
      <c r="AF19" s="148">
        <f t="shared" si="39"/>
        <v>0</v>
      </c>
      <c r="AG19" s="148">
        <f t="shared" si="40"/>
        <v>0</v>
      </c>
      <c r="AH19" s="148">
        <f t="shared" si="41"/>
        <v>0</v>
      </c>
      <c r="AI19" s="148">
        <f t="shared" si="42"/>
        <v>0</v>
      </c>
      <c r="AJ19" s="148">
        <f t="shared" si="43"/>
        <v>0</v>
      </c>
      <c r="AK19" s="148">
        <f t="shared" si="44"/>
        <v>0</v>
      </c>
      <c r="AL19" s="148">
        <f t="shared" si="45"/>
        <v>0</v>
      </c>
      <c r="AM19" s="148">
        <f t="shared" si="46"/>
        <v>0</v>
      </c>
      <c r="AN19" s="148">
        <f t="shared" si="39"/>
        <v>0</v>
      </c>
      <c r="AO19" s="148">
        <f t="shared" si="39"/>
        <v>0</v>
      </c>
      <c r="AP19" s="135"/>
      <c r="AQ19" s="147">
        <f t="shared" si="10"/>
        <v>3</v>
      </c>
      <c r="AR19" s="148">
        <f t="shared" si="11"/>
        <v>0</v>
      </c>
      <c r="AS19" s="148">
        <f t="shared" si="11"/>
        <v>0</v>
      </c>
      <c r="AT19" s="148">
        <f t="shared" si="12"/>
        <v>0</v>
      </c>
      <c r="AU19" s="148">
        <f t="shared" si="13"/>
        <v>0</v>
      </c>
      <c r="AV19" s="148">
        <f t="shared" si="14"/>
        <v>0</v>
      </c>
      <c r="AW19" s="148">
        <f t="shared" si="15"/>
        <v>0</v>
      </c>
      <c r="AX19" s="148">
        <f t="shared" si="16"/>
        <v>0</v>
      </c>
      <c r="AY19" s="148">
        <f t="shared" si="17"/>
        <v>0</v>
      </c>
      <c r="AZ19" s="148">
        <f t="shared" si="18"/>
        <v>0</v>
      </c>
      <c r="BA19" s="148">
        <f t="shared" si="19"/>
        <v>0</v>
      </c>
      <c r="BB19" s="148">
        <f t="shared" si="11"/>
        <v>0</v>
      </c>
      <c r="BC19" s="152"/>
      <c r="BD19" s="149" t="e">
        <f t="shared" si="20"/>
        <v>#DIV/0!</v>
      </c>
      <c r="BE19" s="149" t="e">
        <f t="shared" si="20"/>
        <v>#DIV/0!</v>
      </c>
      <c r="BF19" s="149" t="e">
        <f t="shared" si="21"/>
        <v>#DIV/0!</v>
      </c>
      <c r="BG19" s="149" t="e">
        <f t="shared" si="22"/>
        <v>#DIV/0!</v>
      </c>
      <c r="BH19" s="149" t="e">
        <f t="shared" si="23"/>
        <v>#DIV/0!</v>
      </c>
      <c r="BI19" s="149" t="e">
        <f t="shared" si="24"/>
        <v>#DIV/0!</v>
      </c>
      <c r="BJ19" s="149" t="e">
        <f t="shared" si="25"/>
        <v>#DIV/0!</v>
      </c>
      <c r="BK19" s="149" t="e">
        <f t="shared" si="26"/>
        <v>#DIV/0!</v>
      </c>
      <c r="BL19" s="149" t="e">
        <f t="shared" si="27"/>
        <v>#DIV/0!</v>
      </c>
      <c r="BM19" s="149" t="e">
        <f t="shared" si="28"/>
        <v>#DIV/0!</v>
      </c>
      <c r="BN19" s="149" t="e">
        <f t="shared" si="20"/>
        <v>#DIV/0!</v>
      </c>
      <c r="BO19" s="40"/>
      <c r="BP19" s="40"/>
    </row>
    <row r="20" spans="2:68" ht="14.25" customHeight="1" x14ac:dyDescent="0.3">
      <c r="B20" s="159">
        <f>'Current Year'!B24</f>
        <v>4</v>
      </c>
      <c r="C20" s="173">
        <f t="shared" si="47"/>
        <v>0</v>
      </c>
      <c r="D20" s="173">
        <f t="shared" si="48"/>
        <v>0</v>
      </c>
      <c r="E20" s="173">
        <f t="shared" si="49"/>
        <v>0</v>
      </c>
      <c r="F20" s="173">
        <f t="shared" si="50"/>
        <v>0</v>
      </c>
      <c r="G20" s="173">
        <f t="shared" si="51"/>
        <v>0</v>
      </c>
      <c r="H20" s="173">
        <f t="shared" si="52"/>
        <v>0</v>
      </c>
      <c r="I20" s="173">
        <f t="shared" si="53"/>
        <v>0</v>
      </c>
      <c r="J20" s="173">
        <f t="shared" si="54"/>
        <v>0</v>
      </c>
      <c r="K20" s="173">
        <f>'Current Year + Step'!K26*$C$11</f>
        <v>0</v>
      </c>
      <c r="L20" s="173">
        <f>'Current Year + Step'!L26*$C$11</f>
        <v>0</v>
      </c>
      <c r="M20" s="173">
        <f>'Current Year + Step'!M26*$C$11</f>
        <v>0</v>
      </c>
      <c r="N20" s="173">
        <f>'Current Year + Step'!N26*$C$11</f>
        <v>0</v>
      </c>
      <c r="P20" s="150">
        <f t="shared" si="30"/>
        <v>4</v>
      </c>
      <c r="Q20" s="178" t="e">
        <f t="shared" si="55"/>
        <v>#DIV/0!</v>
      </c>
      <c r="R20" s="178" t="e">
        <f t="shared" si="31"/>
        <v>#DIV/0!</v>
      </c>
      <c r="S20" s="178" t="e">
        <f t="shared" si="31"/>
        <v>#DIV/0!</v>
      </c>
      <c r="T20" s="178" t="e">
        <f t="shared" si="32"/>
        <v>#DIV/0!</v>
      </c>
      <c r="U20" s="178" t="e">
        <f t="shared" si="33"/>
        <v>#DIV/0!</v>
      </c>
      <c r="V20" s="178" t="e">
        <f t="shared" si="34"/>
        <v>#DIV/0!</v>
      </c>
      <c r="W20" s="178" t="e">
        <f t="shared" si="35"/>
        <v>#DIV/0!</v>
      </c>
      <c r="X20" s="178" t="e">
        <f t="shared" si="36"/>
        <v>#DIV/0!</v>
      </c>
      <c r="Y20" s="178" t="e">
        <f t="shared" si="37"/>
        <v>#DIV/0!</v>
      </c>
      <c r="Z20" s="178" t="e">
        <f t="shared" si="38"/>
        <v>#DIV/0!</v>
      </c>
      <c r="AA20" s="178" t="e">
        <f t="shared" si="31"/>
        <v>#DIV/0!</v>
      </c>
      <c r="AB20" s="178" t="e">
        <f t="shared" si="31"/>
        <v>#DIV/0!</v>
      </c>
      <c r="AC20" s="135"/>
      <c r="AD20" s="148">
        <f t="shared" si="56"/>
        <v>0</v>
      </c>
      <c r="AE20" s="148">
        <f t="shared" si="39"/>
        <v>0</v>
      </c>
      <c r="AF20" s="148">
        <f t="shared" si="39"/>
        <v>0</v>
      </c>
      <c r="AG20" s="148">
        <f t="shared" si="40"/>
        <v>0</v>
      </c>
      <c r="AH20" s="148">
        <f t="shared" si="41"/>
        <v>0</v>
      </c>
      <c r="AI20" s="148">
        <f t="shared" si="42"/>
        <v>0</v>
      </c>
      <c r="AJ20" s="148">
        <f t="shared" si="43"/>
        <v>0</v>
      </c>
      <c r="AK20" s="148">
        <f t="shared" si="44"/>
        <v>0</v>
      </c>
      <c r="AL20" s="148">
        <f t="shared" si="45"/>
        <v>0</v>
      </c>
      <c r="AM20" s="148">
        <f t="shared" si="46"/>
        <v>0</v>
      </c>
      <c r="AN20" s="148">
        <f t="shared" si="39"/>
        <v>0</v>
      </c>
      <c r="AO20" s="148">
        <f t="shared" si="39"/>
        <v>0</v>
      </c>
      <c r="AP20" s="135"/>
      <c r="AQ20" s="147">
        <f t="shared" si="10"/>
        <v>4</v>
      </c>
      <c r="AR20" s="148">
        <f t="shared" si="11"/>
        <v>0</v>
      </c>
      <c r="AS20" s="148">
        <f t="shared" si="11"/>
        <v>0</v>
      </c>
      <c r="AT20" s="148">
        <f t="shared" si="12"/>
        <v>0</v>
      </c>
      <c r="AU20" s="148">
        <f t="shared" si="13"/>
        <v>0</v>
      </c>
      <c r="AV20" s="148">
        <f t="shared" si="14"/>
        <v>0</v>
      </c>
      <c r="AW20" s="148">
        <f t="shared" si="15"/>
        <v>0</v>
      </c>
      <c r="AX20" s="148">
        <f t="shared" si="16"/>
        <v>0</v>
      </c>
      <c r="AY20" s="148">
        <f t="shared" si="17"/>
        <v>0</v>
      </c>
      <c r="AZ20" s="148">
        <f t="shared" si="18"/>
        <v>0</v>
      </c>
      <c r="BA20" s="148">
        <f t="shared" si="19"/>
        <v>0</v>
      </c>
      <c r="BB20" s="148">
        <f t="shared" si="11"/>
        <v>0</v>
      </c>
      <c r="BC20" s="152"/>
      <c r="BD20" s="149" t="e">
        <f t="shared" si="20"/>
        <v>#DIV/0!</v>
      </c>
      <c r="BE20" s="149" t="e">
        <f t="shared" si="20"/>
        <v>#DIV/0!</v>
      </c>
      <c r="BF20" s="149" t="e">
        <f t="shared" si="21"/>
        <v>#DIV/0!</v>
      </c>
      <c r="BG20" s="149" t="e">
        <f t="shared" si="22"/>
        <v>#DIV/0!</v>
      </c>
      <c r="BH20" s="149" t="e">
        <f t="shared" si="23"/>
        <v>#DIV/0!</v>
      </c>
      <c r="BI20" s="149" t="e">
        <f t="shared" si="24"/>
        <v>#DIV/0!</v>
      </c>
      <c r="BJ20" s="149" t="e">
        <f t="shared" si="25"/>
        <v>#DIV/0!</v>
      </c>
      <c r="BK20" s="149" t="e">
        <f t="shared" si="26"/>
        <v>#DIV/0!</v>
      </c>
      <c r="BL20" s="149" t="e">
        <f t="shared" si="27"/>
        <v>#DIV/0!</v>
      </c>
      <c r="BM20" s="149" t="e">
        <f t="shared" si="28"/>
        <v>#DIV/0!</v>
      </c>
      <c r="BN20" s="149" t="e">
        <f t="shared" si="20"/>
        <v>#DIV/0!</v>
      </c>
      <c r="BO20" s="40"/>
      <c r="BP20" s="40"/>
    </row>
    <row r="21" spans="2:68" ht="14.25" customHeight="1" x14ac:dyDescent="0.3">
      <c r="B21" s="159">
        <f>'Current Year'!B25</f>
        <v>5</v>
      </c>
      <c r="C21" s="173">
        <f t="shared" si="47"/>
        <v>0</v>
      </c>
      <c r="D21" s="173">
        <f t="shared" si="48"/>
        <v>0</v>
      </c>
      <c r="E21" s="173">
        <f t="shared" si="49"/>
        <v>0</v>
      </c>
      <c r="F21" s="173">
        <f t="shared" si="50"/>
        <v>0</v>
      </c>
      <c r="G21" s="173">
        <f t="shared" si="51"/>
        <v>0</v>
      </c>
      <c r="H21" s="173">
        <f t="shared" si="52"/>
        <v>0</v>
      </c>
      <c r="I21" s="173">
        <f t="shared" si="53"/>
        <v>0</v>
      </c>
      <c r="J21" s="173">
        <f t="shared" si="54"/>
        <v>0</v>
      </c>
      <c r="K21" s="173">
        <f>'Current Year + Step'!K27*$C$11</f>
        <v>0</v>
      </c>
      <c r="L21" s="173">
        <f>'Current Year + Step'!L27*$C$11</f>
        <v>0</v>
      </c>
      <c r="M21" s="173">
        <f>'Current Year + Step'!M27*$C$11</f>
        <v>0</v>
      </c>
      <c r="N21" s="173">
        <f>'Current Year + Step'!N27*$C$11</f>
        <v>0</v>
      </c>
      <c r="P21" s="150">
        <f t="shared" si="30"/>
        <v>5</v>
      </c>
      <c r="Q21" s="178" t="e">
        <f t="shared" si="55"/>
        <v>#DIV/0!</v>
      </c>
      <c r="R21" s="178" t="e">
        <f t="shared" si="31"/>
        <v>#DIV/0!</v>
      </c>
      <c r="S21" s="178" t="e">
        <f t="shared" si="31"/>
        <v>#DIV/0!</v>
      </c>
      <c r="T21" s="178" t="e">
        <f t="shared" si="32"/>
        <v>#DIV/0!</v>
      </c>
      <c r="U21" s="178" t="e">
        <f t="shared" si="33"/>
        <v>#DIV/0!</v>
      </c>
      <c r="V21" s="178" t="e">
        <f t="shared" si="34"/>
        <v>#DIV/0!</v>
      </c>
      <c r="W21" s="178" t="e">
        <f t="shared" si="35"/>
        <v>#DIV/0!</v>
      </c>
      <c r="X21" s="178" t="e">
        <f t="shared" si="36"/>
        <v>#DIV/0!</v>
      </c>
      <c r="Y21" s="178" t="e">
        <f t="shared" si="37"/>
        <v>#DIV/0!</v>
      </c>
      <c r="Z21" s="178" t="e">
        <f t="shared" si="38"/>
        <v>#DIV/0!</v>
      </c>
      <c r="AA21" s="178" t="e">
        <f t="shared" si="31"/>
        <v>#DIV/0!</v>
      </c>
      <c r="AB21" s="178" t="e">
        <f t="shared" si="31"/>
        <v>#DIV/0!</v>
      </c>
      <c r="AC21" s="135"/>
      <c r="AD21" s="148">
        <f t="shared" si="56"/>
        <v>0</v>
      </c>
      <c r="AE21" s="148">
        <f t="shared" si="39"/>
        <v>0</v>
      </c>
      <c r="AF21" s="148">
        <f t="shared" si="39"/>
        <v>0</v>
      </c>
      <c r="AG21" s="148">
        <f t="shared" si="40"/>
        <v>0</v>
      </c>
      <c r="AH21" s="148">
        <f t="shared" si="41"/>
        <v>0</v>
      </c>
      <c r="AI21" s="148">
        <f t="shared" si="42"/>
        <v>0</v>
      </c>
      <c r="AJ21" s="148">
        <f t="shared" si="43"/>
        <v>0</v>
      </c>
      <c r="AK21" s="148">
        <f t="shared" si="44"/>
        <v>0</v>
      </c>
      <c r="AL21" s="148">
        <f t="shared" si="45"/>
        <v>0</v>
      </c>
      <c r="AM21" s="148">
        <f t="shared" si="46"/>
        <v>0</v>
      </c>
      <c r="AN21" s="148">
        <f t="shared" si="39"/>
        <v>0</v>
      </c>
      <c r="AO21" s="148">
        <f t="shared" si="39"/>
        <v>0</v>
      </c>
      <c r="AP21" s="135"/>
      <c r="AQ21" s="147">
        <f t="shared" si="10"/>
        <v>5</v>
      </c>
      <c r="AR21" s="148">
        <f t="shared" si="11"/>
        <v>0</v>
      </c>
      <c r="AS21" s="148">
        <f t="shared" si="11"/>
        <v>0</v>
      </c>
      <c r="AT21" s="148">
        <f t="shared" si="12"/>
        <v>0</v>
      </c>
      <c r="AU21" s="148">
        <f t="shared" si="13"/>
        <v>0</v>
      </c>
      <c r="AV21" s="148">
        <f t="shared" si="14"/>
        <v>0</v>
      </c>
      <c r="AW21" s="148">
        <f t="shared" si="15"/>
        <v>0</v>
      </c>
      <c r="AX21" s="148">
        <f t="shared" si="16"/>
        <v>0</v>
      </c>
      <c r="AY21" s="148">
        <f t="shared" si="17"/>
        <v>0</v>
      </c>
      <c r="AZ21" s="148">
        <f t="shared" si="18"/>
        <v>0</v>
      </c>
      <c r="BA21" s="148">
        <f t="shared" si="19"/>
        <v>0</v>
      </c>
      <c r="BB21" s="148">
        <f t="shared" si="11"/>
        <v>0</v>
      </c>
      <c r="BC21" s="152"/>
      <c r="BD21" s="149" t="e">
        <f t="shared" si="20"/>
        <v>#DIV/0!</v>
      </c>
      <c r="BE21" s="149" t="e">
        <f t="shared" si="20"/>
        <v>#DIV/0!</v>
      </c>
      <c r="BF21" s="149" t="e">
        <f t="shared" si="21"/>
        <v>#DIV/0!</v>
      </c>
      <c r="BG21" s="149" t="e">
        <f t="shared" si="22"/>
        <v>#DIV/0!</v>
      </c>
      <c r="BH21" s="149" t="e">
        <f t="shared" si="23"/>
        <v>#DIV/0!</v>
      </c>
      <c r="BI21" s="149" t="e">
        <f t="shared" si="24"/>
        <v>#DIV/0!</v>
      </c>
      <c r="BJ21" s="149" t="e">
        <f t="shared" si="25"/>
        <v>#DIV/0!</v>
      </c>
      <c r="BK21" s="149" t="e">
        <f t="shared" si="26"/>
        <v>#DIV/0!</v>
      </c>
      <c r="BL21" s="149" t="e">
        <f t="shared" si="27"/>
        <v>#DIV/0!</v>
      </c>
      <c r="BM21" s="149" t="e">
        <f t="shared" si="28"/>
        <v>#DIV/0!</v>
      </c>
      <c r="BN21" s="149" t="e">
        <f t="shared" si="20"/>
        <v>#DIV/0!</v>
      </c>
      <c r="BO21" s="40"/>
      <c r="BP21" s="40"/>
    </row>
    <row r="22" spans="2:68" ht="14.25" customHeight="1" x14ac:dyDescent="0.3">
      <c r="B22" s="159">
        <f>'Current Year'!B26</f>
        <v>6</v>
      </c>
      <c r="C22" s="173">
        <f t="shared" si="47"/>
        <v>0</v>
      </c>
      <c r="D22" s="173">
        <f t="shared" si="48"/>
        <v>0</v>
      </c>
      <c r="E22" s="173">
        <f t="shared" si="49"/>
        <v>0</v>
      </c>
      <c r="F22" s="173">
        <f t="shared" si="50"/>
        <v>0</v>
      </c>
      <c r="G22" s="173">
        <f t="shared" si="51"/>
        <v>0</v>
      </c>
      <c r="H22" s="173">
        <f t="shared" si="52"/>
        <v>0</v>
      </c>
      <c r="I22" s="173">
        <f t="shared" si="53"/>
        <v>0</v>
      </c>
      <c r="J22" s="173">
        <f t="shared" si="54"/>
        <v>0</v>
      </c>
      <c r="K22" s="173">
        <f>'Current Year + Step'!K28*$C$11</f>
        <v>0</v>
      </c>
      <c r="L22" s="173">
        <f>'Current Year + Step'!L28*$C$11</f>
        <v>0</v>
      </c>
      <c r="M22" s="173">
        <f>'Current Year + Step'!M28*$C$11</f>
        <v>0</v>
      </c>
      <c r="N22" s="173">
        <f>'Current Year + Step'!N28*$C$11</f>
        <v>0</v>
      </c>
      <c r="P22" s="150">
        <f t="shared" si="30"/>
        <v>6</v>
      </c>
      <c r="Q22" s="178" t="e">
        <f t="shared" si="55"/>
        <v>#DIV/0!</v>
      </c>
      <c r="R22" s="178" t="e">
        <f t="shared" si="31"/>
        <v>#DIV/0!</v>
      </c>
      <c r="S22" s="178" t="e">
        <f t="shared" si="31"/>
        <v>#DIV/0!</v>
      </c>
      <c r="T22" s="178" t="e">
        <f t="shared" si="32"/>
        <v>#DIV/0!</v>
      </c>
      <c r="U22" s="178" t="e">
        <f t="shared" si="33"/>
        <v>#DIV/0!</v>
      </c>
      <c r="V22" s="178" t="e">
        <f t="shared" si="34"/>
        <v>#DIV/0!</v>
      </c>
      <c r="W22" s="178" t="e">
        <f t="shared" si="35"/>
        <v>#DIV/0!</v>
      </c>
      <c r="X22" s="178" t="e">
        <f t="shared" si="36"/>
        <v>#DIV/0!</v>
      </c>
      <c r="Y22" s="178" t="e">
        <f t="shared" si="37"/>
        <v>#DIV/0!</v>
      </c>
      <c r="Z22" s="178" t="e">
        <f t="shared" si="38"/>
        <v>#DIV/0!</v>
      </c>
      <c r="AA22" s="178" t="e">
        <f t="shared" si="31"/>
        <v>#DIV/0!</v>
      </c>
      <c r="AB22" s="178" t="e">
        <f t="shared" si="31"/>
        <v>#DIV/0!</v>
      </c>
      <c r="AC22" s="135"/>
      <c r="AD22" s="148">
        <f t="shared" si="56"/>
        <v>0</v>
      </c>
      <c r="AE22" s="148">
        <f t="shared" si="39"/>
        <v>0</v>
      </c>
      <c r="AF22" s="148">
        <f t="shared" si="39"/>
        <v>0</v>
      </c>
      <c r="AG22" s="148">
        <f t="shared" si="40"/>
        <v>0</v>
      </c>
      <c r="AH22" s="148">
        <f t="shared" si="41"/>
        <v>0</v>
      </c>
      <c r="AI22" s="148">
        <f t="shared" si="42"/>
        <v>0</v>
      </c>
      <c r="AJ22" s="148">
        <f t="shared" si="43"/>
        <v>0</v>
      </c>
      <c r="AK22" s="148">
        <f t="shared" si="44"/>
        <v>0</v>
      </c>
      <c r="AL22" s="148">
        <f t="shared" si="45"/>
        <v>0</v>
      </c>
      <c r="AM22" s="148">
        <f t="shared" si="46"/>
        <v>0</v>
      </c>
      <c r="AN22" s="148">
        <f t="shared" si="39"/>
        <v>0</v>
      </c>
      <c r="AO22" s="148">
        <f t="shared" si="39"/>
        <v>0</v>
      </c>
      <c r="AP22" s="135"/>
      <c r="AQ22" s="147">
        <f t="shared" si="10"/>
        <v>6</v>
      </c>
      <c r="AR22" s="148">
        <f t="shared" si="11"/>
        <v>0</v>
      </c>
      <c r="AS22" s="148">
        <f t="shared" si="11"/>
        <v>0</v>
      </c>
      <c r="AT22" s="148">
        <f t="shared" si="12"/>
        <v>0</v>
      </c>
      <c r="AU22" s="148">
        <f t="shared" si="13"/>
        <v>0</v>
      </c>
      <c r="AV22" s="148">
        <f t="shared" si="14"/>
        <v>0</v>
      </c>
      <c r="AW22" s="148">
        <f t="shared" si="15"/>
        <v>0</v>
      </c>
      <c r="AX22" s="148">
        <f t="shared" si="16"/>
        <v>0</v>
      </c>
      <c r="AY22" s="148">
        <f t="shared" si="17"/>
        <v>0</v>
      </c>
      <c r="AZ22" s="148">
        <f t="shared" si="18"/>
        <v>0</v>
      </c>
      <c r="BA22" s="148">
        <f t="shared" si="19"/>
        <v>0</v>
      </c>
      <c r="BB22" s="148">
        <f t="shared" si="11"/>
        <v>0</v>
      </c>
      <c r="BC22" s="152"/>
      <c r="BD22" s="149" t="e">
        <f t="shared" si="20"/>
        <v>#DIV/0!</v>
      </c>
      <c r="BE22" s="149" t="e">
        <f t="shared" si="20"/>
        <v>#DIV/0!</v>
      </c>
      <c r="BF22" s="149" t="e">
        <f t="shared" si="21"/>
        <v>#DIV/0!</v>
      </c>
      <c r="BG22" s="149" t="e">
        <f t="shared" si="22"/>
        <v>#DIV/0!</v>
      </c>
      <c r="BH22" s="149" t="e">
        <f t="shared" si="23"/>
        <v>#DIV/0!</v>
      </c>
      <c r="BI22" s="149" t="e">
        <f t="shared" si="24"/>
        <v>#DIV/0!</v>
      </c>
      <c r="BJ22" s="149" t="e">
        <f t="shared" si="25"/>
        <v>#DIV/0!</v>
      </c>
      <c r="BK22" s="149" t="e">
        <f t="shared" si="26"/>
        <v>#DIV/0!</v>
      </c>
      <c r="BL22" s="149" t="e">
        <f t="shared" si="27"/>
        <v>#DIV/0!</v>
      </c>
      <c r="BM22" s="149" t="e">
        <f t="shared" si="28"/>
        <v>#DIV/0!</v>
      </c>
      <c r="BN22" s="149" t="e">
        <f t="shared" si="20"/>
        <v>#DIV/0!</v>
      </c>
      <c r="BO22" s="40"/>
      <c r="BP22" s="40"/>
    </row>
    <row r="23" spans="2:68" ht="14.25" customHeight="1" x14ac:dyDescent="0.3">
      <c r="B23" s="159">
        <f>'Current Year'!B27</f>
        <v>7</v>
      </c>
      <c r="C23" s="173">
        <f t="shared" si="47"/>
        <v>0</v>
      </c>
      <c r="D23" s="173">
        <f t="shared" si="48"/>
        <v>0</v>
      </c>
      <c r="E23" s="173">
        <f t="shared" si="49"/>
        <v>0</v>
      </c>
      <c r="F23" s="173">
        <f t="shared" si="50"/>
        <v>0</v>
      </c>
      <c r="G23" s="173">
        <f t="shared" si="51"/>
        <v>0</v>
      </c>
      <c r="H23" s="173">
        <f t="shared" si="52"/>
        <v>0</v>
      </c>
      <c r="I23" s="173">
        <f t="shared" si="53"/>
        <v>0</v>
      </c>
      <c r="J23" s="173">
        <f t="shared" si="54"/>
        <v>0</v>
      </c>
      <c r="K23" s="173">
        <f>'Current Year + Step'!K29*$C$11</f>
        <v>0</v>
      </c>
      <c r="L23" s="173">
        <f>'Current Year + Step'!L29*$C$11</f>
        <v>0</v>
      </c>
      <c r="M23" s="173">
        <f>'Current Year + Step'!M29*$C$11</f>
        <v>0</v>
      </c>
      <c r="N23" s="173">
        <f>'Current Year + Step'!N29*$C$11</f>
        <v>0</v>
      </c>
      <c r="P23" s="150">
        <f t="shared" si="30"/>
        <v>7</v>
      </c>
      <c r="Q23" s="178" t="e">
        <f t="shared" si="55"/>
        <v>#DIV/0!</v>
      </c>
      <c r="R23" s="178" t="e">
        <f t="shared" si="31"/>
        <v>#DIV/0!</v>
      </c>
      <c r="S23" s="178" t="e">
        <f t="shared" si="31"/>
        <v>#DIV/0!</v>
      </c>
      <c r="T23" s="178" t="e">
        <f t="shared" si="32"/>
        <v>#DIV/0!</v>
      </c>
      <c r="U23" s="178" t="e">
        <f t="shared" si="33"/>
        <v>#DIV/0!</v>
      </c>
      <c r="V23" s="178" t="e">
        <f t="shared" si="34"/>
        <v>#DIV/0!</v>
      </c>
      <c r="W23" s="178" t="e">
        <f t="shared" si="35"/>
        <v>#DIV/0!</v>
      </c>
      <c r="X23" s="178" t="e">
        <f t="shared" si="36"/>
        <v>#DIV/0!</v>
      </c>
      <c r="Y23" s="178" t="e">
        <f t="shared" si="37"/>
        <v>#DIV/0!</v>
      </c>
      <c r="Z23" s="178" t="e">
        <f t="shared" si="38"/>
        <v>#DIV/0!</v>
      </c>
      <c r="AA23" s="178" t="e">
        <f t="shared" si="31"/>
        <v>#DIV/0!</v>
      </c>
      <c r="AB23" s="178" t="e">
        <f t="shared" si="31"/>
        <v>#DIV/0!</v>
      </c>
      <c r="AC23" s="135"/>
      <c r="AD23" s="148">
        <f t="shared" si="56"/>
        <v>0</v>
      </c>
      <c r="AE23" s="148">
        <f t="shared" si="39"/>
        <v>0</v>
      </c>
      <c r="AF23" s="148">
        <f t="shared" si="39"/>
        <v>0</v>
      </c>
      <c r="AG23" s="148">
        <f t="shared" si="40"/>
        <v>0</v>
      </c>
      <c r="AH23" s="148">
        <f t="shared" si="41"/>
        <v>0</v>
      </c>
      <c r="AI23" s="148">
        <f t="shared" si="42"/>
        <v>0</v>
      </c>
      <c r="AJ23" s="148">
        <f t="shared" si="43"/>
        <v>0</v>
      </c>
      <c r="AK23" s="148">
        <f t="shared" si="44"/>
        <v>0</v>
      </c>
      <c r="AL23" s="148">
        <f t="shared" si="45"/>
        <v>0</v>
      </c>
      <c r="AM23" s="148">
        <f t="shared" si="46"/>
        <v>0</v>
      </c>
      <c r="AN23" s="148">
        <f t="shared" si="39"/>
        <v>0</v>
      </c>
      <c r="AO23" s="148">
        <f t="shared" si="39"/>
        <v>0</v>
      </c>
      <c r="AP23" s="135"/>
      <c r="AQ23" s="147">
        <f t="shared" si="10"/>
        <v>7</v>
      </c>
      <c r="AR23" s="148">
        <f t="shared" si="11"/>
        <v>0</v>
      </c>
      <c r="AS23" s="148">
        <f t="shared" si="11"/>
        <v>0</v>
      </c>
      <c r="AT23" s="148">
        <f t="shared" si="12"/>
        <v>0</v>
      </c>
      <c r="AU23" s="148">
        <f t="shared" si="13"/>
        <v>0</v>
      </c>
      <c r="AV23" s="148">
        <f t="shared" si="14"/>
        <v>0</v>
      </c>
      <c r="AW23" s="148">
        <f t="shared" si="15"/>
        <v>0</v>
      </c>
      <c r="AX23" s="148">
        <f t="shared" si="16"/>
        <v>0</v>
      </c>
      <c r="AY23" s="148">
        <f t="shared" si="17"/>
        <v>0</v>
      </c>
      <c r="AZ23" s="148">
        <f t="shared" si="18"/>
        <v>0</v>
      </c>
      <c r="BA23" s="148">
        <f t="shared" si="19"/>
        <v>0</v>
      </c>
      <c r="BB23" s="148">
        <f t="shared" si="11"/>
        <v>0</v>
      </c>
      <c r="BC23" s="152"/>
      <c r="BD23" s="149" t="e">
        <f t="shared" si="20"/>
        <v>#DIV/0!</v>
      </c>
      <c r="BE23" s="149" t="e">
        <f t="shared" si="20"/>
        <v>#DIV/0!</v>
      </c>
      <c r="BF23" s="149" t="e">
        <f t="shared" si="21"/>
        <v>#DIV/0!</v>
      </c>
      <c r="BG23" s="149" t="e">
        <f t="shared" si="22"/>
        <v>#DIV/0!</v>
      </c>
      <c r="BH23" s="149" t="e">
        <f t="shared" si="23"/>
        <v>#DIV/0!</v>
      </c>
      <c r="BI23" s="149" t="e">
        <f t="shared" si="24"/>
        <v>#DIV/0!</v>
      </c>
      <c r="BJ23" s="149" t="e">
        <f t="shared" si="25"/>
        <v>#DIV/0!</v>
      </c>
      <c r="BK23" s="149" t="e">
        <f t="shared" si="26"/>
        <v>#DIV/0!</v>
      </c>
      <c r="BL23" s="149" t="e">
        <f t="shared" si="27"/>
        <v>#DIV/0!</v>
      </c>
      <c r="BM23" s="149" t="e">
        <f t="shared" si="28"/>
        <v>#DIV/0!</v>
      </c>
      <c r="BN23" s="149" t="e">
        <f t="shared" si="20"/>
        <v>#DIV/0!</v>
      </c>
      <c r="BO23" s="40"/>
      <c r="BP23" s="40"/>
    </row>
    <row r="24" spans="2:68" ht="14.25" customHeight="1" x14ac:dyDescent="0.3">
      <c r="B24" s="159">
        <f>'Current Year'!B28</f>
        <v>8</v>
      </c>
      <c r="C24" s="173">
        <f t="shared" si="47"/>
        <v>0</v>
      </c>
      <c r="D24" s="173">
        <f t="shared" si="48"/>
        <v>0</v>
      </c>
      <c r="E24" s="173">
        <f t="shared" si="49"/>
        <v>0</v>
      </c>
      <c r="F24" s="173">
        <f t="shared" si="50"/>
        <v>0</v>
      </c>
      <c r="G24" s="173">
        <f t="shared" si="51"/>
        <v>0</v>
      </c>
      <c r="H24" s="173">
        <f t="shared" si="52"/>
        <v>0</v>
      </c>
      <c r="I24" s="173">
        <f t="shared" si="53"/>
        <v>0</v>
      </c>
      <c r="J24" s="173">
        <f t="shared" si="54"/>
        <v>0</v>
      </c>
      <c r="K24" s="173">
        <f>'Current Year + Step'!K30*$C$11</f>
        <v>0</v>
      </c>
      <c r="L24" s="173">
        <f>'Current Year + Step'!L30*$C$11</f>
        <v>0</v>
      </c>
      <c r="M24" s="173">
        <f>'Current Year + Step'!M30*$C$11</f>
        <v>0</v>
      </c>
      <c r="N24" s="173">
        <f>'Current Year + Step'!N30*$C$11</f>
        <v>0</v>
      </c>
      <c r="P24" s="150">
        <f t="shared" si="30"/>
        <v>8</v>
      </c>
      <c r="Q24" s="178" t="e">
        <f t="shared" si="55"/>
        <v>#DIV/0!</v>
      </c>
      <c r="R24" s="178" t="e">
        <f t="shared" si="31"/>
        <v>#DIV/0!</v>
      </c>
      <c r="S24" s="178" t="e">
        <f t="shared" si="31"/>
        <v>#DIV/0!</v>
      </c>
      <c r="T24" s="178" t="e">
        <f t="shared" si="32"/>
        <v>#DIV/0!</v>
      </c>
      <c r="U24" s="178" t="e">
        <f t="shared" si="33"/>
        <v>#DIV/0!</v>
      </c>
      <c r="V24" s="178" t="e">
        <f t="shared" si="34"/>
        <v>#DIV/0!</v>
      </c>
      <c r="W24" s="178" t="e">
        <f t="shared" si="35"/>
        <v>#DIV/0!</v>
      </c>
      <c r="X24" s="178" t="e">
        <f t="shared" si="36"/>
        <v>#DIV/0!</v>
      </c>
      <c r="Y24" s="178" t="e">
        <f t="shared" si="37"/>
        <v>#DIV/0!</v>
      </c>
      <c r="Z24" s="178" t="e">
        <f t="shared" si="38"/>
        <v>#DIV/0!</v>
      </c>
      <c r="AA24" s="178" t="e">
        <f t="shared" si="31"/>
        <v>#DIV/0!</v>
      </c>
      <c r="AB24" s="178" t="e">
        <f t="shared" si="31"/>
        <v>#DIV/0!</v>
      </c>
      <c r="AC24" s="135"/>
      <c r="AD24" s="148">
        <f t="shared" si="56"/>
        <v>0</v>
      </c>
      <c r="AE24" s="148">
        <f t="shared" si="39"/>
        <v>0</v>
      </c>
      <c r="AF24" s="148">
        <f t="shared" si="39"/>
        <v>0</v>
      </c>
      <c r="AG24" s="148">
        <f t="shared" si="40"/>
        <v>0</v>
      </c>
      <c r="AH24" s="148">
        <f t="shared" si="41"/>
        <v>0</v>
      </c>
      <c r="AI24" s="148">
        <f t="shared" si="42"/>
        <v>0</v>
      </c>
      <c r="AJ24" s="148">
        <f t="shared" si="43"/>
        <v>0</v>
      </c>
      <c r="AK24" s="148">
        <f t="shared" si="44"/>
        <v>0</v>
      </c>
      <c r="AL24" s="148">
        <f t="shared" si="45"/>
        <v>0</v>
      </c>
      <c r="AM24" s="148">
        <f t="shared" si="46"/>
        <v>0</v>
      </c>
      <c r="AN24" s="148">
        <f t="shared" si="39"/>
        <v>0</v>
      </c>
      <c r="AO24" s="148">
        <f t="shared" si="39"/>
        <v>0</v>
      </c>
      <c r="AP24" s="135"/>
      <c r="AQ24" s="147">
        <f t="shared" si="10"/>
        <v>8</v>
      </c>
      <c r="AR24" s="148">
        <f t="shared" si="11"/>
        <v>0</v>
      </c>
      <c r="AS24" s="148">
        <f t="shared" si="11"/>
        <v>0</v>
      </c>
      <c r="AT24" s="148">
        <f t="shared" si="12"/>
        <v>0</v>
      </c>
      <c r="AU24" s="148">
        <f t="shared" si="13"/>
        <v>0</v>
      </c>
      <c r="AV24" s="148">
        <f t="shared" si="14"/>
        <v>0</v>
      </c>
      <c r="AW24" s="148">
        <f t="shared" si="15"/>
        <v>0</v>
      </c>
      <c r="AX24" s="148">
        <f t="shared" si="16"/>
        <v>0</v>
      </c>
      <c r="AY24" s="148">
        <f t="shared" si="17"/>
        <v>0</v>
      </c>
      <c r="AZ24" s="148">
        <f t="shared" si="18"/>
        <v>0</v>
      </c>
      <c r="BA24" s="148">
        <f t="shared" si="19"/>
        <v>0</v>
      </c>
      <c r="BB24" s="148">
        <f t="shared" si="11"/>
        <v>0</v>
      </c>
      <c r="BC24" s="152"/>
      <c r="BD24" s="149" t="e">
        <f t="shared" si="20"/>
        <v>#DIV/0!</v>
      </c>
      <c r="BE24" s="149" t="e">
        <f t="shared" si="20"/>
        <v>#DIV/0!</v>
      </c>
      <c r="BF24" s="149" t="e">
        <f t="shared" si="21"/>
        <v>#DIV/0!</v>
      </c>
      <c r="BG24" s="149" t="e">
        <f t="shared" si="22"/>
        <v>#DIV/0!</v>
      </c>
      <c r="BH24" s="149" t="e">
        <f t="shared" si="23"/>
        <v>#DIV/0!</v>
      </c>
      <c r="BI24" s="149" t="e">
        <f t="shared" si="24"/>
        <v>#DIV/0!</v>
      </c>
      <c r="BJ24" s="149" t="e">
        <f t="shared" si="25"/>
        <v>#DIV/0!</v>
      </c>
      <c r="BK24" s="149" t="e">
        <f t="shared" si="26"/>
        <v>#DIV/0!</v>
      </c>
      <c r="BL24" s="149" t="e">
        <f t="shared" si="27"/>
        <v>#DIV/0!</v>
      </c>
      <c r="BM24" s="149" t="e">
        <f t="shared" si="28"/>
        <v>#DIV/0!</v>
      </c>
      <c r="BN24" s="149" t="e">
        <f t="shared" si="20"/>
        <v>#DIV/0!</v>
      </c>
      <c r="BO24" s="40"/>
      <c r="BP24" s="40"/>
    </row>
    <row r="25" spans="2:68" ht="14.25" customHeight="1" x14ac:dyDescent="0.3">
      <c r="B25" s="159">
        <f>'Current Year'!B29</f>
        <v>9</v>
      </c>
      <c r="C25" s="173">
        <f t="shared" si="47"/>
        <v>0</v>
      </c>
      <c r="D25" s="173">
        <f t="shared" si="48"/>
        <v>0</v>
      </c>
      <c r="E25" s="173">
        <f t="shared" si="49"/>
        <v>0</v>
      </c>
      <c r="F25" s="173">
        <f t="shared" si="50"/>
        <v>0</v>
      </c>
      <c r="G25" s="173">
        <f t="shared" si="51"/>
        <v>0</v>
      </c>
      <c r="H25" s="173">
        <f t="shared" si="52"/>
        <v>0</v>
      </c>
      <c r="I25" s="173">
        <f t="shared" si="53"/>
        <v>0</v>
      </c>
      <c r="J25" s="173">
        <f t="shared" si="54"/>
        <v>0</v>
      </c>
      <c r="K25" s="173">
        <f>'Current Year + Step'!K31*$C$11</f>
        <v>0</v>
      </c>
      <c r="L25" s="173">
        <f>'Current Year + Step'!L31*$C$11</f>
        <v>0</v>
      </c>
      <c r="M25" s="173">
        <f>'Current Year + Step'!M31*$C$11</f>
        <v>0</v>
      </c>
      <c r="N25" s="173">
        <f>'Current Year + Step'!N31*$C$11</f>
        <v>0</v>
      </c>
      <c r="P25" s="150">
        <f t="shared" si="30"/>
        <v>9</v>
      </c>
      <c r="Q25" s="178" t="e">
        <f t="shared" si="55"/>
        <v>#DIV/0!</v>
      </c>
      <c r="R25" s="178" t="e">
        <f t="shared" si="31"/>
        <v>#DIV/0!</v>
      </c>
      <c r="S25" s="178" t="e">
        <f t="shared" si="31"/>
        <v>#DIV/0!</v>
      </c>
      <c r="T25" s="178" t="e">
        <f t="shared" si="32"/>
        <v>#DIV/0!</v>
      </c>
      <c r="U25" s="178" t="e">
        <f t="shared" si="33"/>
        <v>#DIV/0!</v>
      </c>
      <c r="V25" s="178" t="e">
        <f t="shared" si="34"/>
        <v>#DIV/0!</v>
      </c>
      <c r="W25" s="178" t="e">
        <f t="shared" si="35"/>
        <v>#DIV/0!</v>
      </c>
      <c r="X25" s="178" t="e">
        <f t="shared" si="36"/>
        <v>#DIV/0!</v>
      </c>
      <c r="Y25" s="178" t="e">
        <f t="shared" si="37"/>
        <v>#DIV/0!</v>
      </c>
      <c r="Z25" s="178" t="e">
        <f t="shared" si="38"/>
        <v>#DIV/0!</v>
      </c>
      <c r="AA25" s="178" t="e">
        <f t="shared" si="31"/>
        <v>#DIV/0!</v>
      </c>
      <c r="AB25" s="178" t="e">
        <f t="shared" si="31"/>
        <v>#DIV/0!</v>
      </c>
      <c r="AC25" s="135"/>
      <c r="AD25" s="148">
        <f t="shared" si="56"/>
        <v>0</v>
      </c>
      <c r="AE25" s="148">
        <f t="shared" si="39"/>
        <v>0</v>
      </c>
      <c r="AF25" s="148">
        <f t="shared" si="39"/>
        <v>0</v>
      </c>
      <c r="AG25" s="148">
        <f t="shared" si="40"/>
        <v>0</v>
      </c>
      <c r="AH25" s="148">
        <f t="shared" si="41"/>
        <v>0</v>
      </c>
      <c r="AI25" s="148">
        <f t="shared" si="42"/>
        <v>0</v>
      </c>
      <c r="AJ25" s="148">
        <f t="shared" si="43"/>
        <v>0</v>
      </c>
      <c r="AK25" s="148">
        <f t="shared" si="44"/>
        <v>0</v>
      </c>
      <c r="AL25" s="148">
        <f t="shared" si="45"/>
        <v>0</v>
      </c>
      <c r="AM25" s="148">
        <f t="shared" si="46"/>
        <v>0</v>
      </c>
      <c r="AN25" s="148">
        <f t="shared" si="39"/>
        <v>0</v>
      </c>
      <c r="AO25" s="148">
        <f t="shared" si="39"/>
        <v>0</v>
      </c>
      <c r="AP25" s="135"/>
      <c r="AQ25" s="147">
        <f t="shared" si="10"/>
        <v>9</v>
      </c>
      <c r="AR25" s="148">
        <f t="shared" si="11"/>
        <v>0</v>
      </c>
      <c r="AS25" s="148">
        <f t="shared" si="11"/>
        <v>0</v>
      </c>
      <c r="AT25" s="148">
        <f t="shared" si="12"/>
        <v>0</v>
      </c>
      <c r="AU25" s="148">
        <f t="shared" si="13"/>
        <v>0</v>
      </c>
      <c r="AV25" s="148">
        <f t="shared" si="14"/>
        <v>0</v>
      </c>
      <c r="AW25" s="148">
        <f t="shared" si="15"/>
        <v>0</v>
      </c>
      <c r="AX25" s="148">
        <f t="shared" si="16"/>
        <v>0</v>
      </c>
      <c r="AY25" s="148">
        <f t="shared" si="17"/>
        <v>0</v>
      </c>
      <c r="AZ25" s="148">
        <f t="shared" si="18"/>
        <v>0</v>
      </c>
      <c r="BA25" s="148">
        <f t="shared" si="19"/>
        <v>0</v>
      </c>
      <c r="BB25" s="148">
        <f t="shared" si="11"/>
        <v>0</v>
      </c>
      <c r="BC25" s="152"/>
      <c r="BD25" s="149" t="e">
        <f t="shared" si="20"/>
        <v>#DIV/0!</v>
      </c>
      <c r="BE25" s="149" t="e">
        <f t="shared" si="20"/>
        <v>#DIV/0!</v>
      </c>
      <c r="BF25" s="149" t="e">
        <f t="shared" si="21"/>
        <v>#DIV/0!</v>
      </c>
      <c r="BG25" s="149" t="e">
        <f t="shared" si="22"/>
        <v>#DIV/0!</v>
      </c>
      <c r="BH25" s="149" t="e">
        <f t="shared" si="23"/>
        <v>#DIV/0!</v>
      </c>
      <c r="BI25" s="149" t="e">
        <f t="shared" si="24"/>
        <v>#DIV/0!</v>
      </c>
      <c r="BJ25" s="149" t="e">
        <f t="shared" si="25"/>
        <v>#DIV/0!</v>
      </c>
      <c r="BK25" s="149" t="e">
        <f t="shared" si="26"/>
        <v>#DIV/0!</v>
      </c>
      <c r="BL25" s="149" t="e">
        <f t="shared" si="27"/>
        <v>#DIV/0!</v>
      </c>
      <c r="BM25" s="149" t="e">
        <f t="shared" si="28"/>
        <v>#DIV/0!</v>
      </c>
      <c r="BN25" s="149" t="e">
        <f t="shared" si="20"/>
        <v>#DIV/0!</v>
      </c>
      <c r="BO25" s="40"/>
      <c r="BP25" s="40"/>
    </row>
    <row r="26" spans="2:68" ht="14.25" customHeight="1" x14ac:dyDescent="0.3">
      <c r="B26" s="159">
        <f>'Current Year'!B30</f>
        <v>10</v>
      </c>
      <c r="C26" s="173">
        <f t="shared" si="47"/>
        <v>0</v>
      </c>
      <c r="D26" s="173">
        <f t="shared" si="48"/>
        <v>0</v>
      </c>
      <c r="E26" s="173">
        <f t="shared" si="49"/>
        <v>0</v>
      </c>
      <c r="F26" s="173">
        <f t="shared" si="50"/>
        <v>0</v>
      </c>
      <c r="G26" s="173">
        <f t="shared" si="51"/>
        <v>0</v>
      </c>
      <c r="H26" s="173">
        <f t="shared" si="52"/>
        <v>0</v>
      </c>
      <c r="I26" s="173">
        <f t="shared" si="53"/>
        <v>0</v>
      </c>
      <c r="J26" s="173">
        <f t="shared" si="54"/>
        <v>0</v>
      </c>
      <c r="K26" s="173">
        <f>'Current Year + Step'!K32*$C$11</f>
        <v>0</v>
      </c>
      <c r="L26" s="173">
        <f>'Current Year + Step'!L32*$C$11</f>
        <v>0</v>
      </c>
      <c r="M26" s="173">
        <f>'Current Year + Step'!M32*$C$11</f>
        <v>0</v>
      </c>
      <c r="N26" s="173">
        <f>'Current Year + Step'!N32*$C$11</f>
        <v>0</v>
      </c>
      <c r="P26" s="150">
        <f t="shared" si="30"/>
        <v>10</v>
      </c>
      <c r="Q26" s="178" t="e">
        <f t="shared" si="55"/>
        <v>#DIV/0!</v>
      </c>
      <c r="R26" s="178" t="e">
        <f t="shared" si="31"/>
        <v>#DIV/0!</v>
      </c>
      <c r="S26" s="178" t="e">
        <f t="shared" si="31"/>
        <v>#DIV/0!</v>
      </c>
      <c r="T26" s="178" t="e">
        <f t="shared" si="32"/>
        <v>#DIV/0!</v>
      </c>
      <c r="U26" s="178" t="e">
        <f t="shared" si="33"/>
        <v>#DIV/0!</v>
      </c>
      <c r="V26" s="178" t="e">
        <f t="shared" si="34"/>
        <v>#DIV/0!</v>
      </c>
      <c r="W26" s="178" t="e">
        <f t="shared" si="35"/>
        <v>#DIV/0!</v>
      </c>
      <c r="X26" s="178" t="e">
        <f t="shared" si="36"/>
        <v>#DIV/0!</v>
      </c>
      <c r="Y26" s="178" t="e">
        <f t="shared" si="37"/>
        <v>#DIV/0!</v>
      </c>
      <c r="Z26" s="178" t="e">
        <f t="shared" si="38"/>
        <v>#DIV/0!</v>
      </c>
      <c r="AA26" s="178" t="e">
        <f t="shared" si="31"/>
        <v>#DIV/0!</v>
      </c>
      <c r="AB26" s="178" t="e">
        <f t="shared" si="31"/>
        <v>#DIV/0!</v>
      </c>
      <c r="AC26" s="135"/>
      <c r="AD26" s="148">
        <f t="shared" si="56"/>
        <v>0</v>
      </c>
      <c r="AE26" s="148">
        <f t="shared" si="39"/>
        <v>0</v>
      </c>
      <c r="AF26" s="148">
        <f t="shared" si="39"/>
        <v>0</v>
      </c>
      <c r="AG26" s="148">
        <f t="shared" si="40"/>
        <v>0</v>
      </c>
      <c r="AH26" s="148">
        <f t="shared" si="41"/>
        <v>0</v>
      </c>
      <c r="AI26" s="148">
        <f t="shared" si="42"/>
        <v>0</v>
      </c>
      <c r="AJ26" s="148">
        <f t="shared" si="43"/>
        <v>0</v>
      </c>
      <c r="AK26" s="148">
        <f t="shared" si="44"/>
        <v>0</v>
      </c>
      <c r="AL26" s="148">
        <f t="shared" si="45"/>
        <v>0</v>
      </c>
      <c r="AM26" s="148">
        <f t="shared" si="46"/>
        <v>0</v>
      </c>
      <c r="AN26" s="148">
        <f t="shared" si="39"/>
        <v>0</v>
      </c>
      <c r="AO26" s="148">
        <f t="shared" si="39"/>
        <v>0</v>
      </c>
      <c r="AP26" s="135"/>
      <c r="AQ26" s="147">
        <f t="shared" si="10"/>
        <v>10</v>
      </c>
      <c r="AR26" s="148">
        <f t="shared" si="11"/>
        <v>0</v>
      </c>
      <c r="AS26" s="148">
        <f t="shared" si="11"/>
        <v>0</v>
      </c>
      <c r="AT26" s="148">
        <f t="shared" si="12"/>
        <v>0</v>
      </c>
      <c r="AU26" s="148">
        <f t="shared" si="13"/>
        <v>0</v>
      </c>
      <c r="AV26" s="148">
        <f t="shared" si="14"/>
        <v>0</v>
      </c>
      <c r="AW26" s="148">
        <f t="shared" si="15"/>
        <v>0</v>
      </c>
      <c r="AX26" s="148">
        <f t="shared" si="16"/>
        <v>0</v>
      </c>
      <c r="AY26" s="148">
        <f t="shared" si="17"/>
        <v>0</v>
      </c>
      <c r="AZ26" s="148">
        <f t="shared" si="18"/>
        <v>0</v>
      </c>
      <c r="BA26" s="148">
        <f t="shared" si="19"/>
        <v>0</v>
      </c>
      <c r="BB26" s="148">
        <f t="shared" si="11"/>
        <v>0</v>
      </c>
      <c r="BC26" s="152"/>
      <c r="BD26" s="149" t="e">
        <f t="shared" si="20"/>
        <v>#DIV/0!</v>
      </c>
      <c r="BE26" s="149" t="e">
        <f t="shared" si="20"/>
        <v>#DIV/0!</v>
      </c>
      <c r="BF26" s="149" t="e">
        <f t="shared" si="21"/>
        <v>#DIV/0!</v>
      </c>
      <c r="BG26" s="149" t="e">
        <f t="shared" si="22"/>
        <v>#DIV/0!</v>
      </c>
      <c r="BH26" s="149" t="e">
        <f t="shared" si="23"/>
        <v>#DIV/0!</v>
      </c>
      <c r="BI26" s="149" t="e">
        <f t="shared" si="24"/>
        <v>#DIV/0!</v>
      </c>
      <c r="BJ26" s="149" t="e">
        <f t="shared" si="25"/>
        <v>#DIV/0!</v>
      </c>
      <c r="BK26" s="149" t="e">
        <f t="shared" si="26"/>
        <v>#DIV/0!</v>
      </c>
      <c r="BL26" s="149" t="e">
        <f t="shared" si="27"/>
        <v>#DIV/0!</v>
      </c>
      <c r="BM26" s="149" t="e">
        <f t="shared" si="28"/>
        <v>#DIV/0!</v>
      </c>
      <c r="BN26" s="149" t="e">
        <f t="shared" si="20"/>
        <v>#DIV/0!</v>
      </c>
      <c r="BO26" s="40"/>
      <c r="BP26" s="40"/>
    </row>
    <row r="27" spans="2:68" ht="14.25" customHeight="1" x14ac:dyDescent="0.3">
      <c r="B27" s="159">
        <f>'Current Year'!B31</f>
        <v>11</v>
      </c>
      <c r="C27" s="173">
        <f t="shared" si="47"/>
        <v>0</v>
      </c>
      <c r="D27" s="173">
        <f t="shared" si="48"/>
        <v>0</v>
      </c>
      <c r="E27" s="173">
        <f t="shared" si="49"/>
        <v>0</v>
      </c>
      <c r="F27" s="173">
        <f t="shared" si="50"/>
        <v>0</v>
      </c>
      <c r="G27" s="173">
        <f t="shared" si="51"/>
        <v>0</v>
      </c>
      <c r="H27" s="173">
        <f t="shared" si="52"/>
        <v>0</v>
      </c>
      <c r="I27" s="173">
        <f t="shared" si="53"/>
        <v>0</v>
      </c>
      <c r="J27" s="173">
        <f t="shared" si="54"/>
        <v>0</v>
      </c>
      <c r="K27" s="173">
        <f>'Current Year + Step'!K33*$C$11</f>
        <v>0</v>
      </c>
      <c r="L27" s="173">
        <f>'Current Year + Step'!L33*$C$11</f>
        <v>0</v>
      </c>
      <c r="M27" s="173">
        <f>'Current Year + Step'!M33*$C$11</f>
        <v>0</v>
      </c>
      <c r="N27" s="173">
        <f>'Current Year + Step'!N33*$C$11</f>
        <v>0</v>
      </c>
      <c r="P27" s="150">
        <f t="shared" si="30"/>
        <v>11</v>
      </c>
      <c r="Q27" s="178" t="e">
        <f t="shared" si="55"/>
        <v>#DIV/0!</v>
      </c>
      <c r="R27" s="178" t="e">
        <f t="shared" si="31"/>
        <v>#DIV/0!</v>
      </c>
      <c r="S27" s="178" t="e">
        <f t="shared" si="31"/>
        <v>#DIV/0!</v>
      </c>
      <c r="T27" s="178" t="e">
        <f t="shared" si="32"/>
        <v>#DIV/0!</v>
      </c>
      <c r="U27" s="178" t="e">
        <f t="shared" si="33"/>
        <v>#DIV/0!</v>
      </c>
      <c r="V27" s="178" t="e">
        <f t="shared" si="34"/>
        <v>#DIV/0!</v>
      </c>
      <c r="W27" s="178" t="e">
        <f t="shared" si="35"/>
        <v>#DIV/0!</v>
      </c>
      <c r="X27" s="178" t="e">
        <f t="shared" si="36"/>
        <v>#DIV/0!</v>
      </c>
      <c r="Y27" s="178" t="e">
        <f t="shared" si="37"/>
        <v>#DIV/0!</v>
      </c>
      <c r="Z27" s="178" t="e">
        <f t="shared" si="38"/>
        <v>#DIV/0!</v>
      </c>
      <c r="AA27" s="178" t="e">
        <f t="shared" si="31"/>
        <v>#DIV/0!</v>
      </c>
      <c r="AB27" s="178" t="e">
        <f t="shared" si="31"/>
        <v>#DIV/0!</v>
      </c>
      <c r="AC27" s="135"/>
      <c r="AD27" s="148">
        <f t="shared" si="56"/>
        <v>0</v>
      </c>
      <c r="AE27" s="148">
        <f t="shared" si="39"/>
        <v>0</v>
      </c>
      <c r="AF27" s="148">
        <f t="shared" si="39"/>
        <v>0</v>
      </c>
      <c r="AG27" s="148">
        <f t="shared" si="40"/>
        <v>0</v>
      </c>
      <c r="AH27" s="148">
        <f t="shared" si="41"/>
        <v>0</v>
      </c>
      <c r="AI27" s="148">
        <f t="shared" si="42"/>
        <v>0</v>
      </c>
      <c r="AJ27" s="148">
        <f t="shared" si="43"/>
        <v>0</v>
      </c>
      <c r="AK27" s="148">
        <f t="shared" si="44"/>
        <v>0</v>
      </c>
      <c r="AL27" s="148">
        <f t="shared" si="45"/>
        <v>0</v>
      </c>
      <c r="AM27" s="148">
        <f t="shared" si="46"/>
        <v>0</v>
      </c>
      <c r="AN27" s="148">
        <f t="shared" si="39"/>
        <v>0</v>
      </c>
      <c r="AO27" s="148">
        <f t="shared" si="39"/>
        <v>0</v>
      </c>
      <c r="AP27" s="135"/>
      <c r="AQ27" s="147">
        <f t="shared" si="10"/>
        <v>11</v>
      </c>
      <c r="AR27" s="148">
        <f t="shared" si="11"/>
        <v>0</v>
      </c>
      <c r="AS27" s="148">
        <f t="shared" si="11"/>
        <v>0</v>
      </c>
      <c r="AT27" s="148">
        <f t="shared" si="12"/>
        <v>0</v>
      </c>
      <c r="AU27" s="148">
        <f t="shared" si="13"/>
        <v>0</v>
      </c>
      <c r="AV27" s="148">
        <f t="shared" si="14"/>
        <v>0</v>
      </c>
      <c r="AW27" s="148">
        <f t="shared" si="15"/>
        <v>0</v>
      </c>
      <c r="AX27" s="148">
        <f t="shared" si="16"/>
        <v>0</v>
      </c>
      <c r="AY27" s="148">
        <f t="shared" si="17"/>
        <v>0</v>
      </c>
      <c r="AZ27" s="148">
        <f t="shared" si="18"/>
        <v>0</v>
      </c>
      <c r="BA27" s="148">
        <f t="shared" si="19"/>
        <v>0</v>
      </c>
      <c r="BB27" s="148">
        <f t="shared" si="11"/>
        <v>0</v>
      </c>
      <c r="BC27" s="152"/>
      <c r="BD27" s="149" t="e">
        <f t="shared" si="20"/>
        <v>#DIV/0!</v>
      </c>
      <c r="BE27" s="149" t="e">
        <f t="shared" si="20"/>
        <v>#DIV/0!</v>
      </c>
      <c r="BF27" s="149" t="e">
        <f t="shared" si="21"/>
        <v>#DIV/0!</v>
      </c>
      <c r="BG27" s="149" t="e">
        <f t="shared" si="22"/>
        <v>#DIV/0!</v>
      </c>
      <c r="BH27" s="149" t="e">
        <f t="shared" si="23"/>
        <v>#DIV/0!</v>
      </c>
      <c r="BI27" s="149" t="e">
        <f t="shared" si="24"/>
        <v>#DIV/0!</v>
      </c>
      <c r="BJ27" s="149" t="e">
        <f t="shared" si="25"/>
        <v>#DIV/0!</v>
      </c>
      <c r="BK27" s="149" t="e">
        <f t="shared" si="26"/>
        <v>#DIV/0!</v>
      </c>
      <c r="BL27" s="149" t="e">
        <f t="shared" si="27"/>
        <v>#DIV/0!</v>
      </c>
      <c r="BM27" s="149" t="e">
        <f t="shared" si="28"/>
        <v>#DIV/0!</v>
      </c>
      <c r="BN27" s="149" t="e">
        <f t="shared" si="20"/>
        <v>#DIV/0!</v>
      </c>
      <c r="BO27" s="40"/>
      <c r="BP27" s="40"/>
    </row>
    <row r="28" spans="2:68" ht="14.25" customHeight="1" x14ac:dyDescent="0.3">
      <c r="B28" s="159">
        <f>'Current Year'!B32</f>
        <v>12</v>
      </c>
      <c r="C28" s="173">
        <f t="shared" si="47"/>
        <v>0</v>
      </c>
      <c r="D28" s="173">
        <f t="shared" si="48"/>
        <v>0</v>
      </c>
      <c r="E28" s="173">
        <f t="shared" si="49"/>
        <v>0</v>
      </c>
      <c r="F28" s="173">
        <f t="shared" si="50"/>
        <v>0</v>
      </c>
      <c r="G28" s="173">
        <f t="shared" si="51"/>
        <v>0</v>
      </c>
      <c r="H28" s="173">
        <f t="shared" si="52"/>
        <v>0</v>
      </c>
      <c r="I28" s="173">
        <f t="shared" si="53"/>
        <v>0</v>
      </c>
      <c r="J28" s="173">
        <f t="shared" si="54"/>
        <v>0</v>
      </c>
      <c r="K28" s="173">
        <f>'Current Year + Step'!K34*$C$11</f>
        <v>0</v>
      </c>
      <c r="L28" s="173">
        <f>'Current Year + Step'!L34*$C$11</f>
        <v>0</v>
      </c>
      <c r="M28" s="173">
        <f>'Current Year + Step'!M34*$C$11</f>
        <v>0</v>
      </c>
      <c r="N28" s="173">
        <f>'Current Year + Step'!N34*$C$11</f>
        <v>0</v>
      </c>
      <c r="P28" s="150">
        <f t="shared" si="30"/>
        <v>12</v>
      </c>
      <c r="Q28" s="178" t="e">
        <f t="shared" si="55"/>
        <v>#DIV/0!</v>
      </c>
      <c r="R28" s="178" t="e">
        <f t="shared" si="31"/>
        <v>#DIV/0!</v>
      </c>
      <c r="S28" s="178" t="e">
        <f t="shared" si="31"/>
        <v>#DIV/0!</v>
      </c>
      <c r="T28" s="178" t="e">
        <f t="shared" si="32"/>
        <v>#DIV/0!</v>
      </c>
      <c r="U28" s="178" t="e">
        <f t="shared" si="33"/>
        <v>#DIV/0!</v>
      </c>
      <c r="V28" s="178" t="e">
        <f t="shared" si="34"/>
        <v>#DIV/0!</v>
      </c>
      <c r="W28" s="178" t="e">
        <f t="shared" si="35"/>
        <v>#DIV/0!</v>
      </c>
      <c r="X28" s="178" t="e">
        <f t="shared" si="36"/>
        <v>#DIV/0!</v>
      </c>
      <c r="Y28" s="178" t="e">
        <f t="shared" si="37"/>
        <v>#DIV/0!</v>
      </c>
      <c r="Z28" s="178" t="e">
        <f t="shared" si="38"/>
        <v>#DIV/0!</v>
      </c>
      <c r="AA28" s="178" t="e">
        <f t="shared" si="31"/>
        <v>#DIV/0!</v>
      </c>
      <c r="AB28" s="178" t="e">
        <f t="shared" si="31"/>
        <v>#DIV/0!</v>
      </c>
      <c r="AC28" s="135"/>
      <c r="AD28" s="148">
        <f t="shared" si="56"/>
        <v>0</v>
      </c>
      <c r="AE28" s="148">
        <f t="shared" si="39"/>
        <v>0</v>
      </c>
      <c r="AF28" s="148">
        <f t="shared" si="39"/>
        <v>0</v>
      </c>
      <c r="AG28" s="148">
        <f t="shared" si="40"/>
        <v>0</v>
      </c>
      <c r="AH28" s="148">
        <f t="shared" si="41"/>
        <v>0</v>
      </c>
      <c r="AI28" s="148">
        <f t="shared" si="42"/>
        <v>0</v>
      </c>
      <c r="AJ28" s="148">
        <f t="shared" si="43"/>
        <v>0</v>
      </c>
      <c r="AK28" s="148">
        <f t="shared" si="44"/>
        <v>0</v>
      </c>
      <c r="AL28" s="148">
        <f t="shared" si="45"/>
        <v>0</v>
      </c>
      <c r="AM28" s="148">
        <f t="shared" si="46"/>
        <v>0</v>
      </c>
      <c r="AN28" s="148">
        <f t="shared" si="39"/>
        <v>0</v>
      </c>
      <c r="AO28" s="148">
        <f t="shared" si="39"/>
        <v>0</v>
      </c>
      <c r="AP28" s="135"/>
      <c r="AQ28" s="147">
        <f t="shared" si="10"/>
        <v>12</v>
      </c>
      <c r="AR28" s="148">
        <f t="shared" si="11"/>
        <v>0</v>
      </c>
      <c r="AS28" s="148">
        <f t="shared" si="11"/>
        <v>0</v>
      </c>
      <c r="AT28" s="148">
        <f t="shared" si="12"/>
        <v>0</v>
      </c>
      <c r="AU28" s="148">
        <f t="shared" si="13"/>
        <v>0</v>
      </c>
      <c r="AV28" s="148">
        <f t="shared" si="14"/>
        <v>0</v>
      </c>
      <c r="AW28" s="148">
        <f t="shared" si="15"/>
        <v>0</v>
      </c>
      <c r="AX28" s="148">
        <f t="shared" si="16"/>
        <v>0</v>
      </c>
      <c r="AY28" s="148">
        <f t="shared" si="17"/>
        <v>0</v>
      </c>
      <c r="AZ28" s="148">
        <f t="shared" si="18"/>
        <v>0</v>
      </c>
      <c r="BA28" s="148">
        <f t="shared" si="19"/>
        <v>0</v>
      </c>
      <c r="BB28" s="148">
        <f t="shared" si="11"/>
        <v>0</v>
      </c>
      <c r="BC28" s="152"/>
      <c r="BD28" s="149" t="e">
        <f t="shared" si="20"/>
        <v>#DIV/0!</v>
      </c>
      <c r="BE28" s="149" t="e">
        <f t="shared" si="20"/>
        <v>#DIV/0!</v>
      </c>
      <c r="BF28" s="149" t="e">
        <f t="shared" si="21"/>
        <v>#DIV/0!</v>
      </c>
      <c r="BG28" s="149" t="e">
        <f t="shared" si="22"/>
        <v>#DIV/0!</v>
      </c>
      <c r="BH28" s="149" t="e">
        <f t="shared" si="23"/>
        <v>#DIV/0!</v>
      </c>
      <c r="BI28" s="149" t="e">
        <f t="shared" si="24"/>
        <v>#DIV/0!</v>
      </c>
      <c r="BJ28" s="149" t="e">
        <f t="shared" si="25"/>
        <v>#DIV/0!</v>
      </c>
      <c r="BK28" s="149" t="e">
        <f t="shared" si="26"/>
        <v>#DIV/0!</v>
      </c>
      <c r="BL28" s="149" t="e">
        <f t="shared" si="27"/>
        <v>#DIV/0!</v>
      </c>
      <c r="BM28" s="149" t="e">
        <f t="shared" si="28"/>
        <v>#DIV/0!</v>
      </c>
      <c r="BN28" s="149" t="e">
        <f t="shared" si="20"/>
        <v>#DIV/0!</v>
      </c>
      <c r="BO28" s="40"/>
      <c r="BP28" s="40"/>
    </row>
    <row r="29" spans="2:68" ht="14.25" customHeight="1" x14ac:dyDescent="0.3">
      <c r="B29" s="159">
        <f>'Current Year'!B33</f>
        <v>13</v>
      </c>
      <c r="C29" s="173">
        <f t="shared" si="47"/>
        <v>0</v>
      </c>
      <c r="D29" s="173">
        <f t="shared" si="48"/>
        <v>0</v>
      </c>
      <c r="E29" s="173">
        <f t="shared" si="49"/>
        <v>0</v>
      </c>
      <c r="F29" s="173">
        <f t="shared" si="50"/>
        <v>0</v>
      </c>
      <c r="G29" s="173">
        <f t="shared" si="51"/>
        <v>0</v>
      </c>
      <c r="H29" s="173">
        <f t="shared" si="52"/>
        <v>0</v>
      </c>
      <c r="I29" s="173">
        <f t="shared" si="53"/>
        <v>0</v>
      </c>
      <c r="J29" s="173">
        <f t="shared" si="54"/>
        <v>0</v>
      </c>
      <c r="K29" s="173">
        <f>'Current Year + Step'!K35*$C$11</f>
        <v>0</v>
      </c>
      <c r="L29" s="173">
        <f>'Current Year + Step'!L35*$C$11</f>
        <v>0</v>
      </c>
      <c r="M29" s="173">
        <f>'Current Year + Step'!M35*$C$11</f>
        <v>0</v>
      </c>
      <c r="N29" s="173">
        <f>'Current Year + Step'!N35*$C$11</f>
        <v>0</v>
      </c>
      <c r="P29" s="150">
        <f t="shared" si="30"/>
        <v>13</v>
      </c>
      <c r="Q29" s="178" t="e">
        <f t="shared" si="55"/>
        <v>#DIV/0!</v>
      </c>
      <c r="R29" s="178" t="e">
        <f t="shared" si="31"/>
        <v>#DIV/0!</v>
      </c>
      <c r="S29" s="178" t="e">
        <f t="shared" si="31"/>
        <v>#DIV/0!</v>
      </c>
      <c r="T29" s="178" t="e">
        <f t="shared" si="32"/>
        <v>#DIV/0!</v>
      </c>
      <c r="U29" s="178" t="e">
        <f t="shared" si="33"/>
        <v>#DIV/0!</v>
      </c>
      <c r="V29" s="178" t="e">
        <f t="shared" si="34"/>
        <v>#DIV/0!</v>
      </c>
      <c r="W29" s="178" t="e">
        <f t="shared" si="35"/>
        <v>#DIV/0!</v>
      </c>
      <c r="X29" s="178" t="e">
        <f t="shared" si="36"/>
        <v>#DIV/0!</v>
      </c>
      <c r="Y29" s="178" t="e">
        <f t="shared" si="37"/>
        <v>#DIV/0!</v>
      </c>
      <c r="Z29" s="178" t="e">
        <f t="shared" si="38"/>
        <v>#DIV/0!</v>
      </c>
      <c r="AA29" s="178" t="e">
        <f t="shared" si="31"/>
        <v>#DIV/0!</v>
      </c>
      <c r="AB29" s="178" t="e">
        <f t="shared" si="31"/>
        <v>#DIV/0!</v>
      </c>
      <c r="AC29" s="135"/>
      <c r="AD29" s="148">
        <f t="shared" si="56"/>
        <v>0</v>
      </c>
      <c r="AE29" s="148">
        <f t="shared" si="39"/>
        <v>0</v>
      </c>
      <c r="AF29" s="148">
        <f t="shared" si="39"/>
        <v>0</v>
      </c>
      <c r="AG29" s="148">
        <f t="shared" si="40"/>
        <v>0</v>
      </c>
      <c r="AH29" s="148">
        <f t="shared" si="41"/>
        <v>0</v>
      </c>
      <c r="AI29" s="148">
        <f t="shared" si="42"/>
        <v>0</v>
      </c>
      <c r="AJ29" s="148">
        <f t="shared" si="43"/>
        <v>0</v>
      </c>
      <c r="AK29" s="148">
        <f t="shared" si="44"/>
        <v>0</v>
      </c>
      <c r="AL29" s="148">
        <f t="shared" si="45"/>
        <v>0</v>
      </c>
      <c r="AM29" s="148">
        <f t="shared" si="46"/>
        <v>0</v>
      </c>
      <c r="AN29" s="148">
        <f t="shared" si="39"/>
        <v>0</v>
      </c>
      <c r="AO29" s="148">
        <f t="shared" si="39"/>
        <v>0</v>
      </c>
      <c r="AP29" s="135"/>
      <c r="AQ29" s="147">
        <f t="shared" si="10"/>
        <v>13</v>
      </c>
      <c r="AR29" s="148">
        <f t="shared" si="11"/>
        <v>0</v>
      </c>
      <c r="AS29" s="148">
        <f t="shared" si="11"/>
        <v>0</v>
      </c>
      <c r="AT29" s="148">
        <f t="shared" si="12"/>
        <v>0</v>
      </c>
      <c r="AU29" s="148">
        <f t="shared" si="13"/>
        <v>0</v>
      </c>
      <c r="AV29" s="148">
        <f t="shared" si="14"/>
        <v>0</v>
      </c>
      <c r="AW29" s="148">
        <f t="shared" si="15"/>
        <v>0</v>
      </c>
      <c r="AX29" s="148">
        <f t="shared" si="16"/>
        <v>0</v>
      </c>
      <c r="AY29" s="148">
        <f t="shared" si="17"/>
        <v>0</v>
      </c>
      <c r="AZ29" s="148">
        <f t="shared" si="18"/>
        <v>0</v>
      </c>
      <c r="BA29" s="148">
        <f t="shared" si="19"/>
        <v>0</v>
      </c>
      <c r="BB29" s="148">
        <f t="shared" si="11"/>
        <v>0</v>
      </c>
      <c r="BC29" s="152"/>
      <c r="BD29" s="149" t="e">
        <f t="shared" si="20"/>
        <v>#DIV/0!</v>
      </c>
      <c r="BE29" s="149" t="e">
        <f t="shared" si="20"/>
        <v>#DIV/0!</v>
      </c>
      <c r="BF29" s="149" t="e">
        <f t="shared" si="21"/>
        <v>#DIV/0!</v>
      </c>
      <c r="BG29" s="149" t="e">
        <f t="shared" si="22"/>
        <v>#DIV/0!</v>
      </c>
      <c r="BH29" s="149" t="e">
        <f t="shared" si="23"/>
        <v>#DIV/0!</v>
      </c>
      <c r="BI29" s="149" t="e">
        <f t="shared" si="24"/>
        <v>#DIV/0!</v>
      </c>
      <c r="BJ29" s="149" t="e">
        <f t="shared" si="25"/>
        <v>#DIV/0!</v>
      </c>
      <c r="BK29" s="149" t="e">
        <f t="shared" si="26"/>
        <v>#DIV/0!</v>
      </c>
      <c r="BL29" s="149" t="e">
        <f t="shared" si="27"/>
        <v>#DIV/0!</v>
      </c>
      <c r="BM29" s="149" t="e">
        <f t="shared" si="28"/>
        <v>#DIV/0!</v>
      </c>
      <c r="BN29" s="149" t="e">
        <f t="shared" si="20"/>
        <v>#DIV/0!</v>
      </c>
      <c r="BO29" s="40"/>
      <c r="BP29" s="40"/>
    </row>
    <row r="30" spans="2:68" ht="14.25" customHeight="1" x14ac:dyDescent="0.3">
      <c r="B30" s="159">
        <f>'Current Year'!B34</f>
        <v>14</v>
      </c>
      <c r="C30" s="173">
        <f t="shared" si="47"/>
        <v>0</v>
      </c>
      <c r="D30" s="173">
        <f t="shared" si="48"/>
        <v>0</v>
      </c>
      <c r="E30" s="173">
        <f t="shared" si="49"/>
        <v>0</v>
      </c>
      <c r="F30" s="173">
        <f t="shared" si="50"/>
        <v>0</v>
      </c>
      <c r="G30" s="173">
        <f t="shared" si="51"/>
        <v>0</v>
      </c>
      <c r="H30" s="173">
        <f t="shared" si="52"/>
        <v>0</v>
      </c>
      <c r="I30" s="173">
        <f t="shared" si="53"/>
        <v>0</v>
      </c>
      <c r="J30" s="173">
        <f t="shared" si="54"/>
        <v>0</v>
      </c>
      <c r="K30" s="173">
        <f>'Current Year + Step'!K36*$C$11</f>
        <v>0</v>
      </c>
      <c r="L30" s="173">
        <f>'Current Year + Step'!L36*$C$11</f>
        <v>0</v>
      </c>
      <c r="M30" s="173">
        <f>'Current Year + Step'!M36*$C$11</f>
        <v>0</v>
      </c>
      <c r="N30" s="173">
        <f>'Current Year + Step'!N36*$C$11</f>
        <v>0</v>
      </c>
      <c r="P30" s="150">
        <f t="shared" si="30"/>
        <v>14</v>
      </c>
      <c r="Q30" s="178" t="e">
        <f t="shared" si="55"/>
        <v>#DIV/0!</v>
      </c>
      <c r="R30" s="178" t="e">
        <f t="shared" si="31"/>
        <v>#DIV/0!</v>
      </c>
      <c r="S30" s="178" t="e">
        <f t="shared" si="31"/>
        <v>#DIV/0!</v>
      </c>
      <c r="T30" s="178" t="e">
        <f t="shared" si="32"/>
        <v>#DIV/0!</v>
      </c>
      <c r="U30" s="178" t="e">
        <f t="shared" si="33"/>
        <v>#DIV/0!</v>
      </c>
      <c r="V30" s="178" t="e">
        <f t="shared" si="34"/>
        <v>#DIV/0!</v>
      </c>
      <c r="W30" s="178" t="e">
        <f t="shared" si="35"/>
        <v>#DIV/0!</v>
      </c>
      <c r="X30" s="178" t="e">
        <f t="shared" si="36"/>
        <v>#DIV/0!</v>
      </c>
      <c r="Y30" s="178" t="e">
        <f t="shared" si="37"/>
        <v>#DIV/0!</v>
      </c>
      <c r="Z30" s="178" t="e">
        <f t="shared" si="38"/>
        <v>#DIV/0!</v>
      </c>
      <c r="AA30" s="178" t="e">
        <f t="shared" si="31"/>
        <v>#DIV/0!</v>
      </c>
      <c r="AB30" s="178" t="e">
        <f t="shared" si="31"/>
        <v>#DIV/0!</v>
      </c>
      <c r="AC30" s="135"/>
      <c r="AD30" s="148">
        <f t="shared" si="56"/>
        <v>0</v>
      </c>
      <c r="AE30" s="148">
        <f t="shared" si="39"/>
        <v>0</v>
      </c>
      <c r="AF30" s="148">
        <f t="shared" si="39"/>
        <v>0</v>
      </c>
      <c r="AG30" s="148">
        <f t="shared" si="40"/>
        <v>0</v>
      </c>
      <c r="AH30" s="148">
        <f t="shared" si="41"/>
        <v>0</v>
      </c>
      <c r="AI30" s="148">
        <f t="shared" si="42"/>
        <v>0</v>
      </c>
      <c r="AJ30" s="148">
        <f t="shared" si="43"/>
        <v>0</v>
      </c>
      <c r="AK30" s="148">
        <f t="shared" si="44"/>
        <v>0</v>
      </c>
      <c r="AL30" s="148">
        <f t="shared" si="45"/>
        <v>0</v>
      </c>
      <c r="AM30" s="148">
        <f t="shared" si="46"/>
        <v>0</v>
      </c>
      <c r="AN30" s="148">
        <f t="shared" si="39"/>
        <v>0</v>
      </c>
      <c r="AO30" s="148">
        <f t="shared" si="39"/>
        <v>0</v>
      </c>
      <c r="AP30" s="135"/>
      <c r="AQ30" s="147">
        <f t="shared" si="10"/>
        <v>14</v>
      </c>
      <c r="AR30" s="148">
        <f t="shared" si="11"/>
        <v>0</v>
      </c>
      <c r="AS30" s="148">
        <f t="shared" si="11"/>
        <v>0</v>
      </c>
      <c r="AT30" s="148">
        <f t="shared" si="12"/>
        <v>0</v>
      </c>
      <c r="AU30" s="148">
        <f t="shared" si="13"/>
        <v>0</v>
      </c>
      <c r="AV30" s="148">
        <f t="shared" si="14"/>
        <v>0</v>
      </c>
      <c r="AW30" s="148">
        <f t="shared" si="15"/>
        <v>0</v>
      </c>
      <c r="AX30" s="148">
        <f t="shared" si="16"/>
        <v>0</v>
      </c>
      <c r="AY30" s="148">
        <f t="shared" si="17"/>
        <v>0</v>
      </c>
      <c r="AZ30" s="148">
        <f t="shared" si="18"/>
        <v>0</v>
      </c>
      <c r="BA30" s="148">
        <f t="shared" si="19"/>
        <v>0</v>
      </c>
      <c r="BB30" s="148">
        <f t="shared" si="11"/>
        <v>0</v>
      </c>
      <c r="BC30" s="152"/>
      <c r="BD30" s="149" t="e">
        <f t="shared" si="20"/>
        <v>#DIV/0!</v>
      </c>
      <c r="BE30" s="149" t="e">
        <f t="shared" si="20"/>
        <v>#DIV/0!</v>
      </c>
      <c r="BF30" s="149" t="e">
        <f t="shared" si="21"/>
        <v>#DIV/0!</v>
      </c>
      <c r="BG30" s="149" t="e">
        <f t="shared" si="22"/>
        <v>#DIV/0!</v>
      </c>
      <c r="BH30" s="149" t="e">
        <f t="shared" si="23"/>
        <v>#DIV/0!</v>
      </c>
      <c r="BI30" s="149" t="e">
        <f t="shared" si="24"/>
        <v>#DIV/0!</v>
      </c>
      <c r="BJ30" s="149" t="e">
        <f t="shared" si="25"/>
        <v>#DIV/0!</v>
      </c>
      <c r="BK30" s="149" t="e">
        <f t="shared" si="26"/>
        <v>#DIV/0!</v>
      </c>
      <c r="BL30" s="149" t="e">
        <f t="shared" si="27"/>
        <v>#DIV/0!</v>
      </c>
      <c r="BM30" s="149" t="e">
        <f t="shared" si="28"/>
        <v>#DIV/0!</v>
      </c>
      <c r="BN30" s="149" t="e">
        <f t="shared" si="20"/>
        <v>#DIV/0!</v>
      </c>
      <c r="BO30" s="40"/>
      <c r="BP30" s="40"/>
    </row>
    <row r="31" spans="2:68" ht="14.25" customHeight="1" x14ac:dyDescent="0.3">
      <c r="B31" s="159">
        <f>'Current Year'!B35</f>
        <v>15</v>
      </c>
      <c r="C31" s="173">
        <f t="shared" si="47"/>
        <v>0</v>
      </c>
      <c r="D31" s="173">
        <f t="shared" si="48"/>
        <v>0</v>
      </c>
      <c r="E31" s="173">
        <f t="shared" si="49"/>
        <v>0</v>
      </c>
      <c r="F31" s="173">
        <f t="shared" si="50"/>
        <v>0</v>
      </c>
      <c r="G31" s="173">
        <f t="shared" si="51"/>
        <v>0</v>
      </c>
      <c r="H31" s="173">
        <f t="shared" si="52"/>
        <v>0</v>
      </c>
      <c r="I31" s="173">
        <f t="shared" si="53"/>
        <v>0</v>
      </c>
      <c r="J31" s="173">
        <f t="shared" si="54"/>
        <v>0</v>
      </c>
      <c r="K31" s="173">
        <f>'Current Year + Step'!K37*$C$11</f>
        <v>0</v>
      </c>
      <c r="L31" s="173">
        <f>'Current Year + Step'!L37*$C$11</f>
        <v>0</v>
      </c>
      <c r="M31" s="173">
        <f>'Current Year + Step'!M37*$C$11</f>
        <v>0</v>
      </c>
      <c r="N31" s="173">
        <f>'Current Year + Step'!N37*$C$11</f>
        <v>0</v>
      </c>
      <c r="P31" s="150">
        <f t="shared" si="30"/>
        <v>15</v>
      </c>
      <c r="Q31" s="178" t="e">
        <f t="shared" si="55"/>
        <v>#DIV/0!</v>
      </c>
      <c r="R31" s="178" t="e">
        <f t="shared" si="31"/>
        <v>#DIV/0!</v>
      </c>
      <c r="S31" s="178" t="e">
        <f t="shared" si="31"/>
        <v>#DIV/0!</v>
      </c>
      <c r="T31" s="178" t="e">
        <f t="shared" si="32"/>
        <v>#DIV/0!</v>
      </c>
      <c r="U31" s="178" t="e">
        <f t="shared" si="33"/>
        <v>#DIV/0!</v>
      </c>
      <c r="V31" s="178" t="e">
        <f t="shared" si="34"/>
        <v>#DIV/0!</v>
      </c>
      <c r="W31" s="178" t="e">
        <f t="shared" si="35"/>
        <v>#DIV/0!</v>
      </c>
      <c r="X31" s="178" t="e">
        <f t="shared" si="36"/>
        <v>#DIV/0!</v>
      </c>
      <c r="Y31" s="178" t="e">
        <f t="shared" si="37"/>
        <v>#DIV/0!</v>
      </c>
      <c r="Z31" s="178" t="e">
        <f t="shared" si="38"/>
        <v>#DIV/0!</v>
      </c>
      <c r="AA31" s="178" t="e">
        <f t="shared" si="31"/>
        <v>#DIV/0!</v>
      </c>
      <c r="AB31" s="178" t="e">
        <f t="shared" si="31"/>
        <v>#DIV/0!</v>
      </c>
      <c r="AC31" s="135"/>
      <c r="AD31" s="148">
        <f t="shared" si="56"/>
        <v>0</v>
      </c>
      <c r="AE31" s="148">
        <f t="shared" si="39"/>
        <v>0</v>
      </c>
      <c r="AF31" s="148">
        <f t="shared" si="39"/>
        <v>0</v>
      </c>
      <c r="AG31" s="148">
        <f t="shared" si="40"/>
        <v>0</v>
      </c>
      <c r="AH31" s="148">
        <f t="shared" si="41"/>
        <v>0</v>
      </c>
      <c r="AI31" s="148">
        <f t="shared" si="42"/>
        <v>0</v>
      </c>
      <c r="AJ31" s="148">
        <f t="shared" si="43"/>
        <v>0</v>
      </c>
      <c r="AK31" s="148">
        <f t="shared" si="44"/>
        <v>0</v>
      </c>
      <c r="AL31" s="148">
        <f t="shared" si="45"/>
        <v>0</v>
      </c>
      <c r="AM31" s="148">
        <f t="shared" si="46"/>
        <v>0</v>
      </c>
      <c r="AN31" s="148">
        <f t="shared" si="39"/>
        <v>0</v>
      </c>
      <c r="AO31" s="148">
        <f t="shared" si="39"/>
        <v>0</v>
      </c>
      <c r="AP31" s="135"/>
      <c r="AQ31" s="147">
        <f t="shared" si="10"/>
        <v>15</v>
      </c>
      <c r="AR31" s="148">
        <f t="shared" si="11"/>
        <v>0</v>
      </c>
      <c r="AS31" s="148">
        <f t="shared" si="11"/>
        <v>0</v>
      </c>
      <c r="AT31" s="148">
        <f t="shared" si="12"/>
        <v>0</v>
      </c>
      <c r="AU31" s="148">
        <f t="shared" si="13"/>
        <v>0</v>
      </c>
      <c r="AV31" s="148">
        <f t="shared" si="14"/>
        <v>0</v>
      </c>
      <c r="AW31" s="148">
        <f t="shared" si="15"/>
        <v>0</v>
      </c>
      <c r="AX31" s="148">
        <f t="shared" si="16"/>
        <v>0</v>
      </c>
      <c r="AY31" s="148">
        <f t="shared" si="17"/>
        <v>0</v>
      </c>
      <c r="AZ31" s="148">
        <f t="shared" si="18"/>
        <v>0</v>
      </c>
      <c r="BA31" s="148">
        <f t="shared" si="19"/>
        <v>0</v>
      </c>
      <c r="BB31" s="148">
        <f t="shared" si="11"/>
        <v>0</v>
      </c>
      <c r="BC31" s="152"/>
      <c r="BD31" s="149" t="e">
        <f t="shared" si="20"/>
        <v>#DIV/0!</v>
      </c>
      <c r="BE31" s="149" t="e">
        <f t="shared" si="20"/>
        <v>#DIV/0!</v>
      </c>
      <c r="BF31" s="149" t="e">
        <f t="shared" si="21"/>
        <v>#DIV/0!</v>
      </c>
      <c r="BG31" s="149" t="e">
        <f t="shared" si="22"/>
        <v>#DIV/0!</v>
      </c>
      <c r="BH31" s="149" t="e">
        <f t="shared" si="23"/>
        <v>#DIV/0!</v>
      </c>
      <c r="BI31" s="149" t="e">
        <f t="shared" si="24"/>
        <v>#DIV/0!</v>
      </c>
      <c r="BJ31" s="149" t="e">
        <f t="shared" si="25"/>
        <v>#DIV/0!</v>
      </c>
      <c r="BK31" s="149" t="e">
        <f t="shared" si="26"/>
        <v>#DIV/0!</v>
      </c>
      <c r="BL31" s="149" t="e">
        <f t="shared" si="27"/>
        <v>#DIV/0!</v>
      </c>
      <c r="BM31" s="149" t="e">
        <f t="shared" si="28"/>
        <v>#DIV/0!</v>
      </c>
      <c r="BN31" s="149" t="e">
        <f t="shared" si="20"/>
        <v>#DIV/0!</v>
      </c>
      <c r="BO31" s="40"/>
      <c r="BP31" s="40"/>
    </row>
    <row r="32" spans="2:68" ht="14.25" customHeight="1" x14ac:dyDescent="0.3">
      <c r="B32" s="159">
        <f>'Current Year'!B36</f>
        <v>16</v>
      </c>
      <c r="C32" s="173">
        <f>'Current Year + Step'!C38*$C$11</f>
        <v>0</v>
      </c>
      <c r="D32" s="173">
        <f t="shared" ref="D32:D36" si="57">+D31*1.01</f>
        <v>0</v>
      </c>
      <c r="E32" s="173">
        <f t="shared" ref="E32:E36" si="58">+E31*1.01</f>
        <v>0</v>
      </c>
      <c r="F32" s="173">
        <f t="shared" ref="F32:F36" si="59">+F31*1.01</f>
        <v>0</v>
      </c>
      <c r="G32" s="173">
        <f t="shared" ref="G32:G36" si="60">+G31*1.01</f>
        <v>0</v>
      </c>
      <c r="H32" s="173">
        <f t="shared" ref="H32:H36" si="61">+H31*1.01</f>
        <v>0</v>
      </c>
      <c r="I32" s="173">
        <f t="shared" ref="I32:I36" si="62">+I31*1.01</f>
        <v>0</v>
      </c>
      <c r="J32" s="173">
        <f t="shared" ref="J32:J36" si="63">+J31*1.01</f>
        <v>0</v>
      </c>
      <c r="K32" s="173">
        <f>'Current Year + Step'!K38*$C$11</f>
        <v>0</v>
      </c>
      <c r="L32" s="173">
        <f>'Current Year + Step'!L38*$C$11</f>
        <v>0</v>
      </c>
      <c r="M32" s="173">
        <f>'Current Year + Step'!M38*$C$11</f>
        <v>0</v>
      </c>
      <c r="N32" s="173">
        <f>'Current Year + Step'!N38*$C$11</f>
        <v>0</v>
      </c>
      <c r="P32" s="150">
        <f t="shared" si="30"/>
        <v>16</v>
      </c>
      <c r="Q32" s="178" t="e">
        <f t="shared" si="55"/>
        <v>#DIV/0!</v>
      </c>
      <c r="R32" s="178" t="e">
        <f t="shared" si="31"/>
        <v>#DIV/0!</v>
      </c>
      <c r="S32" s="178" t="e">
        <f t="shared" si="31"/>
        <v>#DIV/0!</v>
      </c>
      <c r="T32" s="178" t="e">
        <f t="shared" si="32"/>
        <v>#DIV/0!</v>
      </c>
      <c r="U32" s="178" t="e">
        <f t="shared" si="33"/>
        <v>#DIV/0!</v>
      </c>
      <c r="V32" s="178" t="e">
        <f t="shared" si="34"/>
        <v>#DIV/0!</v>
      </c>
      <c r="W32" s="178" t="e">
        <f t="shared" si="35"/>
        <v>#DIV/0!</v>
      </c>
      <c r="X32" s="178" t="e">
        <f t="shared" si="36"/>
        <v>#DIV/0!</v>
      </c>
      <c r="Y32" s="178" t="e">
        <f t="shared" si="37"/>
        <v>#DIV/0!</v>
      </c>
      <c r="Z32" s="178" t="e">
        <f t="shared" si="38"/>
        <v>#DIV/0!</v>
      </c>
      <c r="AA32" s="178" t="e">
        <f t="shared" si="31"/>
        <v>#DIV/0!</v>
      </c>
      <c r="AB32" s="178" t="e">
        <f t="shared" si="31"/>
        <v>#DIV/0!</v>
      </c>
      <c r="AC32" s="135"/>
      <c r="AD32" s="148">
        <f t="shared" si="56"/>
        <v>0</v>
      </c>
      <c r="AE32" s="148">
        <f t="shared" si="39"/>
        <v>0</v>
      </c>
      <c r="AF32" s="148">
        <f t="shared" si="39"/>
        <v>0</v>
      </c>
      <c r="AG32" s="148">
        <f t="shared" si="40"/>
        <v>0</v>
      </c>
      <c r="AH32" s="148">
        <f t="shared" si="41"/>
        <v>0</v>
      </c>
      <c r="AI32" s="148">
        <f t="shared" si="42"/>
        <v>0</v>
      </c>
      <c r="AJ32" s="148">
        <f t="shared" si="43"/>
        <v>0</v>
      </c>
      <c r="AK32" s="148">
        <f t="shared" si="44"/>
        <v>0</v>
      </c>
      <c r="AL32" s="148">
        <f t="shared" si="45"/>
        <v>0</v>
      </c>
      <c r="AM32" s="148">
        <f t="shared" si="46"/>
        <v>0</v>
      </c>
      <c r="AN32" s="148">
        <f t="shared" si="39"/>
        <v>0</v>
      </c>
      <c r="AO32" s="148">
        <f t="shared" si="39"/>
        <v>0</v>
      </c>
      <c r="AP32" s="135"/>
      <c r="AQ32" s="147">
        <f t="shared" si="10"/>
        <v>16</v>
      </c>
      <c r="AR32" s="148">
        <f t="shared" si="11"/>
        <v>0</v>
      </c>
      <c r="AS32" s="148">
        <f t="shared" si="11"/>
        <v>0</v>
      </c>
      <c r="AT32" s="148">
        <f t="shared" si="12"/>
        <v>0</v>
      </c>
      <c r="AU32" s="148">
        <f t="shared" si="13"/>
        <v>0</v>
      </c>
      <c r="AV32" s="148">
        <f t="shared" si="14"/>
        <v>0</v>
      </c>
      <c r="AW32" s="148">
        <f t="shared" si="15"/>
        <v>0</v>
      </c>
      <c r="AX32" s="148">
        <f t="shared" si="16"/>
        <v>0</v>
      </c>
      <c r="AY32" s="148">
        <f t="shared" si="17"/>
        <v>0</v>
      </c>
      <c r="AZ32" s="148">
        <f t="shared" si="18"/>
        <v>0</v>
      </c>
      <c r="BA32" s="148">
        <f t="shared" si="19"/>
        <v>0</v>
      </c>
      <c r="BB32" s="148">
        <f t="shared" si="11"/>
        <v>0</v>
      </c>
      <c r="BC32" s="152"/>
      <c r="BD32" s="149" t="e">
        <f t="shared" si="20"/>
        <v>#DIV/0!</v>
      </c>
      <c r="BE32" s="149" t="e">
        <f t="shared" si="20"/>
        <v>#DIV/0!</v>
      </c>
      <c r="BF32" s="149" t="e">
        <f t="shared" si="21"/>
        <v>#DIV/0!</v>
      </c>
      <c r="BG32" s="149" t="e">
        <f t="shared" si="22"/>
        <v>#DIV/0!</v>
      </c>
      <c r="BH32" s="149" t="e">
        <f t="shared" si="23"/>
        <v>#DIV/0!</v>
      </c>
      <c r="BI32" s="149" t="e">
        <f t="shared" si="24"/>
        <v>#DIV/0!</v>
      </c>
      <c r="BJ32" s="149" t="e">
        <f t="shared" si="25"/>
        <v>#DIV/0!</v>
      </c>
      <c r="BK32" s="149" t="e">
        <f t="shared" si="26"/>
        <v>#DIV/0!</v>
      </c>
      <c r="BL32" s="149" t="e">
        <f t="shared" si="27"/>
        <v>#DIV/0!</v>
      </c>
      <c r="BM32" s="149" t="e">
        <f t="shared" si="28"/>
        <v>#DIV/0!</v>
      </c>
      <c r="BN32" s="149" t="e">
        <f t="shared" si="20"/>
        <v>#DIV/0!</v>
      </c>
      <c r="BO32" s="40"/>
      <c r="BP32" s="40"/>
    </row>
    <row r="33" spans="2:68" ht="14.25" customHeight="1" x14ac:dyDescent="0.3">
      <c r="B33" s="159">
        <f>'Current Year'!B37</f>
        <v>17</v>
      </c>
      <c r="C33" s="173">
        <f>'Current Year + Step'!C39*$C$11</f>
        <v>0</v>
      </c>
      <c r="D33" s="173">
        <f t="shared" si="57"/>
        <v>0</v>
      </c>
      <c r="E33" s="173">
        <f t="shared" si="58"/>
        <v>0</v>
      </c>
      <c r="F33" s="173">
        <f t="shared" si="59"/>
        <v>0</v>
      </c>
      <c r="G33" s="173">
        <f t="shared" si="60"/>
        <v>0</v>
      </c>
      <c r="H33" s="173">
        <f t="shared" si="61"/>
        <v>0</v>
      </c>
      <c r="I33" s="173">
        <f t="shared" si="62"/>
        <v>0</v>
      </c>
      <c r="J33" s="173">
        <f t="shared" si="63"/>
        <v>0</v>
      </c>
      <c r="K33" s="173">
        <f>'Current Year + Step'!K39*$C$11</f>
        <v>0</v>
      </c>
      <c r="L33" s="173">
        <f>'Current Year + Step'!L39*$C$11</f>
        <v>0</v>
      </c>
      <c r="M33" s="173">
        <f>'Current Year + Step'!M39*$C$11</f>
        <v>0</v>
      </c>
      <c r="N33" s="173">
        <f>'Current Year + Step'!N39*$C$11</f>
        <v>0</v>
      </c>
      <c r="P33" s="150">
        <f t="shared" si="30"/>
        <v>17</v>
      </c>
      <c r="Q33" s="178" t="e">
        <f t="shared" si="55"/>
        <v>#DIV/0!</v>
      </c>
      <c r="R33" s="178" t="e">
        <f t="shared" si="31"/>
        <v>#DIV/0!</v>
      </c>
      <c r="S33" s="178" t="e">
        <f t="shared" si="31"/>
        <v>#DIV/0!</v>
      </c>
      <c r="T33" s="178" t="e">
        <f t="shared" si="32"/>
        <v>#DIV/0!</v>
      </c>
      <c r="U33" s="178" t="e">
        <f t="shared" si="33"/>
        <v>#DIV/0!</v>
      </c>
      <c r="V33" s="178" t="e">
        <f t="shared" si="34"/>
        <v>#DIV/0!</v>
      </c>
      <c r="W33" s="178" t="e">
        <f t="shared" si="35"/>
        <v>#DIV/0!</v>
      </c>
      <c r="X33" s="178" t="e">
        <f t="shared" si="36"/>
        <v>#DIV/0!</v>
      </c>
      <c r="Y33" s="178" t="e">
        <f t="shared" si="37"/>
        <v>#DIV/0!</v>
      </c>
      <c r="Z33" s="178" t="e">
        <f t="shared" si="38"/>
        <v>#DIV/0!</v>
      </c>
      <c r="AA33" s="178" t="e">
        <f t="shared" si="31"/>
        <v>#DIV/0!</v>
      </c>
      <c r="AB33" s="178" t="e">
        <f t="shared" si="31"/>
        <v>#DIV/0!</v>
      </c>
      <c r="AC33" s="151"/>
      <c r="AD33" s="148">
        <f t="shared" si="56"/>
        <v>0</v>
      </c>
      <c r="AE33" s="148">
        <f t="shared" si="39"/>
        <v>0</v>
      </c>
      <c r="AF33" s="148">
        <f t="shared" si="39"/>
        <v>0</v>
      </c>
      <c r="AG33" s="148">
        <f t="shared" si="40"/>
        <v>0</v>
      </c>
      <c r="AH33" s="148">
        <f t="shared" si="41"/>
        <v>0</v>
      </c>
      <c r="AI33" s="148">
        <f t="shared" si="42"/>
        <v>0</v>
      </c>
      <c r="AJ33" s="148">
        <f t="shared" si="43"/>
        <v>0</v>
      </c>
      <c r="AK33" s="148">
        <f t="shared" si="44"/>
        <v>0</v>
      </c>
      <c r="AL33" s="148">
        <f t="shared" si="45"/>
        <v>0</v>
      </c>
      <c r="AM33" s="148">
        <f t="shared" si="46"/>
        <v>0</v>
      </c>
      <c r="AN33" s="148">
        <f t="shared" si="39"/>
        <v>0</v>
      </c>
      <c r="AO33" s="148">
        <f t="shared" si="39"/>
        <v>0</v>
      </c>
      <c r="AP33" s="135"/>
      <c r="AQ33" s="147">
        <f t="shared" si="10"/>
        <v>17</v>
      </c>
      <c r="AR33" s="148">
        <f t="shared" ref="AR33:BB47" si="64">+D33-C33</f>
        <v>0</v>
      </c>
      <c r="AS33" s="148">
        <f t="shared" si="64"/>
        <v>0</v>
      </c>
      <c r="AT33" s="148">
        <f t="shared" si="12"/>
        <v>0</v>
      </c>
      <c r="AU33" s="148">
        <f t="shared" si="13"/>
        <v>0</v>
      </c>
      <c r="AV33" s="148">
        <f t="shared" si="14"/>
        <v>0</v>
      </c>
      <c r="AW33" s="148">
        <f t="shared" si="15"/>
        <v>0</v>
      </c>
      <c r="AX33" s="148">
        <f t="shared" si="16"/>
        <v>0</v>
      </c>
      <c r="AY33" s="148">
        <f t="shared" si="17"/>
        <v>0</v>
      </c>
      <c r="AZ33" s="148">
        <f t="shared" si="18"/>
        <v>0</v>
      </c>
      <c r="BA33" s="148">
        <f t="shared" si="19"/>
        <v>0</v>
      </c>
      <c r="BB33" s="148">
        <f t="shared" si="64"/>
        <v>0</v>
      </c>
      <c r="BC33" s="152"/>
      <c r="BD33" s="149" t="e">
        <f t="shared" ref="BD33:BN47" si="65">+D33/C33-1</f>
        <v>#DIV/0!</v>
      </c>
      <c r="BE33" s="149" t="e">
        <f t="shared" si="65"/>
        <v>#DIV/0!</v>
      </c>
      <c r="BF33" s="149" t="e">
        <f t="shared" si="21"/>
        <v>#DIV/0!</v>
      </c>
      <c r="BG33" s="149" t="e">
        <f t="shared" si="22"/>
        <v>#DIV/0!</v>
      </c>
      <c r="BH33" s="149" t="e">
        <f t="shared" si="23"/>
        <v>#DIV/0!</v>
      </c>
      <c r="BI33" s="149" t="e">
        <f t="shared" si="24"/>
        <v>#DIV/0!</v>
      </c>
      <c r="BJ33" s="149" t="e">
        <f t="shared" si="25"/>
        <v>#DIV/0!</v>
      </c>
      <c r="BK33" s="149" t="e">
        <f t="shared" si="26"/>
        <v>#DIV/0!</v>
      </c>
      <c r="BL33" s="149" t="e">
        <f t="shared" si="27"/>
        <v>#DIV/0!</v>
      </c>
      <c r="BM33" s="149" t="e">
        <f t="shared" si="28"/>
        <v>#DIV/0!</v>
      </c>
      <c r="BN33" s="149" t="e">
        <f t="shared" si="65"/>
        <v>#DIV/0!</v>
      </c>
      <c r="BO33" s="40"/>
      <c r="BP33" s="40"/>
    </row>
    <row r="34" spans="2:68" ht="14.25" customHeight="1" x14ac:dyDescent="0.3">
      <c r="B34" s="159">
        <f>'Current Year'!B38</f>
        <v>18</v>
      </c>
      <c r="C34" s="173">
        <f>'Current Year + Step'!C40*$C$11</f>
        <v>0</v>
      </c>
      <c r="D34" s="173">
        <f t="shared" si="57"/>
        <v>0</v>
      </c>
      <c r="E34" s="173">
        <f t="shared" si="58"/>
        <v>0</v>
      </c>
      <c r="F34" s="173">
        <f t="shared" si="59"/>
        <v>0</v>
      </c>
      <c r="G34" s="173">
        <f t="shared" si="60"/>
        <v>0</v>
      </c>
      <c r="H34" s="173">
        <f t="shared" si="61"/>
        <v>0</v>
      </c>
      <c r="I34" s="173">
        <f t="shared" si="62"/>
        <v>0</v>
      </c>
      <c r="J34" s="173">
        <f t="shared" si="63"/>
        <v>0</v>
      </c>
      <c r="K34" s="173">
        <f>'Current Year + Step'!K40*$C$11</f>
        <v>0</v>
      </c>
      <c r="L34" s="173">
        <f>'Current Year + Step'!L40*$C$11</f>
        <v>0</v>
      </c>
      <c r="M34" s="173">
        <f>'Current Year + Step'!M40*$C$11</f>
        <v>0</v>
      </c>
      <c r="N34" s="173">
        <f>'Current Year + Step'!N40*$C$11</f>
        <v>0</v>
      </c>
      <c r="P34" s="150">
        <f t="shared" si="30"/>
        <v>18</v>
      </c>
      <c r="Q34" s="178" t="e">
        <f t="shared" si="55"/>
        <v>#DIV/0!</v>
      </c>
      <c r="R34" s="178" t="e">
        <f t="shared" si="55"/>
        <v>#DIV/0!</v>
      </c>
      <c r="S34" s="178" t="e">
        <f t="shared" si="55"/>
        <v>#DIV/0!</v>
      </c>
      <c r="T34" s="178" t="e">
        <f t="shared" si="32"/>
        <v>#DIV/0!</v>
      </c>
      <c r="U34" s="178" t="e">
        <f t="shared" si="33"/>
        <v>#DIV/0!</v>
      </c>
      <c r="V34" s="178" t="e">
        <f t="shared" si="34"/>
        <v>#DIV/0!</v>
      </c>
      <c r="W34" s="178" t="e">
        <f t="shared" si="35"/>
        <v>#DIV/0!</v>
      </c>
      <c r="X34" s="178" t="e">
        <f t="shared" si="36"/>
        <v>#DIV/0!</v>
      </c>
      <c r="Y34" s="178" t="e">
        <f t="shared" si="37"/>
        <v>#DIV/0!</v>
      </c>
      <c r="Z34" s="178" t="e">
        <f t="shared" si="38"/>
        <v>#DIV/0!</v>
      </c>
      <c r="AA34" s="178" t="e">
        <f t="shared" ref="AA34:AB47" si="66">+M34/M33-1</f>
        <v>#DIV/0!</v>
      </c>
      <c r="AB34" s="178" t="e">
        <f t="shared" si="66"/>
        <v>#DIV/0!</v>
      </c>
      <c r="AC34" s="151"/>
      <c r="AD34" s="148">
        <f t="shared" si="56"/>
        <v>0</v>
      </c>
      <c r="AE34" s="148">
        <f t="shared" si="56"/>
        <v>0</v>
      </c>
      <c r="AF34" s="148">
        <f t="shared" si="56"/>
        <v>0</v>
      </c>
      <c r="AG34" s="148">
        <f t="shared" si="40"/>
        <v>0</v>
      </c>
      <c r="AH34" s="148">
        <f t="shared" si="41"/>
        <v>0</v>
      </c>
      <c r="AI34" s="148">
        <f t="shared" si="42"/>
        <v>0</v>
      </c>
      <c r="AJ34" s="148">
        <f t="shared" si="43"/>
        <v>0</v>
      </c>
      <c r="AK34" s="148">
        <f t="shared" si="44"/>
        <v>0</v>
      </c>
      <c r="AL34" s="148">
        <f t="shared" si="45"/>
        <v>0</v>
      </c>
      <c r="AM34" s="148">
        <f t="shared" si="46"/>
        <v>0</v>
      </c>
      <c r="AN34" s="148">
        <f t="shared" ref="AN34:AO47" si="67">+M34-M33</f>
        <v>0</v>
      </c>
      <c r="AO34" s="148">
        <f t="shared" si="67"/>
        <v>0</v>
      </c>
      <c r="AP34" s="135"/>
      <c r="AQ34" s="147">
        <f t="shared" si="10"/>
        <v>18</v>
      </c>
      <c r="AR34" s="148">
        <f t="shared" si="64"/>
        <v>0</v>
      </c>
      <c r="AS34" s="148">
        <f t="shared" si="64"/>
        <v>0</v>
      </c>
      <c r="AT34" s="148">
        <f t="shared" si="12"/>
        <v>0</v>
      </c>
      <c r="AU34" s="148">
        <f t="shared" si="13"/>
        <v>0</v>
      </c>
      <c r="AV34" s="148">
        <f t="shared" si="14"/>
        <v>0</v>
      </c>
      <c r="AW34" s="148">
        <f t="shared" si="15"/>
        <v>0</v>
      </c>
      <c r="AX34" s="148">
        <f t="shared" si="16"/>
        <v>0</v>
      </c>
      <c r="AY34" s="148">
        <f t="shared" si="17"/>
        <v>0</v>
      </c>
      <c r="AZ34" s="148">
        <f t="shared" si="18"/>
        <v>0</v>
      </c>
      <c r="BA34" s="148">
        <f t="shared" si="19"/>
        <v>0</v>
      </c>
      <c r="BB34" s="148">
        <f t="shared" si="64"/>
        <v>0</v>
      </c>
      <c r="BC34" s="152"/>
      <c r="BD34" s="149" t="e">
        <f t="shared" si="65"/>
        <v>#DIV/0!</v>
      </c>
      <c r="BE34" s="149" t="e">
        <f t="shared" si="65"/>
        <v>#DIV/0!</v>
      </c>
      <c r="BF34" s="149" t="e">
        <f t="shared" si="21"/>
        <v>#DIV/0!</v>
      </c>
      <c r="BG34" s="149" t="e">
        <f t="shared" si="22"/>
        <v>#DIV/0!</v>
      </c>
      <c r="BH34" s="149" t="e">
        <f t="shared" si="23"/>
        <v>#DIV/0!</v>
      </c>
      <c r="BI34" s="149" t="e">
        <f t="shared" si="24"/>
        <v>#DIV/0!</v>
      </c>
      <c r="BJ34" s="149" t="e">
        <f t="shared" si="25"/>
        <v>#DIV/0!</v>
      </c>
      <c r="BK34" s="149" t="e">
        <f t="shared" si="26"/>
        <v>#DIV/0!</v>
      </c>
      <c r="BL34" s="149" t="e">
        <f t="shared" si="27"/>
        <v>#DIV/0!</v>
      </c>
      <c r="BM34" s="149" t="e">
        <f t="shared" si="28"/>
        <v>#DIV/0!</v>
      </c>
      <c r="BN34" s="149" t="e">
        <f t="shared" si="65"/>
        <v>#DIV/0!</v>
      </c>
      <c r="BO34" s="40"/>
      <c r="BP34" s="40"/>
    </row>
    <row r="35" spans="2:68" ht="14.25" customHeight="1" x14ac:dyDescent="0.3">
      <c r="B35" s="159">
        <f>'Current Year'!B39</f>
        <v>19</v>
      </c>
      <c r="C35" s="173">
        <f>'Current Year + Step'!C41*$C$11</f>
        <v>0</v>
      </c>
      <c r="D35" s="173">
        <f t="shared" si="57"/>
        <v>0</v>
      </c>
      <c r="E35" s="173">
        <f t="shared" si="58"/>
        <v>0</v>
      </c>
      <c r="F35" s="173">
        <f t="shared" si="59"/>
        <v>0</v>
      </c>
      <c r="G35" s="173">
        <f t="shared" si="60"/>
        <v>0</v>
      </c>
      <c r="H35" s="173">
        <f t="shared" si="61"/>
        <v>0</v>
      </c>
      <c r="I35" s="173">
        <f t="shared" si="62"/>
        <v>0</v>
      </c>
      <c r="J35" s="173">
        <f t="shared" si="63"/>
        <v>0</v>
      </c>
      <c r="K35" s="173">
        <f>'Current Year + Step'!K41*$C$11</f>
        <v>0</v>
      </c>
      <c r="L35" s="173">
        <f>'Current Year + Step'!L41*$C$11</f>
        <v>0</v>
      </c>
      <c r="M35" s="173">
        <f>'Current Year + Step'!M41*$C$11</f>
        <v>0</v>
      </c>
      <c r="N35" s="173">
        <f>'Current Year + Step'!N41*$C$11</f>
        <v>0</v>
      </c>
      <c r="P35" s="150">
        <f t="shared" si="30"/>
        <v>19</v>
      </c>
      <c r="Q35" s="178" t="e">
        <f t="shared" si="55"/>
        <v>#DIV/0!</v>
      </c>
      <c r="R35" s="178" t="e">
        <f t="shared" si="55"/>
        <v>#DIV/0!</v>
      </c>
      <c r="S35" s="178" t="e">
        <f t="shared" si="55"/>
        <v>#DIV/0!</v>
      </c>
      <c r="T35" s="178" t="e">
        <f t="shared" si="32"/>
        <v>#DIV/0!</v>
      </c>
      <c r="U35" s="178" t="e">
        <f t="shared" si="33"/>
        <v>#DIV/0!</v>
      </c>
      <c r="V35" s="178" t="e">
        <f t="shared" si="34"/>
        <v>#DIV/0!</v>
      </c>
      <c r="W35" s="178" t="e">
        <f t="shared" si="35"/>
        <v>#DIV/0!</v>
      </c>
      <c r="X35" s="178" t="e">
        <f t="shared" si="36"/>
        <v>#DIV/0!</v>
      </c>
      <c r="Y35" s="178" t="e">
        <f t="shared" si="37"/>
        <v>#DIV/0!</v>
      </c>
      <c r="Z35" s="178" t="e">
        <f t="shared" si="38"/>
        <v>#DIV/0!</v>
      </c>
      <c r="AA35" s="178" t="e">
        <f t="shared" si="66"/>
        <v>#DIV/0!</v>
      </c>
      <c r="AB35" s="178" t="e">
        <f t="shared" si="66"/>
        <v>#DIV/0!</v>
      </c>
      <c r="AC35" s="151"/>
      <c r="AD35" s="148">
        <f t="shared" si="56"/>
        <v>0</v>
      </c>
      <c r="AE35" s="148">
        <f t="shared" si="56"/>
        <v>0</v>
      </c>
      <c r="AF35" s="148">
        <f t="shared" si="56"/>
        <v>0</v>
      </c>
      <c r="AG35" s="148">
        <f t="shared" si="40"/>
        <v>0</v>
      </c>
      <c r="AH35" s="148">
        <f t="shared" si="41"/>
        <v>0</v>
      </c>
      <c r="AI35" s="148">
        <f t="shared" si="42"/>
        <v>0</v>
      </c>
      <c r="AJ35" s="148">
        <f t="shared" si="43"/>
        <v>0</v>
      </c>
      <c r="AK35" s="148">
        <f t="shared" si="44"/>
        <v>0</v>
      </c>
      <c r="AL35" s="148">
        <f t="shared" si="45"/>
        <v>0</v>
      </c>
      <c r="AM35" s="148">
        <f t="shared" si="46"/>
        <v>0</v>
      </c>
      <c r="AN35" s="148">
        <f t="shared" si="67"/>
        <v>0</v>
      </c>
      <c r="AO35" s="148">
        <f t="shared" si="67"/>
        <v>0</v>
      </c>
      <c r="AP35" s="135"/>
      <c r="AQ35" s="147">
        <f t="shared" si="10"/>
        <v>19</v>
      </c>
      <c r="AR35" s="148">
        <f t="shared" si="64"/>
        <v>0</v>
      </c>
      <c r="AS35" s="148">
        <f t="shared" si="64"/>
        <v>0</v>
      </c>
      <c r="AT35" s="148">
        <f t="shared" si="12"/>
        <v>0</v>
      </c>
      <c r="AU35" s="148">
        <f t="shared" si="13"/>
        <v>0</v>
      </c>
      <c r="AV35" s="148">
        <f t="shared" si="14"/>
        <v>0</v>
      </c>
      <c r="AW35" s="148">
        <f t="shared" si="15"/>
        <v>0</v>
      </c>
      <c r="AX35" s="148">
        <f t="shared" si="16"/>
        <v>0</v>
      </c>
      <c r="AY35" s="148">
        <f t="shared" si="17"/>
        <v>0</v>
      </c>
      <c r="AZ35" s="148">
        <f t="shared" si="18"/>
        <v>0</v>
      </c>
      <c r="BA35" s="148">
        <f t="shared" si="19"/>
        <v>0</v>
      </c>
      <c r="BB35" s="148">
        <f t="shared" si="64"/>
        <v>0</v>
      </c>
      <c r="BC35" s="152"/>
      <c r="BD35" s="149" t="e">
        <f t="shared" si="65"/>
        <v>#DIV/0!</v>
      </c>
      <c r="BE35" s="149" t="e">
        <f t="shared" si="65"/>
        <v>#DIV/0!</v>
      </c>
      <c r="BF35" s="149" t="e">
        <f t="shared" si="21"/>
        <v>#DIV/0!</v>
      </c>
      <c r="BG35" s="149" t="e">
        <f t="shared" si="22"/>
        <v>#DIV/0!</v>
      </c>
      <c r="BH35" s="149" t="e">
        <f t="shared" si="23"/>
        <v>#DIV/0!</v>
      </c>
      <c r="BI35" s="149" t="e">
        <f t="shared" si="24"/>
        <v>#DIV/0!</v>
      </c>
      <c r="BJ35" s="149" t="e">
        <f t="shared" si="25"/>
        <v>#DIV/0!</v>
      </c>
      <c r="BK35" s="149" t="e">
        <f t="shared" si="26"/>
        <v>#DIV/0!</v>
      </c>
      <c r="BL35" s="149" t="e">
        <f t="shared" si="27"/>
        <v>#DIV/0!</v>
      </c>
      <c r="BM35" s="149" t="e">
        <f t="shared" si="28"/>
        <v>#DIV/0!</v>
      </c>
      <c r="BN35" s="149" t="e">
        <f t="shared" si="65"/>
        <v>#DIV/0!</v>
      </c>
      <c r="BO35" s="40"/>
      <c r="BP35" s="40"/>
    </row>
    <row r="36" spans="2:68" ht="14.25" customHeight="1" x14ac:dyDescent="0.3">
      <c r="B36" s="159">
        <f>'Current Year'!B40</f>
        <v>20</v>
      </c>
      <c r="C36" s="173">
        <f>'Current Year + Step'!C42*$C$11</f>
        <v>0</v>
      </c>
      <c r="D36" s="173">
        <f t="shared" si="57"/>
        <v>0</v>
      </c>
      <c r="E36" s="173">
        <f t="shared" si="58"/>
        <v>0</v>
      </c>
      <c r="F36" s="173">
        <f t="shared" si="59"/>
        <v>0</v>
      </c>
      <c r="G36" s="173">
        <f t="shared" si="60"/>
        <v>0</v>
      </c>
      <c r="H36" s="173">
        <f t="shared" si="61"/>
        <v>0</v>
      </c>
      <c r="I36" s="173">
        <f t="shared" si="62"/>
        <v>0</v>
      </c>
      <c r="J36" s="173">
        <f t="shared" si="63"/>
        <v>0</v>
      </c>
      <c r="K36" s="173">
        <f>'Current Year + Step'!K42*$C$11</f>
        <v>0</v>
      </c>
      <c r="L36" s="173">
        <f>'Current Year + Step'!L42*$C$11</f>
        <v>0</v>
      </c>
      <c r="M36" s="173">
        <f>'Current Year + Step'!M42*$C$11</f>
        <v>0</v>
      </c>
      <c r="N36" s="173">
        <f>'Current Year + Step'!N42*$C$11</f>
        <v>0</v>
      </c>
      <c r="P36" s="150">
        <f t="shared" si="30"/>
        <v>20</v>
      </c>
      <c r="Q36" s="178" t="e">
        <f t="shared" si="55"/>
        <v>#DIV/0!</v>
      </c>
      <c r="R36" s="178" t="e">
        <f t="shared" si="55"/>
        <v>#DIV/0!</v>
      </c>
      <c r="S36" s="178" t="e">
        <f t="shared" si="55"/>
        <v>#DIV/0!</v>
      </c>
      <c r="T36" s="178" t="e">
        <f t="shared" si="32"/>
        <v>#DIV/0!</v>
      </c>
      <c r="U36" s="178" t="e">
        <f t="shared" si="33"/>
        <v>#DIV/0!</v>
      </c>
      <c r="V36" s="178" t="e">
        <f t="shared" si="34"/>
        <v>#DIV/0!</v>
      </c>
      <c r="W36" s="178" t="e">
        <f t="shared" si="35"/>
        <v>#DIV/0!</v>
      </c>
      <c r="X36" s="178" t="e">
        <f t="shared" si="36"/>
        <v>#DIV/0!</v>
      </c>
      <c r="Y36" s="178" t="e">
        <f t="shared" si="37"/>
        <v>#DIV/0!</v>
      </c>
      <c r="Z36" s="178" t="e">
        <f t="shared" si="38"/>
        <v>#DIV/0!</v>
      </c>
      <c r="AA36" s="178" t="e">
        <f t="shared" si="66"/>
        <v>#DIV/0!</v>
      </c>
      <c r="AB36" s="178" t="e">
        <f t="shared" si="66"/>
        <v>#DIV/0!</v>
      </c>
      <c r="AC36" s="151"/>
      <c r="AD36" s="148">
        <f t="shared" si="56"/>
        <v>0</v>
      </c>
      <c r="AE36" s="148">
        <f t="shared" si="56"/>
        <v>0</v>
      </c>
      <c r="AF36" s="148">
        <f t="shared" si="56"/>
        <v>0</v>
      </c>
      <c r="AG36" s="148">
        <f t="shared" si="40"/>
        <v>0</v>
      </c>
      <c r="AH36" s="148">
        <f t="shared" si="41"/>
        <v>0</v>
      </c>
      <c r="AI36" s="148">
        <f t="shared" si="42"/>
        <v>0</v>
      </c>
      <c r="AJ36" s="148">
        <f t="shared" si="43"/>
        <v>0</v>
      </c>
      <c r="AK36" s="148">
        <f t="shared" si="44"/>
        <v>0</v>
      </c>
      <c r="AL36" s="148">
        <f t="shared" si="45"/>
        <v>0</v>
      </c>
      <c r="AM36" s="148">
        <f t="shared" si="46"/>
        <v>0</v>
      </c>
      <c r="AN36" s="148">
        <f t="shared" si="67"/>
        <v>0</v>
      </c>
      <c r="AO36" s="148">
        <f t="shared" si="67"/>
        <v>0</v>
      </c>
      <c r="AP36" s="135"/>
      <c r="AQ36" s="147">
        <f t="shared" si="10"/>
        <v>20</v>
      </c>
      <c r="AR36" s="148">
        <f t="shared" si="64"/>
        <v>0</v>
      </c>
      <c r="AS36" s="148">
        <f t="shared" si="64"/>
        <v>0</v>
      </c>
      <c r="AT36" s="148">
        <f t="shared" si="12"/>
        <v>0</v>
      </c>
      <c r="AU36" s="148">
        <f t="shared" si="13"/>
        <v>0</v>
      </c>
      <c r="AV36" s="148">
        <f t="shared" si="14"/>
        <v>0</v>
      </c>
      <c r="AW36" s="148">
        <f t="shared" si="15"/>
        <v>0</v>
      </c>
      <c r="AX36" s="148">
        <f t="shared" si="16"/>
        <v>0</v>
      </c>
      <c r="AY36" s="148">
        <f t="shared" si="17"/>
        <v>0</v>
      </c>
      <c r="AZ36" s="148">
        <f t="shared" si="18"/>
        <v>0</v>
      </c>
      <c r="BA36" s="148">
        <f t="shared" si="19"/>
        <v>0</v>
      </c>
      <c r="BB36" s="148">
        <f t="shared" si="64"/>
        <v>0</v>
      </c>
      <c r="BC36" s="152"/>
      <c r="BD36" s="149" t="e">
        <f t="shared" si="65"/>
        <v>#DIV/0!</v>
      </c>
      <c r="BE36" s="149" t="e">
        <f t="shared" si="65"/>
        <v>#DIV/0!</v>
      </c>
      <c r="BF36" s="149" t="e">
        <f t="shared" si="21"/>
        <v>#DIV/0!</v>
      </c>
      <c r="BG36" s="149" t="e">
        <f t="shared" si="22"/>
        <v>#DIV/0!</v>
      </c>
      <c r="BH36" s="149" t="e">
        <f t="shared" si="23"/>
        <v>#DIV/0!</v>
      </c>
      <c r="BI36" s="149" t="e">
        <f t="shared" si="24"/>
        <v>#DIV/0!</v>
      </c>
      <c r="BJ36" s="149" t="e">
        <f t="shared" si="25"/>
        <v>#DIV/0!</v>
      </c>
      <c r="BK36" s="149" t="e">
        <f t="shared" si="26"/>
        <v>#DIV/0!</v>
      </c>
      <c r="BL36" s="149" t="e">
        <f t="shared" si="27"/>
        <v>#DIV/0!</v>
      </c>
      <c r="BM36" s="149" t="e">
        <f t="shared" si="28"/>
        <v>#DIV/0!</v>
      </c>
      <c r="BN36" s="149" t="e">
        <f t="shared" si="65"/>
        <v>#DIV/0!</v>
      </c>
      <c r="BO36" s="40"/>
      <c r="BP36" s="40"/>
    </row>
    <row r="37" spans="2:68" ht="14.25" customHeight="1" x14ac:dyDescent="0.3">
      <c r="B37" s="159">
        <f>'Current Year'!B41</f>
        <v>21</v>
      </c>
      <c r="C37" s="173">
        <f>'Current Year + Step'!C43*$C$11</f>
        <v>0</v>
      </c>
      <c r="D37" s="173">
        <f>'Current Year + Step'!D43*$C$11</f>
        <v>0</v>
      </c>
      <c r="E37" s="173">
        <f t="shared" ref="E37:E41" si="68">+E36*1.01</f>
        <v>0</v>
      </c>
      <c r="F37" s="173">
        <f t="shared" ref="F37:F41" si="69">+F36*1.01</f>
        <v>0</v>
      </c>
      <c r="G37" s="173">
        <f t="shared" ref="G37:G41" si="70">+G36*1.01</f>
        <v>0</v>
      </c>
      <c r="H37" s="173">
        <f t="shared" ref="H37:H41" si="71">+H36*1.01</f>
        <v>0</v>
      </c>
      <c r="I37" s="173">
        <f t="shared" ref="I37:I41" si="72">+I36*1.01</f>
        <v>0</v>
      </c>
      <c r="J37" s="173">
        <f t="shared" ref="J37:J41" si="73">+J36*1.01</f>
        <v>0</v>
      </c>
      <c r="K37" s="173">
        <f>'Current Year + Step'!K43*$C$11</f>
        <v>0</v>
      </c>
      <c r="L37" s="173">
        <f>'Current Year + Step'!L43*$C$11</f>
        <v>0</v>
      </c>
      <c r="M37" s="173">
        <f>'Current Year + Step'!M43*$C$11</f>
        <v>0</v>
      </c>
      <c r="N37" s="173">
        <f>'Current Year + Step'!N43*$C$11</f>
        <v>0</v>
      </c>
      <c r="P37" s="150">
        <f t="shared" si="30"/>
        <v>21</v>
      </c>
      <c r="Q37" s="178" t="e">
        <f t="shared" si="55"/>
        <v>#DIV/0!</v>
      </c>
      <c r="R37" s="178" t="e">
        <f t="shared" si="55"/>
        <v>#DIV/0!</v>
      </c>
      <c r="S37" s="178" t="e">
        <f t="shared" si="55"/>
        <v>#DIV/0!</v>
      </c>
      <c r="T37" s="178" t="e">
        <f t="shared" si="32"/>
        <v>#DIV/0!</v>
      </c>
      <c r="U37" s="178" t="e">
        <f t="shared" si="33"/>
        <v>#DIV/0!</v>
      </c>
      <c r="V37" s="178" t="e">
        <f t="shared" si="34"/>
        <v>#DIV/0!</v>
      </c>
      <c r="W37" s="178" t="e">
        <f t="shared" si="35"/>
        <v>#DIV/0!</v>
      </c>
      <c r="X37" s="178" t="e">
        <f t="shared" si="36"/>
        <v>#DIV/0!</v>
      </c>
      <c r="Y37" s="178" t="e">
        <f t="shared" si="37"/>
        <v>#DIV/0!</v>
      </c>
      <c r="Z37" s="178" t="e">
        <f t="shared" si="38"/>
        <v>#DIV/0!</v>
      </c>
      <c r="AA37" s="178" t="e">
        <f t="shared" si="66"/>
        <v>#DIV/0!</v>
      </c>
      <c r="AB37" s="178" t="e">
        <f t="shared" si="66"/>
        <v>#DIV/0!</v>
      </c>
      <c r="AC37" s="151"/>
      <c r="AD37" s="148">
        <f t="shared" si="56"/>
        <v>0</v>
      </c>
      <c r="AE37" s="148">
        <f t="shared" si="56"/>
        <v>0</v>
      </c>
      <c r="AF37" s="148">
        <f t="shared" si="56"/>
        <v>0</v>
      </c>
      <c r="AG37" s="148">
        <f t="shared" si="40"/>
        <v>0</v>
      </c>
      <c r="AH37" s="148">
        <f t="shared" si="41"/>
        <v>0</v>
      </c>
      <c r="AI37" s="148">
        <f t="shared" si="42"/>
        <v>0</v>
      </c>
      <c r="AJ37" s="148">
        <f t="shared" si="43"/>
        <v>0</v>
      </c>
      <c r="AK37" s="148">
        <f t="shared" si="44"/>
        <v>0</v>
      </c>
      <c r="AL37" s="148">
        <f t="shared" si="45"/>
        <v>0</v>
      </c>
      <c r="AM37" s="148">
        <f t="shared" si="46"/>
        <v>0</v>
      </c>
      <c r="AN37" s="148">
        <f t="shared" si="67"/>
        <v>0</v>
      </c>
      <c r="AO37" s="148">
        <f t="shared" si="67"/>
        <v>0</v>
      </c>
      <c r="AP37" s="135"/>
      <c r="AQ37" s="147">
        <f t="shared" si="10"/>
        <v>21</v>
      </c>
      <c r="AR37" s="148">
        <f t="shared" si="64"/>
        <v>0</v>
      </c>
      <c r="AS37" s="148">
        <f t="shared" si="64"/>
        <v>0</v>
      </c>
      <c r="AT37" s="148">
        <f t="shared" si="12"/>
        <v>0</v>
      </c>
      <c r="AU37" s="148">
        <f t="shared" si="13"/>
        <v>0</v>
      </c>
      <c r="AV37" s="148">
        <f t="shared" si="14"/>
        <v>0</v>
      </c>
      <c r="AW37" s="148">
        <f t="shared" si="15"/>
        <v>0</v>
      </c>
      <c r="AX37" s="148">
        <f t="shared" si="16"/>
        <v>0</v>
      </c>
      <c r="AY37" s="148">
        <f t="shared" si="17"/>
        <v>0</v>
      </c>
      <c r="AZ37" s="148">
        <f t="shared" si="18"/>
        <v>0</v>
      </c>
      <c r="BA37" s="148">
        <f t="shared" si="19"/>
        <v>0</v>
      </c>
      <c r="BB37" s="148">
        <f t="shared" si="64"/>
        <v>0</v>
      </c>
      <c r="BC37" s="152"/>
      <c r="BD37" s="149" t="e">
        <f t="shared" si="65"/>
        <v>#DIV/0!</v>
      </c>
      <c r="BE37" s="149" t="e">
        <f t="shared" si="65"/>
        <v>#DIV/0!</v>
      </c>
      <c r="BF37" s="149" t="e">
        <f t="shared" si="21"/>
        <v>#DIV/0!</v>
      </c>
      <c r="BG37" s="149" t="e">
        <f t="shared" si="22"/>
        <v>#DIV/0!</v>
      </c>
      <c r="BH37" s="149" t="e">
        <f t="shared" si="23"/>
        <v>#DIV/0!</v>
      </c>
      <c r="BI37" s="149" t="e">
        <f t="shared" si="24"/>
        <v>#DIV/0!</v>
      </c>
      <c r="BJ37" s="149" t="e">
        <f t="shared" si="25"/>
        <v>#DIV/0!</v>
      </c>
      <c r="BK37" s="149" t="e">
        <f t="shared" si="26"/>
        <v>#DIV/0!</v>
      </c>
      <c r="BL37" s="149" t="e">
        <f t="shared" si="27"/>
        <v>#DIV/0!</v>
      </c>
      <c r="BM37" s="149" t="e">
        <f t="shared" si="28"/>
        <v>#DIV/0!</v>
      </c>
      <c r="BN37" s="149" t="e">
        <f t="shared" si="65"/>
        <v>#DIV/0!</v>
      </c>
      <c r="BO37" s="40"/>
      <c r="BP37" s="40"/>
    </row>
    <row r="38" spans="2:68" ht="14.25" customHeight="1" x14ac:dyDescent="0.3">
      <c r="B38" s="159">
        <f>'Current Year'!B42</f>
        <v>22</v>
      </c>
      <c r="C38" s="173">
        <f>'Current Year + Step'!C44*$C$11</f>
        <v>0</v>
      </c>
      <c r="D38" s="173">
        <f>'Current Year + Step'!D44*$C$11</f>
        <v>0</v>
      </c>
      <c r="E38" s="173">
        <f t="shared" si="68"/>
        <v>0</v>
      </c>
      <c r="F38" s="173">
        <f t="shared" si="69"/>
        <v>0</v>
      </c>
      <c r="G38" s="173">
        <f t="shared" si="70"/>
        <v>0</v>
      </c>
      <c r="H38" s="173">
        <f t="shared" si="71"/>
        <v>0</v>
      </c>
      <c r="I38" s="173">
        <f t="shared" si="72"/>
        <v>0</v>
      </c>
      <c r="J38" s="173">
        <f t="shared" si="73"/>
        <v>0</v>
      </c>
      <c r="K38" s="173">
        <f>'Current Year + Step'!K44*$C$11</f>
        <v>0</v>
      </c>
      <c r="L38" s="173">
        <f>'Current Year + Step'!L44*$C$11</f>
        <v>0</v>
      </c>
      <c r="M38" s="173">
        <f>'Current Year + Step'!M44*$C$11</f>
        <v>0</v>
      </c>
      <c r="N38" s="173">
        <f>'Current Year + Step'!N44*$C$11</f>
        <v>0</v>
      </c>
      <c r="P38" s="150">
        <f t="shared" si="30"/>
        <v>22</v>
      </c>
      <c r="Q38" s="178" t="e">
        <f t="shared" si="55"/>
        <v>#DIV/0!</v>
      </c>
      <c r="R38" s="178" t="e">
        <f t="shared" si="55"/>
        <v>#DIV/0!</v>
      </c>
      <c r="S38" s="178" t="e">
        <f t="shared" si="55"/>
        <v>#DIV/0!</v>
      </c>
      <c r="T38" s="178" t="e">
        <f t="shared" si="32"/>
        <v>#DIV/0!</v>
      </c>
      <c r="U38" s="178" t="e">
        <f t="shared" si="33"/>
        <v>#DIV/0!</v>
      </c>
      <c r="V38" s="178" t="e">
        <f t="shared" si="34"/>
        <v>#DIV/0!</v>
      </c>
      <c r="W38" s="178" t="e">
        <f t="shared" si="35"/>
        <v>#DIV/0!</v>
      </c>
      <c r="X38" s="178" t="e">
        <f t="shared" si="36"/>
        <v>#DIV/0!</v>
      </c>
      <c r="Y38" s="178" t="e">
        <f t="shared" si="37"/>
        <v>#DIV/0!</v>
      </c>
      <c r="Z38" s="178" t="e">
        <f t="shared" si="38"/>
        <v>#DIV/0!</v>
      </c>
      <c r="AA38" s="178" t="e">
        <f t="shared" si="66"/>
        <v>#DIV/0!</v>
      </c>
      <c r="AB38" s="178" t="e">
        <f t="shared" si="66"/>
        <v>#DIV/0!</v>
      </c>
      <c r="AC38" s="151"/>
      <c r="AD38" s="148">
        <f t="shared" si="56"/>
        <v>0</v>
      </c>
      <c r="AE38" s="148">
        <f t="shared" si="56"/>
        <v>0</v>
      </c>
      <c r="AF38" s="148">
        <f t="shared" si="56"/>
        <v>0</v>
      </c>
      <c r="AG38" s="148">
        <f t="shared" si="40"/>
        <v>0</v>
      </c>
      <c r="AH38" s="148">
        <f t="shared" si="41"/>
        <v>0</v>
      </c>
      <c r="AI38" s="148">
        <f t="shared" si="42"/>
        <v>0</v>
      </c>
      <c r="AJ38" s="148">
        <f t="shared" si="43"/>
        <v>0</v>
      </c>
      <c r="AK38" s="148">
        <f t="shared" si="44"/>
        <v>0</v>
      </c>
      <c r="AL38" s="148">
        <f t="shared" si="45"/>
        <v>0</v>
      </c>
      <c r="AM38" s="148">
        <f t="shared" si="46"/>
        <v>0</v>
      </c>
      <c r="AN38" s="148">
        <f t="shared" si="67"/>
        <v>0</v>
      </c>
      <c r="AO38" s="148">
        <f t="shared" si="67"/>
        <v>0</v>
      </c>
      <c r="AP38" s="135"/>
      <c r="AQ38" s="147">
        <f t="shared" si="10"/>
        <v>22</v>
      </c>
      <c r="AR38" s="148">
        <f t="shared" si="64"/>
        <v>0</v>
      </c>
      <c r="AS38" s="148">
        <f t="shared" si="64"/>
        <v>0</v>
      </c>
      <c r="AT38" s="148">
        <f t="shared" si="12"/>
        <v>0</v>
      </c>
      <c r="AU38" s="148">
        <f t="shared" si="13"/>
        <v>0</v>
      </c>
      <c r="AV38" s="148">
        <f t="shared" si="14"/>
        <v>0</v>
      </c>
      <c r="AW38" s="148">
        <f t="shared" si="15"/>
        <v>0</v>
      </c>
      <c r="AX38" s="148">
        <f t="shared" si="16"/>
        <v>0</v>
      </c>
      <c r="AY38" s="148">
        <f t="shared" si="17"/>
        <v>0</v>
      </c>
      <c r="AZ38" s="148">
        <f t="shared" si="18"/>
        <v>0</v>
      </c>
      <c r="BA38" s="148">
        <f t="shared" si="19"/>
        <v>0</v>
      </c>
      <c r="BB38" s="148">
        <f t="shared" si="64"/>
        <v>0</v>
      </c>
      <c r="BC38" s="152"/>
      <c r="BD38" s="149" t="e">
        <f t="shared" si="65"/>
        <v>#DIV/0!</v>
      </c>
      <c r="BE38" s="149" t="e">
        <f t="shared" si="65"/>
        <v>#DIV/0!</v>
      </c>
      <c r="BF38" s="149" t="e">
        <f t="shared" si="21"/>
        <v>#DIV/0!</v>
      </c>
      <c r="BG38" s="149" t="e">
        <f t="shared" si="22"/>
        <v>#DIV/0!</v>
      </c>
      <c r="BH38" s="149" t="e">
        <f t="shared" si="23"/>
        <v>#DIV/0!</v>
      </c>
      <c r="BI38" s="149" t="e">
        <f t="shared" si="24"/>
        <v>#DIV/0!</v>
      </c>
      <c r="BJ38" s="149" t="e">
        <f t="shared" si="25"/>
        <v>#DIV/0!</v>
      </c>
      <c r="BK38" s="149" t="e">
        <f t="shared" si="26"/>
        <v>#DIV/0!</v>
      </c>
      <c r="BL38" s="149" t="e">
        <f t="shared" si="27"/>
        <v>#DIV/0!</v>
      </c>
      <c r="BM38" s="149" t="e">
        <f t="shared" si="28"/>
        <v>#DIV/0!</v>
      </c>
      <c r="BN38" s="149" t="e">
        <f t="shared" si="65"/>
        <v>#DIV/0!</v>
      </c>
      <c r="BO38" s="40"/>
      <c r="BP38" s="40"/>
    </row>
    <row r="39" spans="2:68" ht="14.25" customHeight="1" x14ac:dyDescent="0.3">
      <c r="B39" s="159">
        <f>'Current Year'!B43</f>
        <v>23</v>
      </c>
      <c r="C39" s="173">
        <f>'Current Year + Step'!C45*$C$11</f>
        <v>0</v>
      </c>
      <c r="D39" s="173">
        <f>'Current Year + Step'!D45*$C$11</f>
        <v>0</v>
      </c>
      <c r="E39" s="173">
        <f t="shared" si="68"/>
        <v>0</v>
      </c>
      <c r="F39" s="173">
        <f t="shared" si="69"/>
        <v>0</v>
      </c>
      <c r="G39" s="173">
        <f t="shared" si="70"/>
        <v>0</v>
      </c>
      <c r="H39" s="173">
        <f t="shared" si="71"/>
        <v>0</v>
      </c>
      <c r="I39" s="173">
        <f t="shared" si="72"/>
        <v>0</v>
      </c>
      <c r="J39" s="173">
        <f t="shared" si="73"/>
        <v>0</v>
      </c>
      <c r="K39" s="173">
        <f>'Current Year + Step'!K45*$C$11</f>
        <v>0</v>
      </c>
      <c r="L39" s="173">
        <f>'Current Year + Step'!L45*$C$11</f>
        <v>0</v>
      </c>
      <c r="M39" s="173">
        <f>'Current Year + Step'!M45*$C$11</f>
        <v>0</v>
      </c>
      <c r="N39" s="173">
        <f>'Current Year + Step'!N45*$C$11</f>
        <v>0</v>
      </c>
      <c r="P39" s="150">
        <f t="shared" si="30"/>
        <v>23</v>
      </c>
      <c r="Q39" s="178" t="e">
        <f t="shared" si="55"/>
        <v>#DIV/0!</v>
      </c>
      <c r="R39" s="178" t="e">
        <f t="shared" si="55"/>
        <v>#DIV/0!</v>
      </c>
      <c r="S39" s="178" t="e">
        <f t="shared" si="55"/>
        <v>#DIV/0!</v>
      </c>
      <c r="T39" s="178" t="e">
        <f t="shared" si="32"/>
        <v>#DIV/0!</v>
      </c>
      <c r="U39" s="178" t="e">
        <f t="shared" si="33"/>
        <v>#DIV/0!</v>
      </c>
      <c r="V39" s="178" t="e">
        <f t="shared" si="34"/>
        <v>#DIV/0!</v>
      </c>
      <c r="W39" s="178" t="e">
        <f t="shared" si="35"/>
        <v>#DIV/0!</v>
      </c>
      <c r="X39" s="178" t="e">
        <f t="shared" si="36"/>
        <v>#DIV/0!</v>
      </c>
      <c r="Y39" s="178" t="e">
        <f t="shared" si="37"/>
        <v>#DIV/0!</v>
      </c>
      <c r="Z39" s="178" t="e">
        <f t="shared" si="38"/>
        <v>#DIV/0!</v>
      </c>
      <c r="AA39" s="178" t="e">
        <f t="shared" si="66"/>
        <v>#DIV/0!</v>
      </c>
      <c r="AB39" s="178" t="e">
        <f t="shared" si="66"/>
        <v>#DIV/0!</v>
      </c>
      <c r="AC39" s="151"/>
      <c r="AD39" s="148">
        <f t="shared" si="56"/>
        <v>0</v>
      </c>
      <c r="AE39" s="148">
        <f t="shared" si="56"/>
        <v>0</v>
      </c>
      <c r="AF39" s="148">
        <f t="shared" si="56"/>
        <v>0</v>
      </c>
      <c r="AG39" s="148">
        <f t="shared" si="40"/>
        <v>0</v>
      </c>
      <c r="AH39" s="148">
        <f t="shared" si="41"/>
        <v>0</v>
      </c>
      <c r="AI39" s="148">
        <f t="shared" si="42"/>
        <v>0</v>
      </c>
      <c r="AJ39" s="148">
        <f t="shared" si="43"/>
        <v>0</v>
      </c>
      <c r="AK39" s="148">
        <f t="shared" si="44"/>
        <v>0</v>
      </c>
      <c r="AL39" s="148">
        <f t="shared" si="45"/>
        <v>0</v>
      </c>
      <c r="AM39" s="148">
        <f t="shared" si="46"/>
        <v>0</v>
      </c>
      <c r="AN39" s="148">
        <f t="shared" si="67"/>
        <v>0</v>
      </c>
      <c r="AO39" s="148">
        <f t="shared" si="67"/>
        <v>0</v>
      </c>
      <c r="AP39" s="135"/>
      <c r="AQ39" s="147">
        <f t="shared" si="10"/>
        <v>23</v>
      </c>
      <c r="AR39" s="148">
        <f t="shared" si="64"/>
        <v>0</v>
      </c>
      <c r="AS39" s="148">
        <f t="shared" si="64"/>
        <v>0</v>
      </c>
      <c r="AT39" s="148">
        <f t="shared" si="12"/>
        <v>0</v>
      </c>
      <c r="AU39" s="148">
        <f t="shared" si="13"/>
        <v>0</v>
      </c>
      <c r="AV39" s="148">
        <f t="shared" si="14"/>
        <v>0</v>
      </c>
      <c r="AW39" s="148">
        <f t="shared" si="15"/>
        <v>0</v>
      </c>
      <c r="AX39" s="148">
        <f t="shared" si="16"/>
        <v>0</v>
      </c>
      <c r="AY39" s="148">
        <f t="shared" si="17"/>
        <v>0</v>
      </c>
      <c r="AZ39" s="148">
        <f t="shared" si="18"/>
        <v>0</v>
      </c>
      <c r="BA39" s="148">
        <f t="shared" si="19"/>
        <v>0</v>
      </c>
      <c r="BB39" s="148">
        <f t="shared" si="64"/>
        <v>0</v>
      </c>
      <c r="BC39" s="152"/>
      <c r="BD39" s="149" t="e">
        <f t="shared" si="65"/>
        <v>#DIV/0!</v>
      </c>
      <c r="BE39" s="149" t="e">
        <f t="shared" si="65"/>
        <v>#DIV/0!</v>
      </c>
      <c r="BF39" s="149" t="e">
        <f t="shared" si="21"/>
        <v>#DIV/0!</v>
      </c>
      <c r="BG39" s="149" t="e">
        <f t="shared" si="22"/>
        <v>#DIV/0!</v>
      </c>
      <c r="BH39" s="149" t="e">
        <f t="shared" si="23"/>
        <v>#DIV/0!</v>
      </c>
      <c r="BI39" s="149" t="e">
        <f t="shared" si="24"/>
        <v>#DIV/0!</v>
      </c>
      <c r="BJ39" s="149" t="e">
        <f t="shared" si="25"/>
        <v>#DIV/0!</v>
      </c>
      <c r="BK39" s="149" t="e">
        <f t="shared" si="26"/>
        <v>#DIV/0!</v>
      </c>
      <c r="BL39" s="149" t="e">
        <f t="shared" si="27"/>
        <v>#DIV/0!</v>
      </c>
      <c r="BM39" s="149" t="e">
        <f t="shared" si="28"/>
        <v>#DIV/0!</v>
      </c>
      <c r="BN39" s="149" t="e">
        <f t="shared" si="65"/>
        <v>#DIV/0!</v>
      </c>
      <c r="BO39" s="40"/>
      <c r="BP39" s="40"/>
    </row>
    <row r="40" spans="2:68" ht="14.25" customHeight="1" x14ac:dyDescent="0.3">
      <c r="B40" s="159">
        <f>'Current Year'!B44</f>
        <v>24</v>
      </c>
      <c r="C40" s="173">
        <f>'Current Year + Step'!C46*$C$11</f>
        <v>0</v>
      </c>
      <c r="D40" s="173">
        <f>'Current Year + Step'!D46*$C$11</f>
        <v>0</v>
      </c>
      <c r="E40" s="173">
        <f t="shared" si="68"/>
        <v>0</v>
      </c>
      <c r="F40" s="173">
        <f t="shared" si="69"/>
        <v>0</v>
      </c>
      <c r="G40" s="173">
        <f t="shared" si="70"/>
        <v>0</v>
      </c>
      <c r="H40" s="173">
        <f t="shared" si="71"/>
        <v>0</v>
      </c>
      <c r="I40" s="173">
        <f t="shared" si="72"/>
        <v>0</v>
      </c>
      <c r="J40" s="173">
        <f t="shared" si="73"/>
        <v>0</v>
      </c>
      <c r="K40" s="173">
        <f>'Current Year + Step'!K46*$C$11</f>
        <v>0</v>
      </c>
      <c r="L40" s="173">
        <f>'Current Year + Step'!L46*$C$11</f>
        <v>0</v>
      </c>
      <c r="M40" s="173">
        <f>'Current Year + Step'!M46*$C$11</f>
        <v>0</v>
      </c>
      <c r="N40" s="173">
        <f>'Current Year + Step'!N46*$C$11</f>
        <v>0</v>
      </c>
      <c r="P40" s="150">
        <f t="shared" si="30"/>
        <v>24</v>
      </c>
      <c r="Q40" s="178" t="e">
        <f t="shared" si="55"/>
        <v>#DIV/0!</v>
      </c>
      <c r="R40" s="178" t="e">
        <f t="shared" si="55"/>
        <v>#DIV/0!</v>
      </c>
      <c r="S40" s="178" t="e">
        <f t="shared" si="55"/>
        <v>#DIV/0!</v>
      </c>
      <c r="T40" s="178" t="e">
        <f t="shared" si="32"/>
        <v>#DIV/0!</v>
      </c>
      <c r="U40" s="178" t="e">
        <f t="shared" si="33"/>
        <v>#DIV/0!</v>
      </c>
      <c r="V40" s="178" t="e">
        <f t="shared" si="34"/>
        <v>#DIV/0!</v>
      </c>
      <c r="W40" s="178" t="e">
        <f t="shared" si="35"/>
        <v>#DIV/0!</v>
      </c>
      <c r="X40" s="178" t="e">
        <f t="shared" si="36"/>
        <v>#DIV/0!</v>
      </c>
      <c r="Y40" s="178" t="e">
        <f t="shared" si="37"/>
        <v>#DIV/0!</v>
      </c>
      <c r="Z40" s="178" t="e">
        <f t="shared" si="38"/>
        <v>#DIV/0!</v>
      </c>
      <c r="AA40" s="178" t="e">
        <f t="shared" si="66"/>
        <v>#DIV/0!</v>
      </c>
      <c r="AB40" s="178" t="e">
        <f t="shared" si="66"/>
        <v>#DIV/0!</v>
      </c>
      <c r="AC40" s="151"/>
      <c r="AD40" s="148">
        <f t="shared" si="56"/>
        <v>0</v>
      </c>
      <c r="AE40" s="148">
        <f t="shared" si="56"/>
        <v>0</v>
      </c>
      <c r="AF40" s="148">
        <f t="shared" si="56"/>
        <v>0</v>
      </c>
      <c r="AG40" s="148">
        <f t="shared" si="40"/>
        <v>0</v>
      </c>
      <c r="AH40" s="148">
        <f t="shared" si="41"/>
        <v>0</v>
      </c>
      <c r="AI40" s="148">
        <f t="shared" si="42"/>
        <v>0</v>
      </c>
      <c r="AJ40" s="148">
        <f t="shared" si="43"/>
        <v>0</v>
      </c>
      <c r="AK40" s="148">
        <f t="shared" si="44"/>
        <v>0</v>
      </c>
      <c r="AL40" s="148">
        <f t="shared" si="45"/>
        <v>0</v>
      </c>
      <c r="AM40" s="148">
        <f t="shared" si="46"/>
        <v>0</v>
      </c>
      <c r="AN40" s="148">
        <f t="shared" si="67"/>
        <v>0</v>
      </c>
      <c r="AO40" s="148">
        <f t="shared" si="67"/>
        <v>0</v>
      </c>
      <c r="AP40" s="135"/>
      <c r="AQ40" s="147">
        <f t="shared" si="10"/>
        <v>24</v>
      </c>
      <c r="AR40" s="148">
        <f t="shared" si="64"/>
        <v>0</v>
      </c>
      <c r="AS40" s="148">
        <f t="shared" si="64"/>
        <v>0</v>
      </c>
      <c r="AT40" s="148">
        <f t="shared" si="12"/>
        <v>0</v>
      </c>
      <c r="AU40" s="148">
        <f t="shared" si="13"/>
        <v>0</v>
      </c>
      <c r="AV40" s="148">
        <f t="shared" si="14"/>
        <v>0</v>
      </c>
      <c r="AW40" s="148">
        <f t="shared" si="15"/>
        <v>0</v>
      </c>
      <c r="AX40" s="148">
        <f t="shared" si="16"/>
        <v>0</v>
      </c>
      <c r="AY40" s="148">
        <f t="shared" si="17"/>
        <v>0</v>
      </c>
      <c r="AZ40" s="148">
        <f t="shared" si="18"/>
        <v>0</v>
      </c>
      <c r="BA40" s="148">
        <f t="shared" si="19"/>
        <v>0</v>
      </c>
      <c r="BB40" s="148">
        <f t="shared" si="64"/>
        <v>0</v>
      </c>
      <c r="BC40" s="152"/>
      <c r="BD40" s="149" t="e">
        <f t="shared" si="65"/>
        <v>#DIV/0!</v>
      </c>
      <c r="BE40" s="149" t="e">
        <f t="shared" si="65"/>
        <v>#DIV/0!</v>
      </c>
      <c r="BF40" s="149" t="e">
        <f t="shared" si="21"/>
        <v>#DIV/0!</v>
      </c>
      <c r="BG40" s="149" t="e">
        <f t="shared" si="22"/>
        <v>#DIV/0!</v>
      </c>
      <c r="BH40" s="149" t="e">
        <f t="shared" si="23"/>
        <v>#DIV/0!</v>
      </c>
      <c r="BI40" s="149" t="e">
        <f t="shared" si="24"/>
        <v>#DIV/0!</v>
      </c>
      <c r="BJ40" s="149" t="e">
        <f t="shared" si="25"/>
        <v>#DIV/0!</v>
      </c>
      <c r="BK40" s="149" t="e">
        <f t="shared" si="26"/>
        <v>#DIV/0!</v>
      </c>
      <c r="BL40" s="149" t="e">
        <f t="shared" si="27"/>
        <v>#DIV/0!</v>
      </c>
      <c r="BM40" s="149" t="e">
        <f t="shared" si="28"/>
        <v>#DIV/0!</v>
      </c>
      <c r="BN40" s="149" t="e">
        <f t="shared" si="65"/>
        <v>#DIV/0!</v>
      </c>
      <c r="BO40" s="40"/>
      <c r="BP40" s="40"/>
    </row>
    <row r="41" spans="2:68" ht="14.25" customHeight="1" x14ac:dyDescent="0.3">
      <c r="B41" s="159">
        <f>'Current Year'!B45</f>
        <v>25</v>
      </c>
      <c r="C41" s="173">
        <f>'Current Year + Step'!C47*$C$11</f>
        <v>0</v>
      </c>
      <c r="D41" s="173">
        <f>'Current Year + Step'!D47*$C$11</f>
        <v>0</v>
      </c>
      <c r="E41" s="173">
        <f t="shared" si="68"/>
        <v>0</v>
      </c>
      <c r="F41" s="173">
        <f t="shared" si="69"/>
        <v>0</v>
      </c>
      <c r="G41" s="173">
        <f t="shared" si="70"/>
        <v>0</v>
      </c>
      <c r="H41" s="173">
        <f t="shared" si="71"/>
        <v>0</v>
      </c>
      <c r="I41" s="173">
        <f t="shared" si="72"/>
        <v>0</v>
      </c>
      <c r="J41" s="173">
        <f t="shared" si="73"/>
        <v>0</v>
      </c>
      <c r="K41" s="173">
        <f>'Current Year + Step'!K47*$C$11</f>
        <v>0</v>
      </c>
      <c r="L41" s="173">
        <f>'Current Year + Step'!L47*$C$11</f>
        <v>0</v>
      </c>
      <c r="M41" s="173">
        <f>'Current Year + Step'!M47*$C$11</f>
        <v>0</v>
      </c>
      <c r="N41" s="173">
        <f>'Current Year + Step'!N47*$C$11</f>
        <v>0</v>
      </c>
      <c r="P41" s="150">
        <f t="shared" si="30"/>
        <v>25</v>
      </c>
      <c r="Q41" s="178" t="e">
        <f t="shared" si="55"/>
        <v>#DIV/0!</v>
      </c>
      <c r="R41" s="178" t="e">
        <f t="shared" si="55"/>
        <v>#DIV/0!</v>
      </c>
      <c r="S41" s="178" t="e">
        <f t="shared" si="55"/>
        <v>#DIV/0!</v>
      </c>
      <c r="T41" s="178" t="e">
        <f t="shared" si="32"/>
        <v>#DIV/0!</v>
      </c>
      <c r="U41" s="178" t="e">
        <f t="shared" si="33"/>
        <v>#DIV/0!</v>
      </c>
      <c r="V41" s="178" t="e">
        <f t="shared" si="34"/>
        <v>#DIV/0!</v>
      </c>
      <c r="W41" s="178" t="e">
        <f t="shared" si="35"/>
        <v>#DIV/0!</v>
      </c>
      <c r="X41" s="178" t="e">
        <f t="shared" si="36"/>
        <v>#DIV/0!</v>
      </c>
      <c r="Y41" s="178" t="e">
        <f t="shared" si="37"/>
        <v>#DIV/0!</v>
      </c>
      <c r="Z41" s="178" t="e">
        <f t="shared" si="38"/>
        <v>#DIV/0!</v>
      </c>
      <c r="AA41" s="178" t="e">
        <f t="shared" si="66"/>
        <v>#DIV/0!</v>
      </c>
      <c r="AB41" s="178" t="e">
        <f t="shared" si="66"/>
        <v>#DIV/0!</v>
      </c>
      <c r="AC41" s="151"/>
      <c r="AD41" s="148">
        <f t="shared" si="56"/>
        <v>0</v>
      </c>
      <c r="AE41" s="148">
        <f t="shared" si="56"/>
        <v>0</v>
      </c>
      <c r="AF41" s="148">
        <f t="shared" si="56"/>
        <v>0</v>
      </c>
      <c r="AG41" s="148">
        <f t="shared" si="40"/>
        <v>0</v>
      </c>
      <c r="AH41" s="148">
        <f t="shared" si="41"/>
        <v>0</v>
      </c>
      <c r="AI41" s="148">
        <f t="shared" si="42"/>
        <v>0</v>
      </c>
      <c r="AJ41" s="148">
        <f t="shared" si="43"/>
        <v>0</v>
      </c>
      <c r="AK41" s="148">
        <f t="shared" si="44"/>
        <v>0</v>
      </c>
      <c r="AL41" s="148">
        <f t="shared" si="45"/>
        <v>0</v>
      </c>
      <c r="AM41" s="148">
        <f t="shared" si="46"/>
        <v>0</v>
      </c>
      <c r="AN41" s="148">
        <f t="shared" si="67"/>
        <v>0</v>
      </c>
      <c r="AO41" s="148">
        <f t="shared" si="67"/>
        <v>0</v>
      </c>
      <c r="AP41" s="135"/>
      <c r="AQ41" s="147">
        <f t="shared" si="10"/>
        <v>25</v>
      </c>
      <c r="AR41" s="148">
        <f t="shared" si="64"/>
        <v>0</v>
      </c>
      <c r="AS41" s="148">
        <f t="shared" si="64"/>
        <v>0</v>
      </c>
      <c r="AT41" s="148">
        <f t="shared" si="12"/>
        <v>0</v>
      </c>
      <c r="AU41" s="148">
        <f t="shared" si="13"/>
        <v>0</v>
      </c>
      <c r="AV41" s="148">
        <f t="shared" si="14"/>
        <v>0</v>
      </c>
      <c r="AW41" s="148">
        <f t="shared" si="15"/>
        <v>0</v>
      </c>
      <c r="AX41" s="148">
        <f t="shared" si="16"/>
        <v>0</v>
      </c>
      <c r="AY41" s="148">
        <f t="shared" si="17"/>
        <v>0</v>
      </c>
      <c r="AZ41" s="148">
        <f t="shared" si="18"/>
        <v>0</v>
      </c>
      <c r="BA41" s="148">
        <f t="shared" si="19"/>
        <v>0</v>
      </c>
      <c r="BB41" s="148">
        <f t="shared" si="64"/>
        <v>0</v>
      </c>
      <c r="BC41" s="152"/>
      <c r="BD41" s="149" t="e">
        <f t="shared" si="65"/>
        <v>#DIV/0!</v>
      </c>
      <c r="BE41" s="149" t="e">
        <f t="shared" si="65"/>
        <v>#DIV/0!</v>
      </c>
      <c r="BF41" s="149" t="e">
        <f t="shared" si="21"/>
        <v>#DIV/0!</v>
      </c>
      <c r="BG41" s="149" t="e">
        <f t="shared" si="22"/>
        <v>#DIV/0!</v>
      </c>
      <c r="BH41" s="149" t="e">
        <f t="shared" si="23"/>
        <v>#DIV/0!</v>
      </c>
      <c r="BI41" s="149" t="e">
        <f t="shared" si="24"/>
        <v>#DIV/0!</v>
      </c>
      <c r="BJ41" s="149" t="e">
        <f t="shared" si="25"/>
        <v>#DIV/0!</v>
      </c>
      <c r="BK41" s="149" t="e">
        <f t="shared" si="26"/>
        <v>#DIV/0!</v>
      </c>
      <c r="BL41" s="149" t="e">
        <f t="shared" si="27"/>
        <v>#DIV/0!</v>
      </c>
      <c r="BM41" s="149" t="e">
        <f t="shared" si="28"/>
        <v>#DIV/0!</v>
      </c>
      <c r="BN41" s="149" t="e">
        <f t="shared" si="65"/>
        <v>#DIV/0!</v>
      </c>
      <c r="BO41" s="40"/>
      <c r="BP41" s="40"/>
    </row>
    <row r="42" spans="2:68" ht="14.25" customHeight="1" x14ac:dyDescent="0.3">
      <c r="B42" s="159">
        <f>'Current Year'!B46</f>
        <v>26</v>
      </c>
      <c r="C42" s="173">
        <f>'Current Year + Step'!C48*$C$11</f>
        <v>0</v>
      </c>
      <c r="D42" s="173">
        <f>'Current Year + Step'!D48*$C$11</f>
        <v>0</v>
      </c>
      <c r="E42" s="173">
        <f>'Current Year + Step'!E48*$C$11</f>
        <v>0</v>
      </c>
      <c r="F42" s="173">
        <f t="shared" ref="F42:F46" si="74">+F41*1.01</f>
        <v>0</v>
      </c>
      <c r="G42" s="173">
        <f t="shared" ref="G42:G46" si="75">+G41*1.01</f>
        <v>0</v>
      </c>
      <c r="H42" s="173">
        <f t="shared" ref="H42:H46" si="76">+H41*1.01</f>
        <v>0</v>
      </c>
      <c r="I42" s="173">
        <f t="shared" ref="I42:I46" si="77">+I41*1.01</f>
        <v>0</v>
      </c>
      <c r="J42" s="173">
        <f t="shared" ref="J42:J46" si="78">+J41*1.01</f>
        <v>0</v>
      </c>
      <c r="K42" s="173">
        <f>'Current Year + Step'!K48*$C$11</f>
        <v>0</v>
      </c>
      <c r="L42" s="173">
        <f>'Current Year + Step'!L48*$C$11</f>
        <v>0</v>
      </c>
      <c r="M42" s="173">
        <f>'Current Year + Step'!M48*$C$11</f>
        <v>0</v>
      </c>
      <c r="N42" s="173">
        <f>'Current Year + Step'!N48*$C$11</f>
        <v>0</v>
      </c>
      <c r="P42" s="150">
        <f t="shared" si="30"/>
        <v>26</v>
      </c>
      <c r="Q42" s="178" t="e">
        <f t="shared" si="55"/>
        <v>#DIV/0!</v>
      </c>
      <c r="R42" s="178" t="e">
        <f t="shared" si="55"/>
        <v>#DIV/0!</v>
      </c>
      <c r="S42" s="178" t="e">
        <f t="shared" si="55"/>
        <v>#DIV/0!</v>
      </c>
      <c r="T42" s="178" t="e">
        <f t="shared" si="32"/>
        <v>#DIV/0!</v>
      </c>
      <c r="U42" s="178" t="e">
        <f t="shared" si="33"/>
        <v>#DIV/0!</v>
      </c>
      <c r="V42" s="178" t="e">
        <f t="shared" si="34"/>
        <v>#DIV/0!</v>
      </c>
      <c r="W42" s="178" t="e">
        <f t="shared" si="35"/>
        <v>#DIV/0!</v>
      </c>
      <c r="X42" s="178" t="e">
        <f t="shared" si="36"/>
        <v>#DIV/0!</v>
      </c>
      <c r="Y42" s="178" t="e">
        <f t="shared" si="37"/>
        <v>#DIV/0!</v>
      </c>
      <c r="Z42" s="178" t="e">
        <f t="shared" si="38"/>
        <v>#DIV/0!</v>
      </c>
      <c r="AA42" s="178" t="e">
        <f t="shared" si="66"/>
        <v>#DIV/0!</v>
      </c>
      <c r="AB42" s="178" t="e">
        <f t="shared" si="66"/>
        <v>#DIV/0!</v>
      </c>
      <c r="AC42" s="151"/>
      <c r="AD42" s="148">
        <f t="shared" si="56"/>
        <v>0</v>
      </c>
      <c r="AE42" s="148">
        <f t="shared" si="56"/>
        <v>0</v>
      </c>
      <c r="AF42" s="148">
        <f t="shared" si="56"/>
        <v>0</v>
      </c>
      <c r="AG42" s="148">
        <f t="shared" si="40"/>
        <v>0</v>
      </c>
      <c r="AH42" s="148">
        <f t="shared" si="41"/>
        <v>0</v>
      </c>
      <c r="AI42" s="148">
        <f t="shared" si="42"/>
        <v>0</v>
      </c>
      <c r="AJ42" s="148">
        <f t="shared" si="43"/>
        <v>0</v>
      </c>
      <c r="AK42" s="148">
        <f t="shared" si="44"/>
        <v>0</v>
      </c>
      <c r="AL42" s="148">
        <f t="shared" si="45"/>
        <v>0</v>
      </c>
      <c r="AM42" s="148">
        <f t="shared" si="46"/>
        <v>0</v>
      </c>
      <c r="AN42" s="148">
        <f t="shared" si="67"/>
        <v>0</v>
      </c>
      <c r="AO42" s="148">
        <f t="shared" si="67"/>
        <v>0</v>
      </c>
      <c r="AP42" s="135"/>
      <c r="AQ42" s="147">
        <f t="shared" si="10"/>
        <v>26</v>
      </c>
      <c r="AR42" s="148">
        <f t="shared" si="64"/>
        <v>0</v>
      </c>
      <c r="AS42" s="148">
        <f t="shared" si="64"/>
        <v>0</v>
      </c>
      <c r="AT42" s="148">
        <f t="shared" si="12"/>
        <v>0</v>
      </c>
      <c r="AU42" s="148">
        <f t="shared" si="13"/>
        <v>0</v>
      </c>
      <c r="AV42" s="148">
        <f t="shared" si="14"/>
        <v>0</v>
      </c>
      <c r="AW42" s="148">
        <f t="shared" si="15"/>
        <v>0</v>
      </c>
      <c r="AX42" s="148">
        <f t="shared" si="16"/>
        <v>0</v>
      </c>
      <c r="AY42" s="148">
        <f t="shared" si="17"/>
        <v>0</v>
      </c>
      <c r="AZ42" s="148">
        <f t="shared" si="18"/>
        <v>0</v>
      </c>
      <c r="BA42" s="148">
        <f t="shared" si="19"/>
        <v>0</v>
      </c>
      <c r="BB42" s="148">
        <f t="shared" si="64"/>
        <v>0</v>
      </c>
      <c r="BC42" s="152"/>
      <c r="BD42" s="149" t="e">
        <f t="shared" si="65"/>
        <v>#DIV/0!</v>
      </c>
      <c r="BE42" s="149" t="e">
        <f t="shared" si="65"/>
        <v>#DIV/0!</v>
      </c>
      <c r="BF42" s="149" t="e">
        <f t="shared" si="21"/>
        <v>#DIV/0!</v>
      </c>
      <c r="BG42" s="149" t="e">
        <f t="shared" si="22"/>
        <v>#DIV/0!</v>
      </c>
      <c r="BH42" s="149" t="e">
        <f t="shared" si="23"/>
        <v>#DIV/0!</v>
      </c>
      <c r="BI42" s="149" t="e">
        <f t="shared" si="24"/>
        <v>#DIV/0!</v>
      </c>
      <c r="BJ42" s="149" t="e">
        <f t="shared" si="25"/>
        <v>#DIV/0!</v>
      </c>
      <c r="BK42" s="149" t="e">
        <f t="shared" si="26"/>
        <v>#DIV/0!</v>
      </c>
      <c r="BL42" s="149" t="e">
        <f t="shared" si="27"/>
        <v>#DIV/0!</v>
      </c>
      <c r="BM42" s="149" t="e">
        <f t="shared" si="28"/>
        <v>#DIV/0!</v>
      </c>
      <c r="BN42" s="149" t="e">
        <f t="shared" si="65"/>
        <v>#DIV/0!</v>
      </c>
      <c r="BO42" s="40"/>
      <c r="BP42" s="40"/>
    </row>
    <row r="43" spans="2:68" ht="14.25" customHeight="1" x14ac:dyDescent="0.3">
      <c r="B43" s="159">
        <f>'Current Year'!B47</f>
        <v>27</v>
      </c>
      <c r="C43" s="173">
        <f>'Current Year + Step'!C49*$C$11</f>
        <v>0</v>
      </c>
      <c r="D43" s="173">
        <f>'Current Year + Step'!D49*$C$11</f>
        <v>0</v>
      </c>
      <c r="E43" s="173">
        <f>'Current Year + Step'!E49*$C$11</f>
        <v>0</v>
      </c>
      <c r="F43" s="173">
        <f t="shared" si="74"/>
        <v>0</v>
      </c>
      <c r="G43" s="173">
        <f t="shared" si="75"/>
        <v>0</v>
      </c>
      <c r="H43" s="173">
        <f t="shared" si="76"/>
        <v>0</v>
      </c>
      <c r="I43" s="173">
        <f t="shared" si="77"/>
        <v>0</v>
      </c>
      <c r="J43" s="173">
        <f t="shared" si="78"/>
        <v>0</v>
      </c>
      <c r="K43" s="173">
        <f>'Current Year + Step'!K49*$C$11</f>
        <v>0</v>
      </c>
      <c r="L43" s="173">
        <f>'Current Year + Step'!L49*$C$11</f>
        <v>0</v>
      </c>
      <c r="M43" s="173">
        <f>'Current Year + Step'!M49*$C$11</f>
        <v>0</v>
      </c>
      <c r="N43" s="173">
        <f>'Current Year + Step'!N49*$C$11</f>
        <v>0</v>
      </c>
      <c r="P43" s="150">
        <f t="shared" si="30"/>
        <v>27</v>
      </c>
      <c r="Q43" s="178" t="e">
        <f t="shared" si="55"/>
        <v>#DIV/0!</v>
      </c>
      <c r="R43" s="178" t="e">
        <f t="shared" si="55"/>
        <v>#DIV/0!</v>
      </c>
      <c r="S43" s="178" t="e">
        <f t="shared" si="55"/>
        <v>#DIV/0!</v>
      </c>
      <c r="T43" s="178" t="e">
        <f t="shared" si="32"/>
        <v>#DIV/0!</v>
      </c>
      <c r="U43" s="178" t="e">
        <f t="shared" si="33"/>
        <v>#DIV/0!</v>
      </c>
      <c r="V43" s="178" t="e">
        <f t="shared" si="34"/>
        <v>#DIV/0!</v>
      </c>
      <c r="W43" s="178" t="e">
        <f t="shared" si="35"/>
        <v>#DIV/0!</v>
      </c>
      <c r="X43" s="178" t="e">
        <f t="shared" si="36"/>
        <v>#DIV/0!</v>
      </c>
      <c r="Y43" s="178" t="e">
        <f t="shared" si="37"/>
        <v>#DIV/0!</v>
      </c>
      <c r="Z43" s="178" t="e">
        <f t="shared" si="38"/>
        <v>#DIV/0!</v>
      </c>
      <c r="AA43" s="178" t="e">
        <f t="shared" si="66"/>
        <v>#DIV/0!</v>
      </c>
      <c r="AB43" s="178" t="e">
        <f t="shared" si="66"/>
        <v>#DIV/0!</v>
      </c>
      <c r="AC43" s="135"/>
      <c r="AD43" s="148">
        <f t="shared" si="56"/>
        <v>0</v>
      </c>
      <c r="AE43" s="148">
        <f t="shared" si="56"/>
        <v>0</v>
      </c>
      <c r="AF43" s="148">
        <f t="shared" si="56"/>
        <v>0</v>
      </c>
      <c r="AG43" s="148">
        <f t="shared" si="40"/>
        <v>0</v>
      </c>
      <c r="AH43" s="148">
        <f t="shared" si="41"/>
        <v>0</v>
      </c>
      <c r="AI43" s="148">
        <f t="shared" si="42"/>
        <v>0</v>
      </c>
      <c r="AJ43" s="148">
        <f t="shared" si="43"/>
        <v>0</v>
      </c>
      <c r="AK43" s="148">
        <f t="shared" si="44"/>
        <v>0</v>
      </c>
      <c r="AL43" s="148">
        <f t="shared" si="45"/>
        <v>0</v>
      </c>
      <c r="AM43" s="148">
        <f t="shared" si="46"/>
        <v>0</v>
      </c>
      <c r="AN43" s="148">
        <f t="shared" si="67"/>
        <v>0</v>
      </c>
      <c r="AO43" s="148">
        <f t="shared" si="67"/>
        <v>0</v>
      </c>
      <c r="AP43" s="135"/>
      <c r="AQ43" s="147">
        <f t="shared" si="10"/>
        <v>27</v>
      </c>
      <c r="AR43" s="148">
        <f t="shared" si="64"/>
        <v>0</v>
      </c>
      <c r="AS43" s="148">
        <f t="shared" si="64"/>
        <v>0</v>
      </c>
      <c r="AT43" s="148">
        <f t="shared" si="12"/>
        <v>0</v>
      </c>
      <c r="AU43" s="148">
        <f t="shared" si="13"/>
        <v>0</v>
      </c>
      <c r="AV43" s="148">
        <f t="shared" si="14"/>
        <v>0</v>
      </c>
      <c r="AW43" s="148">
        <f t="shared" si="15"/>
        <v>0</v>
      </c>
      <c r="AX43" s="148">
        <f t="shared" si="16"/>
        <v>0</v>
      </c>
      <c r="AY43" s="148">
        <f t="shared" si="17"/>
        <v>0</v>
      </c>
      <c r="AZ43" s="148">
        <f t="shared" si="18"/>
        <v>0</v>
      </c>
      <c r="BA43" s="148">
        <f t="shared" si="19"/>
        <v>0</v>
      </c>
      <c r="BB43" s="148">
        <f t="shared" si="64"/>
        <v>0</v>
      </c>
      <c r="BC43" s="135"/>
      <c r="BD43" s="149" t="e">
        <f t="shared" si="65"/>
        <v>#DIV/0!</v>
      </c>
      <c r="BE43" s="149" t="e">
        <f t="shared" si="65"/>
        <v>#DIV/0!</v>
      </c>
      <c r="BF43" s="149" t="e">
        <f t="shared" si="21"/>
        <v>#DIV/0!</v>
      </c>
      <c r="BG43" s="149" t="e">
        <f t="shared" si="22"/>
        <v>#DIV/0!</v>
      </c>
      <c r="BH43" s="149" t="e">
        <f t="shared" si="23"/>
        <v>#DIV/0!</v>
      </c>
      <c r="BI43" s="149" t="e">
        <f t="shared" si="24"/>
        <v>#DIV/0!</v>
      </c>
      <c r="BJ43" s="149" t="e">
        <f t="shared" si="25"/>
        <v>#DIV/0!</v>
      </c>
      <c r="BK43" s="149" t="e">
        <f t="shared" si="26"/>
        <v>#DIV/0!</v>
      </c>
      <c r="BL43" s="149" t="e">
        <f t="shared" si="27"/>
        <v>#DIV/0!</v>
      </c>
      <c r="BM43" s="149" t="e">
        <f t="shared" si="28"/>
        <v>#DIV/0!</v>
      </c>
      <c r="BN43" s="149" t="e">
        <f t="shared" si="65"/>
        <v>#DIV/0!</v>
      </c>
      <c r="BO43" s="40"/>
      <c r="BP43" s="40"/>
    </row>
    <row r="44" spans="2:68" ht="14.25" customHeight="1" x14ac:dyDescent="0.3">
      <c r="B44" s="159">
        <f>'Current Year'!B48</f>
        <v>28</v>
      </c>
      <c r="C44" s="173">
        <f>'Current Year + Step'!C50*$C$11</f>
        <v>0</v>
      </c>
      <c r="D44" s="173">
        <f>'Current Year + Step'!D50*$C$11</f>
        <v>0</v>
      </c>
      <c r="E44" s="173">
        <f>'Current Year + Step'!E50*$C$11</f>
        <v>0</v>
      </c>
      <c r="F44" s="173">
        <f t="shared" si="74"/>
        <v>0</v>
      </c>
      <c r="G44" s="173">
        <f t="shared" si="75"/>
        <v>0</v>
      </c>
      <c r="H44" s="173">
        <f t="shared" si="76"/>
        <v>0</v>
      </c>
      <c r="I44" s="173">
        <f t="shared" si="77"/>
        <v>0</v>
      </c>
      <c r="J44" s="173">
        <f t="shared" si="78"/>
        <v>0</v>
      </c>
      <c r="K44" s="173">
        <f>'Current Year + Step'!K50*$C$11</f>
        <v>0</v>
      </c>
      <c r="L44" s="173">
        <f>'Current Year + Step'!L50*$C$11</f>
        <v>0</v>
      </c>
      <c r="M44" s="173">
        <f>'Current Year + Step'!M50*$C$11</f>
        <v>0</v>
      </c>
      <c r="N44" s="173">
        <f>'Current Year + Step'!N50*$C$11</f>
        <v>0</v>
      </c>
      <c r="O44" s="78"/>
      <c r="P44" s="150">
        <f t="shared" si="30"/>
        <v>28</v>
      </c>
      <c r="Q44" s="178" t="e">
        <f t="shared" si="55"/>
        <v>#DIV/0!</v>
      </c>
      <c r="R44" s="178" t="e">
        <f t="shared" si="55"/>
        <v>#DIV/0!</v>
      </c>
      <c r="S44" s="178" t="e">
        <f t="shared" si="55"/>
        <v>#DIV/0!</v>
      </c>
      <c r="T44" s="178" t="e">
        <f t="shared" si="32"/>
        <v>#DIV/0!</v>
      </c>
      <c r="U44" s="178" t="e">
        <f t="shared" si="33"/>
        <v>#DIV/0!</v>
      </c>
      <c r="V44" s="178" t="e">
        <f t="shared" si="34"/>
        <v>#DIV/0!</v>
      </c>
      <c r="W44" s="178" t="e">
        <f t="shared" si="35"/>
        <v>#DIV/0!</v>
      </c>
      <c r="X44" s="178" t="e">
        <f t="shared" si="36"/>
        <v>#DIV/0!</v>
      </c>
      <c r="Y44" s="178" t="e">
        <f t="shared" si="37"/>
        <v>#DIV/0!</v>
      </c>
      <c r="Z44" s="178" t="e">
        <f t="shared" si="38"/>
        <v>#DIV/0!</v>
      </c>
      <c r="AA44" s="178" t="e">
        <f t="shared" si="66"/>
        <v>#DIV/0!</v>
      </c>
      <c r="AB44" s="178" t="e">
        <f t="shared" si="66"/>
        <v>#DIV/0!</v>
      </c>
      <c r="AC44" s="135"/>
      <c r="AD44" s="148">
        <f t="shared" si="56"/>
        <v>0</v>
      </c>
      <c r="AE44" s="148">
        <f t="shared" si="56"/>
        <v>0</v>
      </c>
      <c r="AF44" s="148">
        <f t="shared" si="56"/>
        <v>0</v>
      </c>
      <c r="AG44" s="148">
        <f t="shared" si="40"/>
        <v>0</v>
      </c>
      <c r="AH44" s="148">
        <f t="shared" si="41"/>
        <v>0</v>
      </c>
      <c r="AI44" s="148">
        <f t="shared" si="42"/>
        <v>0</v>
      </c>
      <c r="AJ44" s="148">
        <f t="shared" si="43"/>
        <v>0</v>
      </c>
      <c r="AK44" s="148">
        <f t="shared" si="44"/>
        <v>0</v>
      </c>
      <c r="AL44" s="148">
        <f t="shared" si="45"/>
        <v>0</v>
      </c>
      <c r="AM44" s="148">
        <f t="shared" si="46"/>
        <v>0</v>
      </c>
      <c r="AN44" s="148">
        <f t="shared" si="67"/>
        <v>0</v>
      </c>
      <c r="AO44" s="148">
        <f t="shared" si="67"/>
        <v>0</v>
      </c>
      <c r="AP44" s="135"/>
      <c r="AQ44" s="147">
        <f t="shared" si="10"/>
        <v>28</v>
      </c>
      <c r="AR44" s="148">
        <f t="shared" si="64"/>
        <v>0</v>
      </c>
      <c r="AS44" s="148">
        <f t="shared" si="64"/>
        <v>0</v>
      </c>
      <c r="AT44" s="148">
        <f t="shared" si="12"/>
        <v>0</v>
      </c>
      <c r="AU44" s="148">
        <f t="shared" si="13"/>
        <v>0</v>
      </c>
      <c r="AV44" s="148">
        <f t="shared" si="14"/>
        <v>0</v>
      </c>
      <c r="AW44" s="148">
        <f t="shared" si="15"/>
        <v>0</v>
      </c>
      <c r="AX44" s="148">
        <f t="shared" si="16"/>
        <v>0</v>
      </c>
      <c r="AY44" s="148">
        <f t="shared" si="17"/>
        <v>0</v>
      </c>
      <c r="AZ44" s="148">
        <f t="shared" si="18"/>
        <v>0</v>
      </c>
      <c r="BA44" s="148">
        <f t="shared" si="19"/>
        <v>0</v>
      </c>
      <c r="BB44" s="148">
        <f t="shared" si="64"/>
        <v>0</v>
      </c>
      <c r="BC44" s="135"/>
      <c r="BD44" s="149" t="e">
        <f t="shared" si="65"/>
        <v>#DIV/0!</v>
      </c>
      <c r="BE44" s="149" t="e">
        <f t="shared" si="65"/>
        <v>#DIV/0!</v>
      </c>
      <c r="BF44" s="149" t="e">
        <f t="shared" si="21"/>
        <v>#DIV/0!</v>
      </c>
      <c r="BG44" s="149" t="e">
        <f t="shared" si="22"/>
        <v>#DIV/0!</v>
      </c>
      <c r="BH44" s="149" t="e">
        <f t="shared" si="23"/>
        <v>#DIV/0!</v>
      </c>
      <c r="BI44" s="149" t="e">
        <f t="shared" si="24"/>
        <v>#DIV/0!</v>
      </c>
      <c r="BJ44" s="149" t="e">
        <f t="shared" si="25"/>
        <v>#DIV/0!</v>
      </c>
      <c r="BK44" s="149" t="e">
        <f t="shared" si="26"/>
        <v>#DIV/0!</v>
      </c>
      <c r="BL44" s="149" t="e">
        <f t="shared" si="27"/>
        <v>#DIV/0!</v>
      </c>
      <c r="BM44" s="149" t="e">
        <f t="shared" si="28"/>
        <v>#DIV/0!</v>
      </c>
      <c r="BN44" s="149" t="e">
        <f t="shared" si="65"/>
        <v>#DIV/0!</v>
      </c>
      <c r="BO44" s="40"/>
      <c r="BP44" s="40"/>
    </row>
    <row r="45" spans="2:68" ht="14.25" customHeight="1" x14ac:dyDescent="0.3">
      <c r="B45" s="159">
        <f>'Current Year'!B49</f>
        <v>29</v>
      </c>
      <c r="C45" s="173">
        <f>'Current Year + Step'!C51*$C$11</f>
        <v>0</v>
      </c>
      <c r="D45" s="173">
        <f>'Current Year + Step'!D51*$C$11</f>
        <v>0</v>
      </c>
      <c r="E45" s="173">
        <f>'Current Year + Step'!E51*$C$11</f>
        <v>0</v>
      </c>
      <c r="F45" s="173">
        <f t="shared" si="74"/>
        <v>0</v>
      </c>
      <c r="G45" s="173">
        <f t="shared" si="75"/>
        <v>0</v>
      </c>
      <c r="H45" s="173">
        <f t="shared" si="76"/>
        <v>0</v>
      </c>
      <c r="I45" s="173">
        <f t="shared" si="77"/>
        <v>0</v>
      </c>
      <c r="J45" s="173">
        <f t="shared" si="78"/>
        <v>0</v>
      </c>
      <c r="K45" s="173">
        <f>'Current Year + Step'!K51*$C$11</f>
        <v>0</v>
      </c>
      <c r="L45" s="173">
        <f>'Current Year + Step'!L51*$C$11</f>
        <v>0</v>
      </c>
      <c r="M45" s="173">
        <f>'Current Year + Step'!M51*$C$11</f>
        <v>0</v>
      </c>
      <c r="N45" s="173">
        <f>'Current Year + Step'!N51*$C$11</f>
        <v>0</v>
      </c>
      <c r="P45" s="150">
        <f t="shared" si="30"/>
        <v>29</v>
      </c>
      <c r="Q45" s="178" t="e">
        <f t="shared" si="55"/>
        <v>#DIV/0!</v>
      </c>
      <c r="R45" s="178" t="e">
        <f t="shared" si="55"/>
        <v>#DIV/0!</v>
      </c>
      <c r="S45" s="178" t="e">
        <f t="shared" si="55"/>
        <v>#DIV/0!</v>
      </c>
      <c r="T45" s="178" t="e">
        <f t="shared" si="32"/>
        <v>#DIV/0!</v>
      </c>
      <c r="U45" s="178" t="e">
        <f t="shared" si="33"/>
        <v>#DIV/0!</v>
      </c>
      <c r="V45" s="178" t="e">
        <f t="shared" si="34"/>
        <v>#DIV/0!</v>
      </c>
      <c r="W45" s="178" t="e">
        <f t="shared" si="35"/>
        <v>#DIV/0!</v>
      </c>
      <c r="X45" s="178" t="e">
        <f t="shared" si="36"/>
        <v>#DIV/0!</v>
      </c>
      <c r="Y45" s="178" t="e">
        <f t="shared" si="37"/>
        <v>#DIV/0!</v>
      </c>
      <c r="Z45" s="178" t="e">
        <f t="shared" si="38"/>
        <v>#DIV/0!</v>
      </c>
      <c r="AA45" s="178" t="e">
        <f t="shared" si="66"/>
        <v>#DIV/0!</v>
      </c>
      <c r="AB45" s="178" t="e">
        <f t="shared" si="66"/>
        <v>#DIV/0!</v>
      </c>
      <c r="AC45" s="135"/>
      <c r="AD45" s="148">
        <f t="shared" si="56"/>
        <v>0</v>
      </c>
      <c r="AE45" s="148">
        <f t="shared" si="56"/>
        <v>0</v>
      </c>
      <c r="AF45" s="148">
        <f t="shared" si="56"/>
        <v>0</v>
      </c>
      <c r="AG45" s="148">
        <f t="shared" si="40"/>
        <v>0</v>
      </c>
      <c r="AH45" s="148">
        <f t="shared" si="41"/>
        <v>0</v>
      </c>
      <c r="AI45" s="148">
        <f t="shared" si="42"/>
        <v>0</v>
      </c>
      <c r="AJ45" s="148">
        <f t="shared" si="43"/>
        <v>0</v>
      </c>
      <c r="AK45" s="148">
        <f t="shared" si="44"/>
        <v>0</v>
      </c>
      <c r="AL45" s="148">
        <f t="shared" si="45"/>
        <v>0</v>
      </c>
      <c r="AM45" s="148">
        <f t="shared" si="46"/>
        <v>0</v>
      </c>
      <c r="AN45" s="148">
        <f t="shared" si="67"/>
        <v>0</v>
      </c>
      <c r="AO45" s="148">
        <f t="shared" si="67"/>
        <v>0</v>
      </c>
      <c r="AP45" s="135"/>
      <c r="AQ45" s="147">
        <f t="shared" si="10"/>
        <v>29</v>
      </c>
      <c r="AR45" s="148">
        <f t="shared" si="64"/>
        <v>0</v>
      </c>
      <c r="AS45" s="148">
        <f t="shared" si="64"/>
        <v>0</v>
      </c>
      <c r="AT45" s="148">
        <f t="shared" si="12"/>
        <v>0</v>
      </c>
      <c r="AU45" s="148">
        <f t="shared" si="13"/>
        <v>0</v>
      </c>
      <c r="AV45" s="148">
        <f t="shared" si="14"/>
        <v>0</v>
      </c>
      <c r="AW45" s="148">
        <f t="shared" si="15"/>
        <v>0</v>
      </c>
      <c r="AX45" s="148">
        <f t="shared" si="16"/>
        <v>0</v>
      </c>
      <c r="AY45" s="148">
        <f t="shared" si="17"/>
        <v>0</v>
      </c>
      <c r="AZ45" s="148">
        <f t="shared" si="18"/>
        <v>0</v>
      </c>
      <c r="BA45" s="148">
        <f t="shared" si="19"/>
        <v>0</v>
      </c>
      <c r="BB45" s="148">
        <f t="shared" si="64"/>
        <v>0</v>
      </c>
      <c r="BC45" s="135"/>
      <c r="BD45" s="149" t="e">
        <f t="shared" si="65"/>
        <v>#DIV/0!</v>
      </c>
      <c r="BE45" s="149" t="e">
        <f t="shared" si="65"/>
        <v>#DIV/0!</v>
      </c>
      <c r="BF45" s="149" t="e">
        <f t="shared" si="21"/>
        <v>#DIV/0!</v>
      </c>
      <c r="BG45" s="149" t="e">
        <f t="shared" si="22"/>
        <v>#DIV/0!</v>
      </c>
      <c r="BH45" s="149" t="e">
        <f t="shared" si="23"/>
        <v>#DIV/0!</v>
      </c>
      <c r="BI45" s="149" t="e">
        <f t="shared" si="24"/>
        <v>#DIV/0!</v>
      </c>
      <c r="BJ45" s="149" t="e">
        <f t="shared" si="25"/>
        <v>#DIV/0!</v>
      </c>
      <c r="BK45" s="149" t="e">
        <f t="shared" si="26"/>
        <v>#DIV/0!</v>
      </c>
      <c r="BL45" s="149" t="e">
        <f t="shared" si="27"/>
        <v>#DIV/0!</v>
      </c>
      <c r="BM45" s="149" t="e">
        <f t="shared" si="28"/>
        <v>#DIV/0!</v>
      </c>
      <c r="BN45" s="149" t="e">
        <f t="shared" si="65"/>
        <v>#DIV/0!</v>
      </c>
      <c r="BO45" s="40"/>
      <c r="BP45" s="40"/>
    </row>
    <row r="46" spans="2:68" ht="14.25" customHeight="1" x14ac:dyDescent="0.3">
      <c r="B46" s="159">
        <f>'Current Year'!B50</f>
        <v>30</v>
      </c>
      <c r="C46" s="173">
        <f>'Current Year + Step'!C52*$C$11</f>
        <v>0</v>
      </c>
      <c r="D46" s="173">
        <f>'Current Year + Step'!D52*$C$11</f>
        <v>0</v>
      </c>
      <c r="E46" s="173">
        <f>'Current Year + Step'!E52*$C$11</f>
        <v>0</v>
      </c>
      <c r="F46" s="173">
        <f t="shared" si="74"/>
        <v>0</v>
      </c>
      <c r="G46" s="173">
        <f t="shared" si="75"/>
        <v>0</v>
      </c>
      <c r="H46" s="173">
        <f t="shared" si="76"/>
        <v>0</v>
      </c>
      <c r="I46" s="173">
        <f t="shared" si="77"/>
        <v>0</v>
      </c>
      <c r="J46" s="173">
        <f t="shared" si="78"/>
        <v>0</v>
      </c>
      <c r="K46" s="173">
        <f>'Current Year + Step'!K52*$C$11</f>
        <v>0</v>
      </c>
      <c r="L46" s="173">
        <f>'Current Year + Step'!L52*$C$11</f>
        <v>0</v>
      </c>
      <c r="M46" s="173">
        <f>'Current Year + Step'!M52*$C$11</f>
        <v>0</v>
      </c>
      <c r="N46" s="173">
        <f>'Current Year + Step'!N52*$C$11</f>
        <v>0</v>
      </c>
      <c r="P46" s="150">
        <f t="shared" si="30"/>
        <v>30</v>
      </c>
      <c r="Q46" s="178" t="e">
        <f t="shared" si="55"/>
        <v>#DIV/0!</v>
      </c>
      <c r="R46" s="178" t="e">
        <f t="shared" si="55"/>
        <v>#DIV/0!</v>
      </c>
      <c r="S46" s="178" t="e">
        <f t="shared" si="55"/>
        <v>#DIV/0!</v>
      </c>
      <c r="T46" s="178" t="e">
        <f t="shared" si="32"/>
        <v>#DIV/0!</v>
      </c>
      <c r="U46" s="178" t="e">
        <f t="shared" si="33"/>
        <v>#DIV/0!</v>
      </c>
      <c r="V46" s="178" t="e">
        <f t="shared" si="34"/>
        <v>#DIV/0!</v>
      </c>
      <c r="W46" s="178" t="e">
        <f t="shared" si="35"/>
        <v>#DIV/0!</v>
      </c>
      <c r="X46" s="178" t="e">
        <f t="shared" si="36"/>
        <v>#DIV/0!</v>
      </c>
      <c r="Y46" s="178" t="e">
        <f t="shared" si="37"/>
        <v>#DIV/0!</v>
      </c>
      <c r="Z46" s="178" t="e">
        <f t="shared" si="38"/>
        <v>#DIV/0!</v>
      </c>
      <c r="AA46" s="178" t="e">
        <f t="shared" si="66"/>
        <v>#DIV/0!</v>
      </c>
      <c r="AB46" s="178" t="e">
        <f t="shared" si="66"/>
        <v>#DIV/0!</v>
      </c>
      <c r="AC46" s="135"/>
      <c r="AD46" s="148">
        <f t="shared" si="56"/>
        <v>0</v>
      </c>
      <c r="AE46" s="148">
        <f t="shared" si="56"/>
        <v>0</v>
      </c>
      <c r="AF46" s="148">
        <f t="shared" si="56"/>
        <v>0</v>
      </c>
      <c r="AG46" s="148">
        <f t="shared" si="40"/>
        <v>0</v>
      </c>
      <c r="AH46" s="148">
        <f t="shared" si="41"/>
        <v>0</v>
      </c>
      <c r="AI46" s="148">
        <f t="shared" si="42"/>
        <v>0</v>
      </c>
      <c r="AJ46" s="148">
        <f t="shared" si="43"/>
        <v>0</v>
      </c>
      <c r="AK46" s="148">
        <f t="shared" si="44"/>
        <v>0</v>
      </c>
      <c r="AL46" s="148">
        <f t="shared" si="45"/>
        <v>0</v>
      </c>
      <c r="AM46" s="148">
        <f t="shared" si="46"/>
        <v>0</v>
      </c>
      <c r="AN46" s="148">
        <f t="shared" si="67"/>
        <v>0</v>
      </c>
      <c r="AO46" s="148">
        <f t="shared" si="67"/>
        <v>0</v>
      </c>
      <c r="AP46" s="135"/>
      <c r="AQ46" s="147">
        <f t="shared" si="10"/>
        <v>30</v>
      </c>
      <c r="AR46" s="148">
        <f t="shared" si="64"/>
        <v>0</v>
      </c>
      <c r="AS46" s="148">
        <f t="shared" si="64"/>
        <v>0</v>
      </c>
      <c r="AT46" s="148">
        <f t="shared" si="12"/>
        <v>0</v>
      </c>
      <c r="AU46" s="148">
        <f t="shared" si="13"/>
        <v>0</v>
      </c>
      <c r="AV46" s="148">
        <f t="shared" si="14"/>
        <v>0</v>
      </c>
      <c r="AW46" s="148">
        <f t="shared" si="15"/>
        <v>0</v>
      </c>
      <c r="AX46" s="148">
        <f t="shared" si="16"/>
        <v>0</v>
      </c>
      <c r="AY46" s="148">
        <f t="shared" si="17"/>
        <v>0</v>
      </c>
      <c r="AZ46" s="148">
        <f t="shared" si="18"/>
        <v>0</v>
      </c>
      <c r="BA46" s="148">
        <f t="shared" si="19"/>
        <v>0</v>
      </c>
      <c r="BB46" s="148">
        <f t="shared" si="64"/>
        <v>0</v>
      </c>
      <c r="BC46" s="135"/>
      <c r="BD46" s="149" t="e">
        <f t="shared" si="65"/>
        <v>#DIV/0!</v>
      </c>
      <c r="BE46" s="149" t="e">
        <f t="shared" si="65"/>
        <v>#DIV/0!</v>
      </c>
      <c r="BF46" s="149" t="e">
        <f t="shared" si="21"/>
        <v>#DIV/0!</v>
      </c>
      <c r="BG46" s="149" t="e">
        <f t="shared" si="22"/>
        <v>#DIV/0!</v>
      </c>
      <c r="BH46" s="149" t="e">
        <f t="shared" si="23"/>
        <v>#DIV/0!</v>
      </c>
      <c r="BI46" s="149" t="e">
        <f t="shared" si="24"/>
        <v>#DIV/0!</v>
      </c>
      <c r="BJ46" s="149" t="e">
        <f t="shared" si="25"/>
        <v>#DIV/0!</v>
      </c>
      <c r="BK46" s="149" t="e">
        <f t="shared" si="26"/>
        <v>#DIV/0!</v>
      </c>
      <c r="BL46" s="149" t="e">
        <f t="shared" si="27"/>
        <v>#DIV/0!</v>
      </c>
      <c r="BM46" s="149" t="e">
        <f t="shared" si="28"/>
        <v>#DIV/0!</v>
      </c>
      <c r="BN46" s="149" t="e">
        <f t="shared" si="65"/>
        <v>#DIV/0!</v>
      </c>
      <c r="BO46" s="40"/>
      <c r="BP46" s="40"/>
    </row>
    <row r="47" spans="2:68" ht="14.25" customHeight="1" x14ac:dyDescent="0.3">
      <c r="B47" s="159">
        <f>'Current Year'!B51</f>
        <v>0</v>
      </c>
      <c r="C47" s="173">
        <f>'Current Year + Step'!C53*$C$11</f>
        <v>0</v>
      </c>
      <c r="D47" s="173">
        <f>'Current Year + Step'!D53*$C$11</f>
        <v>0</v>
      </c>
      <c r="E47" s="173">
        <f>'Current Year + Step'!E53*$C$11</f>
        <v>0</v>
      </c>
      <c r="F47" s="173">
        <f>'Current Year + Step'!F53*$C$11</f>
        <v>0</v>
      </c>
      <c r="G47" s="173">
        <f>'Current Year + Step'!G53*$C$11</f>
        <v>0</v>
      </c>
      <c r="H47" s="173">
        <f>'Current Year + Step'!H53*$C$11</f>
        <v>0</v>
      </c>
      <c r="I47" s="173">
        <f>'Current Year + Step'!I53*$C$11</f>
        <v>0</v>
      </c>
      <c r="J47" s="173">
        <f>'Current Year + Step'!J53*$C$11</f>
        <v>0</v>
      </c>
      <c r="K47" s="173">
        <f>'Current Year + Step'!K53*$C$11</f>
        <v>0</v>
      </c>
      <c r="L47" s="173">
        <f>'Current Year + Step'!L53*$C$11</f>
        <v>0</v>
      </c>
      <c r="M47" s="173">
        <f>'Current Year + Step'!M53*$C$11</f>
        <v>0</v>
      </c>
      <c r="N47" s="173">
        <f>'Current Year + Step'!N53*$C$11</f>
        <v>0</v>
      </c>
      <c r="P47" s="150">
        <f t="shared" si="30"/>
        <v>0</v>
      </c>
      <c r="Q47" s="178" t="e">
        <f t="shared" si="55"/>
        <v>#DIV/0!</v>
      </c>
      <c r="R47" s="178" t="e">
        <f t="shared" si="55"/>
        <v>#DIV/0!</v>
      </c>
      <c r="S47" s="178" t="e">
        <f t="shared" si="55"/>
        <v>#DIV/0!</v>
      </c>
      <c r="T47" s="178" t="e">
        <f t="shared" si="32"/>
        <v>#DIV/0!</v>
      </c>
      <c r="U47" s="178" t="e">
        <f t="shared" si="33"/>
        <v>#DIV/0!</v>
      </c>
      <c r="V47" s="178" t="e">
        <f t="shared" si="34"/>
        <v>#DIV/0!</v>
      </c>
      <c r="W47" s="178" t="e">
        <f t="shared" si="35"/>
        <v>#DIV/0!</v>
      </c>
      <c r="X47" s="178" t="e">
        <f t="shared" si="36"/>
        <v>#DIV/0!</v>
      </c>
      <c r="Y47" s="178" t="e">
        <f t="shared" si="37"/>
        <v>#DIV/0!</v>
      </c>
      <c r="Z47" s="178" t="e">
        <f t="shared" si="38"/>
        <v>#DIV/0!</v>
      </c>
      <c r="AA47" s="178" t="e">
        <f t="shared" si="66"/>
        <v>#DIV/0!</v>
      </c>
      <c r="AB47" s="178" t="e">
        <f t="shared" si="66"/>
        <v>#DIV/0!</v>
      </c>
      <c r="AC47" s="135"/>
      <c r="AD47" s="148">
        <f t="shared" si="56"/>
        <v>0</v>
      </c>
      <c r="AE47" s="148">
        <f t="shared" si="56"/>
        <v>0</v>
      </c>
      <c r="AF47" s="148">
        <f t="shared" si="56"/>
        <v>0</v>
      </c>
      <c r="AG47" s="148">
        <f t="shared" si="40"/>
        <v>0</v>
      </c>
      <c r="AH47" s="148">
        <f t="shared" si="41"/>
        <v>0</v>
      </c>
      <c r="AI47" s="148">
        <f t="shared" si="42"/>
        <v>0</v>
      </c>
      <c r="AJ47" s="148">
        <f t="shared" si="43"/>
        <v>0</v>
      </c>
      <c r="AK47" s="148">
        <f t="shared" si="44"/>
        <v>0</v>
      </c>
      <c r="AL47" s="148">
        <f t="shared" si="45"/>
        <v>0</v>
      </c>
      <c r="AM47" s="148">
        <f t="shared" si="46"/>
        <v>0</v>
      </c>
      <c r="AN47" s="148">
        <f t="shared" si="67"/>
        <v>0</v>
      </c>
      <c r="AO47" s="148">
        <f t="shared" si="67"/>
        <v>0</v>
      </c>
      <c r="AP47" s="135"/>
      <c r="AQ47" s="147">
        <f t="shared" si="10"/>
        <v>0</v>
      </c>
      <c r="AR47" s="148">
        <f t="shared" si="64"/>
        <v>0</v>
      </c>
      <c r="AS47" s="148">
        <f t="shared" si="64"/>
        <v>0</v>
      </c>
      <c r="AT47" s="148">
        <f t="shared" si="12"/>
        <v>0</v>
      </c>
      <c r="AU47" s="148">
        <f t="shared" si="13"/>
        <v>0</v>
      </c>
      <c r="AV47" s="148">
        <f t="shared" si="14"/>
        <v>0</v>
      </c>
      <c r="AW47" s="148">
        <f t="shared" si="15"/>
        <v>0</v>
      </c>
      <c r="AX47" s="148">
        <f t="shared" si="16"/>
        <v>0</v>
      </c>
      <c r="AY47" s="148">
        <f t="shared" si="17"/>
        <v>0</v>
      </c>
      <c r="AZ47" s="148">
        <f t="shared" si="18"/>
        <v>0</v>
      </c>
      <c r="BA47" s="148">
        <f t="shared" si="19"/>
        <v>0</v>
      </c>
      <c r="BB47" s="148">
        <f t="shared" si="64"/>
        <v>0</v>
      </c>
      <c r="BC47" s="135"/>
      <c r="BD47" s="149" t="e">
        <f t="shared" si="65"/>
        <v>#DIV/0!</v>
      </c>
      <c r="BE47" s="149" t="e">
        <f t="shared" si="65"/>
        <v>#DIV/0!</v>
      </c>
      <c r="BF47" s="149" t="e">
        <f t="shared" si="21"/>
        <v>#DIV/0!</v>
      </c>
      <c r="BG47" s="149" t="e">
        <f t="shared" si="22"/>
        <v>#DIV/0!</v>
      </c>
      <c r="BH47" s="149" t="e">
        <f t="shared" si="23"/>
        <v>#DIV/0!</v>
      </c>
      <c r="BI47" s="149" t="e">
        <f t="shared" si="24"/>
        <v>#DIV/0!</v>
      </c>
      <c r="BJ47" s="149" t="e">
        <f t="shared" si="25"/>
        <v>#DIV/0!</v>
      </c>
      <c r="BK47" s="149" t="e">
        <f t="shared" si="26"/>
        <v>#DIV/0!</v>
      </c>
      <c r="BL47" s="149" t="e">
        <f t="shared" si="27"/>
        <v>#DIV/0!</v>
      </c>
      <c r="BM47" s="149" t="e">
        <f t="shared" si="28"/>
        <v>#DIV/0!</v>
      </c>
      <c r="BN47" s="149" t="e">
        <f t="shared" si="65"/>
        <v>#DIV/0!</v>
      </c>
      <c r="BO47" s="40"/>
      <c r="BP47" s="40"/>
    </row>
    <row r="48" spans="2:68" ht="14.25" customHeight="1" x14ac:dyDescent="0.3">
      <c r="B48" s="47"/>
      <c r="C48" s="139"/>
      <c r="D48" s="13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Q48" s="30"/>
      <c r="V48" s="41"/>
      <c r="W48" s="41"/>
      <c r="X48" s="41"/>
      <c r="Y48" s="41"/>
      <c r="Z48" s="41"/>
      <c r="AA48" s="41"/>
      <c r="AB48" s="41"/>
    </row>
    <row r="49" spans="1:28" ht="14.25" customHeight="1" x14ac:dyDescent="0.3">
      <c r="B49" s="47"/>
      <c r="C49" s="139"/>
      <c r="D49" s="13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Q49" s="30"/>
      <c r="V49" s="41"/>
      <c r="W49" s="41"/>
      <c r="X49" s="41"/>
      <c r="Y49" s="41"/>
      <c r="Z49" s="41"/>
      <c r="AA49" s="41"/>
      <c r="AB49" s="41"/>
    </row>
    <row r="50" spans="1:28" ht="14.25" customHeight="1" x14ac:dyDescent="0.3">
      <c r="B50" s="47"/>
      <c r="C50" s="139"/>
      <c r="D50" s="139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Q50" s="30"/>
      <c r="V50" s="41"/>
      <c r="W50" s="41"/>
      <c r="X50" s="41"/>
      <c r="Y50" s="41"/>
      <c r="Z50" s="41"/>
      <c r="AA50" s="41"/>
      <c r="AB50" s="41"/>
    </row>
    <row r="51" spans="1:28" ht="14.25" customHeight="1" x14ac:dyDescent="0.3">
      <c r="A51" s="175" t="s">
        <v>115</v>
      </c>
      <c r="B51" s="177" t="s">
        <v>116</v>
      </c>
      <c r="C51" s="176" t="e">
        <f t="shared" ref="C51:N51" si="79">+C47/C17</f>
        <v>#DIV/0!</v>
      </c>
      <c r="D51" s="176" t="e">
        <f t="shared" si="79"/>
        <v>#DIV/0!</v>
      </c>
      <c r="E51" s="176" t="e">
        <f t="shared" si="79"/>
        <v>#DIV/0!</v>
      </c>
      <c r="F51" s="176" t="e">
        <f t="shared" si="79"/>
        <v>#DIV/0!</v>
      </c>
      <c r="G51" s="176" t="e">
        <f t="shared" si="79"/>
        <v>#DIV/0!</v>
      </c>
      <c r="H51" s="176" t="e">
        <f t="shared" si="79"/>
        <v>#DIV/0!</v>
      </c>
      <c r="I51" s="176" t="e">
        <f t="shared" si="79"/>
        <v>#DIV/0!</v>
      </c>
      <c r="J51" s="176" t="e">
        <f t="shared" si="79"/>
        <v>#DIV/0!</v>
      </c>
      <c r="K51" s="176" t="e">
        <f t="shared" si="79"/>
        <v>#DIV/0!</v>
      </c>
      <c r="L51" s="176" t="e">
        <f t="shared" si="79"/>
        <v>#DIV/0!</v>
      </c>
      <c r="M51" s="176" t="e">
        <f t="shared" si="79"/>
        <v>#DIV/0!</v>
      </c>
      <c r="N51" s="176" t="e">
        <f t="shared" si="79"/>
        <v>#DIV/0!</v>
      </c>
      <c r="Q51" s="30"/>
      <c r="V51" s="41"/>
      <c r="W51" s="41"/>
      <c r="X51" s="41"/>
      <c r="Y51" s="41"/>
      <c r="Z51" s="41"/>
      <c r="AA51" s="41"/>
      <c r="AB51" s="41"/>
    </row>
    <row r="52" spans="1:28" ht="14.25" customHeight="1" x14ac:dyDescent="0.3">
      <c r="A52" s="175" t="s">
        <v>115</v>
      </c>
      <c r="B52" s="177" t="s">
        <v>117</v>
      </c>
      <c r="C52" s="176" t="e">
        <f t="shared" ref="C52:N52" si="80">+C47/$C$17</f>
        <v>#DIV/0!</v>
      </c>
      <c r="D52" s="176" t="e">
        <f t="shared" si="80"/>
        <v>#DIV/0!</v>
      </c>
      <c r="E52" s="176" t="e">
        <f t="shared" si="80"/>
        <v>#DIV/0!</v>
      </c>
      <c r="F52" s="176" t="e">
        <f t="shared" si="80"/>
        <v>#DIV/0!</v>
      </c>
      <c r="G52" s="176" t="e">
        <f t="shared" si="80"/>
        <v>#DIV/0!</v>
      </c>
      <c r="H52" s="176" t="e">
        <f t="shared" si="80"/>
        <v>#DIV/0!</v>
      </c>
      <c r="I52" s="176" t="e">
        <f t="shared" si="80"/>
        <v>#DIV/0!</v>
      </c>
      <c r="J52" s="176" t="e">
        <f t="shared" si="80"/>
        <v>#DIV/0!</v>
      </c>
      <c r="K52" s="176" t="e">
        <f t="shared" si="80"/>
        <v>#DIV/0!</v>
      </c>
      <c r="L52" s="176" t="e">
        <f t="shared" si="80"/>
        <v>#DIV/0!</v>
      </c>
      <c r="M52" s="176" t="e">
        <f t="shared" si="80"/>
        <v>#DIV/0!</v>
      </c>
      <c r="N52" s="176" t="e">
        <f t="shared" si="80"/>
        <v>#DIV/0!</v>
      </c>
      <c r="Q52" s="30"/>
      <c r="V52" s="41"/>
      <c r="W52" s="41"/>
      <c r="X52" s="41"/>
      <c r="Y52" s="41"/>
      <c r="Z52" s="41"/>
      <c r="AA52" s="41"/>
      <c r="AB52" s="41"/>
    </row>
    <row r="53" spans="1:28" ht="14.25" customHeight="1" x14ac:dyDescent="0.3">
      <c r="Q53" s="30"/>
    </row>
    <row r="54" spans="1:28" ht="14.25" customHeight="1" x14ac:dyDescent="0.35">
      <c r="B54" s="141" t="s">
        <v>118</v>
      </c>
    </row>
    <row r="55" spans="1:28" ht="14.25" customHeight="1" x14ac:dyDescent="0.3">
      <c r="B55" s="154" t="s">
        <v>119</v>
      </c>
      <c r="C55" s="155" t="str">
        <f t="shared" ref="C55:N55" si="81">C16</f>
        <v>BA</v>
      </c>
      <c r="D55" s="155" t="str">
        <f t="shared" si="81"/>
        <v>BA +10</v>
      </c>
      <c r="E55" s="155" t="str">
        <f t="shared" si="81"/>
        <v>BA+20</v>
      </c>
      <c r="F55" s="155" t="str">
        <f t="shared" si="81"/>
        <v>BA+30</v>
      </c>
      <c r="G55" s="155" t="str">
        <f t="shared" si="81"/>
        <v>BA+40</v>
      </c>
      <c r="H55" s="155" t="str">
        <f t="shared" si="81"/>
        <v>MA</v>
      </c>
      <c r="I55" s="155" t="str">
        <f t="shared" si="81"/>
        <v>MA +10</v>
      </c>
      <c r="J55" s="155" t="str">
        <f t="shared" si="81"/>
        <v>MA +20</v>
      </c>
      <c r="K55" s="155" t="str">
        <f t="shared" si="81"/>
        <v>MA +30</v>
      </c>
      <c r="L55" s="155" t="str">
        <f t="shared" si="81"/>
        <v>MA+40</v>
      </c>
      <c r="M55" s="155" t="str">
        <f t="shared" si="81"/>
        <v>MA +50</v>
      </c>
      <c r="N55" s="155" t="str">
        <f t="shared" si="81"/>
        <v>MA +60</v>
      </c>
    </row>
    <row r="56" spans="1:28" ht="14.25" customHeight="1" x14ac:dyDescent="0.3">
      <c r="B56" s="147">
        <f t="shared" ref="B56:B87" si="82">B17</f>
        <v>1</v>
      </c>
      <c r="C56" s="196">
        <f>+'Current Year + Step'!C62</f>
        <v>0</v>
      </c>
      <c r="D56" s="196">
        <f>+'Current Year + Step'!D62</f>
        <v>0</v>
      </c>
      <c r="E56" s="196">
        <f>+'Current Year + Step'!E62</f>
        <v>0</v>
      </c>
      <c r="F56" s="196">
        <f>+'Current Year + Step'!F62</f>
        <v>0</v>
      </c>
      <c r="G56" s="196">
        <f>+'Current Year + Step'!G62</f>
        <v>0</v>
      </c>
      <c r="H56" s="196">
        <f>+'Current Year + Step'!H62</f>
        <v>0</v>
      </c>
      <c r="I56" s="196">
        <f>+'Current Year + Step'!I62</f>
        <v>0</v>
      </c>
      <c r="J56" s="196">
        <f>+'Current Year + Step'!J62</f>
        <v>0</v>
      </c>
      <c r="K56" s="196">
        <f>+'Current Year + Step'!K62</f>
        <v>0</v>
      </c>
      <c r="L56" s="196">
        <f>+'Current Year + Step'!L62</f>
        <v>0</v>
      </c>
      <c r="M56" s="196">
        <f>+'Current Year + Step'!M62</f>
        <v>0</v>
      </c>
      <c r="N56" s="196">
        <f>+'Current Year + Step'!N62</f>
        <v>0</v>
      </c>
      <c r="O56" s="19"/>
    </row>
    <row r="57" spans="1:28" ht="14.25" customHeight="1" x14ac:dyDescent="0.3">
      <c r="B57" s="147">
        <f t="shared" si="82"/>
        <v>2</v>
      </c>
      <c r="C57" s="196">
        <f>+'Current Year + Step'!C63</f>
        <v>0</v>
      </c>
      <c r="D57" s="196">
        <f>+'Current Year + Step'!D63</f>
        <v>0</v>
      </c>
      <c r="E57" s="196">
        <f>+'Current Year + Step'!E63</f>
        <v>0</v>
      </c>
      <c r="F57" s="196">
        <f>+'Current Year + Step'!F63</f>
        <v>0</v>
      </c>
      <c r="G57" s="196">
        <f>+'Current Year + Step'!G63</f>
        <v>0</v>
      </c>
      <c r="H57" s="196">
        <f>+'Current Year + Step'!H63</f>
        <v>0</v>
      </c>
      <c r="I57" s="196">
        <f>+'Current Year + Step'!I63</f>
        <v>0</v>
      </c>
      <c r="J57" s="196">
        <f>+'Current Year + Step'!J63</f>
        <v>0</v>
      </c>
      <c r="K57" s="196">
        <f>+'Current Year + Step'!K63</f>
        <v>0</v>
      </c>
      <c r="L57" s="196">
        <f>+'Current Year + Step'!L63</f>
        <v>0</v>
      </c>
      <c r="M57" s="196">
        <f>+'Current Year + Step'!M63</f>
        <v>0</v>
      </c>
      <c r="N57" s="196">
        <f>+'Current Year + Step'!N63</f>
        <v>0</v>
      </c>
      <c r="O57" s="19"/>
    </row>
    <row r="58" spans="1:28" ht="14.25" customHeight="1" x14ac:dyDescent="0.3">
      <c r="B58" s="147">
        <f t="shared" si="82"/>
        <v>3</v>
      </c>
      <c r="C58" s="196">
        <f>+'Current Year + Step'!C64</f>
        <v>0</v>
      </c>
      <c r="D58" s="196">
        <f>+'Current Year + Step'!D64</f>
        <v>0</v>
      </c>
      <c r="E58" s="196">
        <f>+'Current Year + Step'!E64</f>
        <v>0</v>
      </c>
      <c r="F58" s="196">
        <f>+'Current Year + Step'!F64</f>
        <v>0</v>
      </c>
      <c r="G58" s="196">
        <f>+'Current Year + Step'!G64</f>
        <v>0</v>
      </c>
      <c r="H58" s="196">
        <f>+'Current Year + Step'!H64</f>
        <v>0</v>
      </c>
      <c r="I58" s="196">
        <f>+'Current Year + Step'!I64</f>
        <v>0</v>
      </c>
      <c r="J58" s="196">
        <f>+'Current Year + Step'!J64</f>
        <v>0</v>
      </c>
      <c r="K58" s="196">
        <f>+'Current Year + Step'!K64</f>
        <v>0</v>
      </c>
      <c r="L58" s="196">
        <f>+'Current Year + Step'!L64</f>
        <v>0</v>
      </c>
      <c r="M58" s="196">
        <f>+'Current Year + Step'!M64</f>
        <v>0</v>
      </c>
      <c r="N58" s="196">
        <f>+'Current Year + Step'!N64</f>
        <v>0</v>
      </c>
      <c r="O58" s="19"/>
    </row>
    <row r="59" spans="1:28" ht="14.25" customHeight="1" x14ac:dyDescent="0.3">
      <c r="B59" s="147">
        <f t="shared" si="82"/>
        <v>4</v>
      </c>
      <c r="C59" s="196">
        <f>+'Current Year + Step'!C65</f>
        <v>0</v>
      </c>
      <c r="D59" s="196">
        <f>+'Current Year + Step'!D65</f>
        <v>0</v>
      </c>
      <c r="E59" s="196">
        <f>+'Current Year + Step'!E65</f>
        <v>0</v>
      </c>
      <c r="F59" s="196">
        <f>+'Current Year + Step'!F65</f>
        <v>0</v>
      </c>
      <c r="G59" s="196">
        <f>+'Current Year + Step'!G65</f>
        <v>0</v>
      </c>
      <c r="H59" s="196">
        <f>+'Current Year + Step'!H65</f>
        <v>0</v>
      </c>
      <c r="I59" s="196">
        <f>+'Current Year + Step'!I65</f>
        <v>0</v>
      </c>
      <c r="J59" s="196">
        <f>+'Current Year + Step'!J65</f>
        <v>0</v>
      </c>
      <c r="K59" s="196">
        <f>+'Current Year + Step'!K65</f>
        <v>0</v>
      </c>
      <c r="L59" s="196">
        <f>+'Current Year + Step'!L65</f>
        <v>0</v>
      </c>
      <c r="M59" s="196">
        <f>+'Current Year + Step'!M65</f>
        <v>0</v>
      </c>
      <c r="N59" s="196">
        <f>+'Current Year + Step'!N65</f>
        <v>0</v>
      </c>
      <c r="O59" s="19"/>
    </row>
    <row r="60" spans="1:28" ht="14.25" customHeight="1" x14ac:dyDescent="0.3">
      <c r="B60" s="147">
        <f t="shared" si="82"/>
        <v>5</v>
      </c>
      <c r="C60" s="196">
        <f>+'Current Year + Step'!C66</f>
        <v>0</v>
      </c>
      <c r="D60" s="196">
        <f>+'Current Year + Step'!D66</f>
        <v>0</v>
      </c>
      <c r="E60" s="196">
        <f>+'Current Year + Step'!E66</f>
        <v>0</v>
      </c>
      <c r="F60" s="196">
        <f>+'Current Year + Step'!F66</f>
        <v>0</v>
      </c>
      <c r="G60" s="196">
        <f>+'Current Year + Step'!G66</f>
        <v>0</v>
      </c>
      <c r="H60" s="196">
        <f>+'Current Year + Step'!H66</f>
        <v>0</v>
      </c>
      <c r="I60" s="196">
        <f>+'Current Year + Step'!I66</f>
        <v>0</v>
      </c>
      <c r="J60" s="196">
        <f>+'Current Year + Step'!J66</f>
        <v>0</v>
      </c>
      <c r="K60" s="196">
        <f>+'Current Year + Step'!K66</f>
        <v>0</v>
      </c>
      <c r="L60" s="196">
        <f>+'Current Year + Step'!L66</f>
        <v>0</v>
      </c>
      <c r="M60" s="196">
        <f>+'Current Year + Step'!M66</f>
        <v>0</v>
      </c>
      <c r="N60" s="196">
        <f>+'Current Year + Step'!N66</f>
        <v>0</v>
      </c>
      <c r="O60" s="19"/>
    </row>
    <row r="61" spans="1:28" ht="14.25" customHeight="1" x14ac:dyDescent="0.3">
      <c r="B61" s="147">
        <f t="shared" si="82"/>
        <v>6</v>
      </c>
      <c r="C61" s="196">
        <f>+'Current Year + Step'!C67</f>
        <v>0</v>
      </c>
      <c r="D61" s="196">
        <f>+'Current Year + Step'!D67</f>
        <v>0</v>
      </c>
      <c r="E61" s="196">
        <f>+'Current Year + Step'!E67</f>
        <v>0</v>
      </c>
      <c r="F61" s="196">
        <f>+'Current Year + Step'!F67</f>
        <v>0</v>
      </c>
      <c r="G61" s="196">
        <f>+'Current Year + Step'!G67</f>
        <v>0</v>
      </c>
      <c r="H61" s="196">
        <f>+'Current Year + Step'!H67</f>
        <v>0</v>
      </c>
      <c r="I61" s="196">
        <f>+'Current Year + Step'!I67</f>
        <v>0</v>
      </c>
      <c r="J61" s="196">
        <f>+'Current Year + Step'!J67</f>
        <v>0</v>
      </c>
      <c r="K61" s="196">
        <f>+'Current Year + Step'!K67</f>
        <v>0</v>
      </c>
      <c r="L61" s="196">
        <f>+'Current Year + Step'!L67</f>
        <v>0</v>
      </c>
      <c r="M61" s="196">
        <f>+'Current Year + Step'!M67</f>
        <v>0</v>
      </c>
      <c r="N61" s="196">
        <f>+'Current Year + Step'!N67</f>
        <v>0</v>
      </c>
      <c r="O61" s="19"/>
    </row>
    <row r="62" spans="1:28" ht="14.25" customHeight="1" x14ac:dyDescent="0.3">
      <c r="B62" s="147">
        <f t="shared" si="82"/>
        <v>7</v>
      </c>
      <c r="C62" s="196">
        <f>+'Current Year + Step'!C68</f>
        <v>0</v>
      </c>
      <c r="D62" s="196">
        <f>+'Current Year + Step'!D68</f>
        <v>0</v>
      </c>
      <c r="E62" s="196">
        <f>+'Current Year + Step'!E68</f>
        <v>0</v>
      </c>
      <c r="F62" s="196">
        <f>+'Current Year + Step'!F68</f>
        <v>0</v>
      </c>
      <c r="G62" s="196">
        <f>+'Current Year + Step'!G68</f>
        <v>0</v>
      </c>
      <c r="H62" s="196">
        <f>+'Current Year + Step'!H68</f>
        <v>0</v>
      </c>
      <c r="I62" s="196">
        <f>+'Current Year + Step'!I68</f>
        <v>0</v>
      </c>
      <c r="J62" s="196">
        <f>+'Current Year + Step'!J68</f>
        <v>0</v>
      </c>
      <c r="K62" s="196">
        <f>+'Current Year + Step'!K68</f>
        <v>0</v>
      </c>
      <c r="L62" s="196">
        <f>+'Current Year + Step'!L68</f>
        <v>0</v>
      </c>
      <c r="M62" s="196">
        <f>+'Current Year + Step'!M68</f>
        <v>0</v>
      </c>
      <c r="N62" s="196">
        <f>+'Current Year + Step'!N68</f>
        <v>0</v>
      </c>
      <c r="O62" s="19"/>
    </row>
    <row r="63" spans="1:28" ht="14.25" customHeight="1" x14ac:dyDescent="0.3">
      <c r="B63" s="147">
        <f t="shared" si="82"/>
        <v>8</v>
      </c>
      <c r="C63" s="196">
        <f>+'Current Year + Step'!C69</f>
        <v>0</v>
      </c>
      <c r="D63" s="196">
        <f>+'Current Year + Step'!D69</f>
        <v>0</v>
      </c>
      <c r="E63" s="196">
        <f>+'Current Year + Step'!E69</f>
        <v>0</v>
      </c>
      <c r="F63" s="196">
        <f>+'Current Year + Step'!F69</f>
        <v>0</v>
      </c>
      <c r="G63" s="196">
        <f>+'Current Year + Step'!G69</f>
        <v>0</v>
      </c>
      <c r="H63" s="196">
        <f>+'Current Year + Step'!H69</f>
        <v>0</v>
      </c>
      <c r="I63" s="196">
        <f>+'Current Year + Step'!I69</f>
        <v>0</v>
      </c>
      <c r="J63" s="196">
        <f>+'Current Year + Step'!J69</f>
        <v>0</v>
      </c>
      <c r="K63" s="196">
        <f>+'Current Year + Step'!K69</f>
        <v>0</v>
      </c>
      <c r="L63" s="196">
        <f>+'Current Year + Step'!L69</f>
        <v>0</v>
      </c>
      <c r="M63" s="196">
        <f>+'Current Year + Step'!M69</f>
        <v>0</v>
      </c>
      <c r="N63" s="196">
        <f>+'Current Year + Step'!N69</f>
        <v>0</v>
      </c>
      <c r="O63" s="19"/>
    </row>
    <row r="64" spans="1:28" ht="14.25" customHeight="1" x14ac:dyDescent="0.3">
      <c r="B64" s="147">
        <f t="shared" si="82"/>
        <v>9</v>
      </c>
      <c r="C64" s="196">
        <f>+'Current Year + Step'!C70</f>
        <v>0</v>
      </c>
      <c r="D64" s="196">
        <f>+'Current Year + Step'!D70</f>
        <v>0</v>
      </c>
      <c r="E64" s="196">
        <f>+'Current Year + Step'!E70</f>
        <v>0</v>
      </c>
      <c r="F64" s="196">
        <f>+'Current Year + Step'!F70</f>
        <v>0</v>
      </c>
      <c r="G64" s="196">
        <f>+'Current Year + Step'!G70</f>
        <v>0</v>
      </c>
      <c r="H64" s="196">
        <f>+'Current Year + Step'!H70</f>
        <v>0</v>
      </c>
      <c r="I64" s="196">
        <f>+'Current Year + Step'!I70</f>
        <v>0</v>
      </c>
      <c r="J64" s="196">
        <f>+'Current Year + Step'!J70</f>
        <v>0</v>
      </c>
      <c r="K64" s="196">
        <f>+'Current Year + Step'!K70</f>
        <v>0</v>
      </c>
      <c r="L64" s="196">
        <f>+'Current Year + Step'!L70</f>
        <v>0</v>
      </c>
      <c r="M64" s="196">
        <f>+'Current Year + Step'!M70</f>
        <v>0</v>
      </c>
      <c r="N64" s="196">
        <f>+'Current Year + Step'!N70</f>
        <v>0</v>
      </c>
      <c r="O64" s="19"/>
    </row>
    <row r="65" spans="2:15" ht="14.25" customHeight="1" x14ac:dyDescent="0.3">
      <c r="B65" s="147">
        <f t="shared" si="82"/>
        <v>10</v>
      </c>
      <c r="C65" s="196">
        <f>+'Current Year + Step'!C71</f>
        <v>0</v>
      </c>
      <c r="D65" s="196">
        <f>+'Current Year + Step'!D71</f>
        <v>0</v>
      </c>
      <c r="E65" s="196">
        <f>+'Current Year + Step'!E71</f>
        <v>0</v>
      </c>
      <c r="F65" s="196">
        <f>+'Current Year + Step'!F71</f>
        <v>0</v>
      </c>
      <c r="G65" s="196">
        <f>+'Current Year + Step'!G71</f>
        <v>0</v>
      </c>
      <c r="H65" s="196">
        <f>+'Current Year + Step'!H71</f>
        <v>0</v>
      </c>
      <c r="I65" s="196">
        <f>+'Current Year + Step'!I71</f>
        <v>0</v>
      </c>
      <c r="J65" s="196">
        <f>+'Current Year + Step'!J71</f>
        <v>0</v>
      </c>
      <c r="K65" s="196">
        <f>+'Current Year + Step'!K71</f>
        <v>0</v>
      </c>
      <c r="L65" s="196">
        <f>+'Current Year + Step'!L71</f>
        <v>0</v>
      </c>
      <c r="M65" s="196">
        <f>+'Current Year + Step'!M71</f>
        <v>0</v>
      </c>
      <c r="N65" s="196">
        <f>+'Current Year + Step'!N71</f>
        <v>0</v>
      </c>
      <c r="O65" s="19"/>
    </row>
    <row r="66" spans="2:15" ht="14.25" customHeight="1" x14ac:dyDescent="0.3">
      <c r="B66" s="147">
        <f t="shared" si="82"/>
        <v>11</v>
      </c>
      <c r="C66" s="196">
        <f>+'Current Year + Step'!C72</f>
        <v>0</v>
      </c>
      <c r="D66" s="196">
        <f>+'Current Year + Step'!D72</f>
        <v>0</v>
      </c>
      <c r="E66" s="196">
        <f>+'Current Year + Step'!E72</f>
        <v>0</v>
      </c>
      <c r="F66" s="196">
        <f>+'Current Year + Step'!F72</f>
        <v>0</v>
      </c>
      <c r="G66" s="196">
        <f>+'Current Year + Step'!G72</f>
        <v>0</v>
      </c>
      <c r="H66" s="196">
        <f>+'Current Year + Step'!H72</f>
        <v>0</v>
      </c>
      <c r="I66" s="196">
        <f>+'Current Year + Step'!I72</f>
        <v>0</v>
      </c>
      <c r="J66" s="196">
        <f>+'Current Year + Step'!J72</f>
        <v>0</v>
      </c>
      <c r="K66" s="196">
        <f>+'Current Year + Step'!K72</f>
        <v>0</v>
      </c>
      <c r="L66" s="196">
        <f>+'Current Year + Step'!L72</f>
        <v>0</v>
      </c>
      <c r="M66" s="196">
        <f>+'Current Year + Step'!M72</f>
        <v>0</v>
      </c>
      <c r="N66" s="196">
        <f>+'Current Year + Step'!N72</f>
        <v>0</v>
      </c>
      <c r="O66" s="19"/>
    </row>
    <row r="67" spans="2:15" ht="14.25" customHeight="1" x14ac:dyDescent="0.3">
      <c r="B67" s="147">
        <f t="shared" si="82"/>
        <v>12</v>
      </c>
      <c r="C67" s="196">
        <f>+'Current Year + Step'!C73</f>
        <v>0</v>
      </c>
      <c r="D67" s="196">
        <f>+'Current Year + Step'!D73</f>
        <v>0</v>
      </c>
      <c r="E67" s="196">
        <f>+'Current Year + Step'!E73</f>
        <v>0</v>
      </c>
      <c r="F67" s="196">
        <f>+'Current Year + Step'!F73</f>
        <v>0</v>
      </c>
      <c r="G67" s="196">
        <f>+'Current Year + Step'!G73</f>
        <v>0</v>
      </c>
      <c r="H67" s="196">
        <f>+'Current Year + Step'!H73</f>
        <v>0</v>
      </c>
      <c r="I67" s="196">
        <f>+'Current Year + Step'!I73</f>
        <v>0</v>
      </c>
      <c r="J67" s="196">
        <f>+'Current Year + Step'!J73</f>
        <v>0</v>
      </c>
      <c r="K67" s="196">
        <f>+'Current Year + Step'!K73</f>
        <v>0</v>
      </c>
      <c r="L67" s="196">
        <f>+'Current Year + Step'!L73</f>
        <v>0</v>
      </c>
      <c r="M67" s="196">
        <f>+'Current Year + Step'!M73</f>
        <v>0</v>
      </c>
      <c r="N67" s="196">
        <f>+'Current Year + Step'!N73</f>
        <v>0</v>
      </c>
      <c r="O67" s="19"/>
    </row>
    <row r="68" spans="2:15" ht="14.25" customHeight="1" x14ac:dyDescent="0.3">
      <c r="B68" s="147">
        <f t="shared" si="82"/>
        <v>13</v>
      </c>
      <c r="C68" s="196">
        <f>+'Current Year + Step'!C74</f>
        <v>0</v>
      </c>
      <c r="D68" s="196">
        <f>+'Current Year + Step'!D74</f>
        <v>0</v>
      </c>
      <c r="E68" s="196">
        <f>+'Current Year + Step'!E74</f>
        <v>0</v>
      </c>
      <c r="F68" s="196">
        <f>+'Current Year + Step'!F74</f>
        <v>0</v>
      </c>
      <c r="G68" s="196">
        <f>+'Current Year + Step'!G74</f>
        <v>0</v>
      </c>
      <c r="H68" s="196">
        <f>+'Current Year + Step'!H74</f>
        <v>0</v>
      </c>
      <c r="I68" s="196">
        <f>+'Current Year + Step'!I74</f>
        <v>0</v>
      </c>
      <c r="J68" s="196">
        <f>+'Current Year + Step'!J74</f>
        <v>0</v>
      </c>
      <c r="K68" s="196">
        <f>+'Current Year + Step'!K74</f>
        <v>0</v>
      </c>
      <c r="L68" s="196">
        <f>+'Current Year + Step'!L74</f>
        <v>0</v>
      </c>
      <c r="M68" s="196">
        <f>+'Current Year + Step'!M74</f>
        <v>0</v>
      </c>
      <c r="N68" s="196">
        <f>+'Current Year + Step'!N74</f>
        <v>0</v>
      </c>
      <c r="O68" s="19"/>
    </row>
    <row r="69" spans="2:15" ht="14.25" customHeight="1" x14ac:dyDescent="0.3">
      <c r="B69" s="147">
        <f t="shared" si="82"/>
        <v>14</v>
      </c>
      <c r="C69" s="196">
        <f>+'Current Year + Step'!C75</f>
        <v>0</v>
      </c>
      <c r="D69" s="196">
        <f>+'Current Year + Step'!D75</f>
        <v>0</v>
      </c>
      <c r="E69" s="196">
        <f>+'Current Year + Step'!E75</f>
        <v>0</v>
      </c>
      <c r="F69" s="196">
        <f>+'Current Year + Step'!F75</f>
        <v>0</v>
      </c>
      <c r="G69" s="196">
        <f>+'Current Year + Step'!G75</f>
        <v>0</v>
      </c>
      <c r="H69" s="196">
        <f>+'Current Year + Step'!H75</f>
        <v>0</v>
      </c>
      <c r="I69" s="196">
        <f>+'Current Year + Step'!I75</f>
        <v>0</v>
      </c>
      <c r="J69" s="196">
        <f>+'Current Year + Step'!J75</f>
        <v>0</v>
      </c>
      <c r="K69" s="196">
        <f>+'Current Year + Step'!K75</f>
        <v>0</v>
      </c>
      <c r="L69" s="196">
        <f>+'Current Year + Step'!L75</f>
        <v>0</v>
      </c>
      <c r="M69" s="196">
        <f>+'Current Year + Step'!M75</f>
        <v>0</v>
      </c>
      <c r="N69" s="196">
        <f>+'Current Year + Step'!N75</f>
        <v>0</v>
      </c>
      <c r="O69" s="19"/>
    </row>
    <row r="70" spans="2:15" ht="14.25" customHeight="1" x14ac:dyDescent="0.3">
      <c r="B70" s="147">
        <f t="shared" si="82"/>
        <v>15</v>
      </c>
      <c r="C70" s="196">
        <f>+'Current Year + Step'!C76</f>
        <v>0</v>
      </c>
      <c r="D70" s="196">
        <f>+'Current Year + Step'!D76</f>
        <v>0</v>
      </c>
      <c r="E70" s="196">
        <f>+'Current Year + Step'!E76</f>
        <v>0</v>
      </c>
      <c r="F70" s="196">
        <f>+'Current Year + Step'!F76</f>
        <v>0</v>
      </c>
      <c r="G70" s="196">
        <f>+'Current Year + Step'!G76</f>
        <v>0</v>
      </c>
      <c r="H70" s="196">
        <f>+'Current Year + Step'!H76</f>
        <v>0</v>
      </c>
      <c r="I70" s="196">
        <f>+'Current Year + Step'!I76</f>
        <v>0</v>
      </c>
      <c r="J70" s="196">
        <f>+'Current Year + Step'!J76</f>
        <v>0</v>
      </c>
      <c r="K70" s="196">
        <f>+'Current Year + Step'!K76</f>
        <v>0</v>
      </c>
      <c r="L70" s="196">
        <f>+'Current Year + Step'!L76</f>
        <v>0</v>
      </c>
      <c r="M70" s="196">
        <f>+'Current Year + Step'!M76</f>
        <v>0</v>
      </c>
      <c r="N70" s="196">
        <f>+'Current Year + Step'!N76</f>
        <v>0</v>
      </c>
      <c r="O70" s="19"/>
    </row>
    <row r="71" spans="2:15" ht="14.25" customHeight="1" x14ac:dyDescent="0.3">
      <c r="B71" s="147">
        <f t="shared" si="82"/>
        <v>16</v>
      </c>
      <c r="C71" s="196">
        <f>+'Current Year + Step'!C77</f>
        <v>0</v>
      </c>
      <c r="D71" s="196">
        <f>+'Current Year + Step'!D77</f>
        <v>0</v>
      </c>
      <c r="E71" s="196">
        <f>+'Current Year + Step'!E77</f>
        <v>0</v>
      </c>
      <c r="F71" s="196">
        <f>+'Current Year + Step'!F77</f>
        <v>0</v>
      </c>
      <c r="G71" s="196">
        <f>+'Current Year + Step'!G77</f>
        <v>0</v>
      </c>
      <c r="H71" s="196">
        <f>+'Current Year + Step'!H77</f>
        <v>0</v>
      </c>
      <c r="I71" s="196">
        <f>+'Current Year + Step'!I77</f>
        <v>0</v>
      </c>
      <c r="J71" s="196">
        <f>+'Current Year + Step'!J77</f>
        <v>0</v>
      </c>
      <c r="K71" s="196">
        <f>+'Current Year + Step'!K77</f>
        <v>0</v>
      </c>
      <c r="L71" s="196">
        <f>+'Current Year + Step'!L77</f>
        <v>0</v>
      </c>
      <c r="M71" s="196">
        <f>+'Current Year + Step'!M77</f>
        <v>0</v>
      </c>
      <c r="N71" s="196">
        <f>+'Current Year + Step'!N77</f>
        <v>0</v>
      </c>
      <c r="O71" s="19"/>
    </row>
    <row r="72" spans="2:15" ht="14.25" customHeight="1" x14ac:dyDescent="0.3">
      <c r="B72" s="147">
        <f t="shared" si="82"/>
        <v>17</v>
      </c>
      <c r="C72" s="196">
        <f>+'Current Year + Step'!C78</f>
        <v>0</v>
      </c>
      <c r="D72" s="196">
        <f>+'Current Year + Step'!D78</f>
        <v>0</v>
      </c>
      <c r="E72" s="196">
        <f>+'Current Year + Step'!E78</f>
        <v>0</v>
      </c>
      <c r="F72" s="196">
        <f>+'Current Year + Step'!F78</f>
        <v>0</v>
      </c>
      <c r="G72" s="196">
        <f>+'Current Year + Step'!G78</f>
        <v>0</v>
      </c>
      <c r="H72" s="196">
        <f>+'Current Year + Step'!H78</f>
        <v>0</v>
      </c>
      <c r="I72" s="196">
        <f>+'Current Year + Step'!I78</f>
        <v>0</v>
      </c>
      <c r="J72" s="196">
        <f>+'Current Year + Step'!J78</f>
        <v>0</v>
      </c>
      <c r="K72" s="196">
        <f>+'Current Year + Step'!K78</f>
        <v>0</v>
      </c>
      <c r="L72" s="196">
        <f>+'Current Year + Step'!L78</f>
        <v>0</v>
      </c>
      <c r="M72" s="196">
        <f>+'Current Year + Step'!M78</f>
        <v>0</v>
      </c>
      <c r="N72" s="196">
        <f>+'Current Year + Step'!N78</f>
        <v>0</v>
      </c>
      <c r="O72" s="19"/>
    </row>
    <row r="73" spans="2:15" ht="14.25" customHeight="1" x14ac:dyDescent="0.3">
      <c r="B73" s="147">
        <f t="shared" si="82"/>
        <v>18</v>
      </c>
      <c r="C73" s="196">
        <f>+'Current Year + Step'!C79</f>
        <v>0</v>
      </c>
      <c r="D73" s="196">
        <f>+'Current Year + Step'!D79</f>
        <v>0</v>
      </c>
      <c r="E73" s="196">
        <f>+'Current Year + Step'!E79</f>
        <v>0</v>
      </c>
      <c r="F73" s="196">
        <f>+'Current Year + Step'!F79</f>
        <v>0</v>
      </c>
      <c r="G73" s="196">
        <f>+'Current Year + Step'!G79</f>
        <v>0</v>
      </c>
      <c r="H73" s="196">
        <f>+'Current Year + Step'!H79</f>
        <v>0</v>
      </c>
      <c r="I73" s="196">
        <f>+'Current Year + Step'!I79</f>
        <v>0</v>
      </c>
      <c r="J73" s="196">
        <f>+'Current Year + Step'!J79</f>
        <v>0</v>
      </c>
      <c r="K73" s="196">
        <f>+'Current Year + Step'!K79</f>
        <v>0</v>
      </c>
      <c r="L73" s="196">
        <f>+'Current Year + Step'!L79</f>
        <v>0</v>
      </c>
      <c r="M73" s="196">
        <f>+'Current Year + Step'!M79</f>
        <v>0</v>
      </c>
      <c r="N73" s="196">
        <f>+'Current Year + Step'!N79</f>
        <v>0</v>
      </c>
      <c r="O73" s="19"/>
    </row>
    <row r="74" spans="2:15" ht="14.25" customHeight="1" x14ac:dyDescent="0.3">
      <c r="B74" s="147">
        <f t="shared" si="82"/>
        <v>19</v>
      </c>
      <c r="C74" s="196">
        <f>+'Current Year + Step'!C80</f>
        <v>0</v>
      </c>
      <c r="D74" s="196">
        <f>+'Current Year + Step'!D80</f>
        <v>0</v>
      </c>
      <c r="E74" s="196">
        <f>+'Current Year + Step'!E80</f>
        <v>0</v>
      </c>
      <c r="F74" s="196">
        <f>+'Current Year + Step'!F80</f>
        <v>0</v>
      </c>
      <c r="G74" s="196">
        <f>+'Current Year + Step'!G80</f>
        <v>0</v>
      </c>
      <c r="H74" s="196">
        <f>+'Current Year + Step'!H80</f>
        <v>0</v>
      </c>
      <c r="I74" s="196">
        <f>+'Current Year + Step'!I80</f>
        <v>0</v>
      </c>
      <c r="J74" s="196">
        <f>+'Current Year + Step'!J80</f>
        <v>0</v>
      </c>
      <c r="K74" s="196">
        <f>+'Current Year + Step'!K80</f>
        <v>0</v>
      </c>
      <c r="L74" s="196">
        <f>+'Current Year + Step'!L80</f>
        <v>0</v>
      </c>
      <c r="M74" s="196">
        <f>+'Current Year + Step'!M80</f>
        <v>0</v>
      </c>
      <c r="N74" s="196">
        <f>+'Current Year + Step'!N80</f>
        <v>0</v>
      </c>
      <c r="O74" s="19"/>
    </row>
    <row r="75" spans="2:15" ht="14.25" customHeight="1" x14ac:dyDescent="0.3">
      <c r="B75" s="147">
        <f t="shared" si="82"/>
        <v>20</v>
      </c>
      <c r="C75" s="196">
        <f>+'Current Year + Step'!C81</f>
        <v>0</v>
      </c>
      <c r="D75" s="196">
        <f>+'Current Year + Step'!D81</f>
        <v>0</v>
      </c>
      <c r="E75" s="196">
        <f>+'Current Year + Step'!E81</f>
        <v>0</v>
      </c>
      <c r="F75" s="196">
        <f>+'Current Year + Step'!F81</f>
        <v>0</v>
      </c>
      <c r="G75" s="196">
        <f>+'Current Year + Step'!G81</f>
        <v>0</v>
      </c>
      <c r="H75" s="196">
        <f>+'Current Year + Step'!H81</f>
        <v>0</v>
      </c>
      <c r="I75" s="196">
        <f>+'Current Year + Step'!I81</f>
        <v>0</v>
      </c>
      <c r="J75" s="196">
        <f>+'Current Year + Step'!J81</f>
        <v>0</v>
      </c>
      <c r="K75" s="196">
        <f>+'Current Year + Step'!K81</f>
        <v>0</v>
      </c>
      <c r="L75" s="196">
        <f>+'Current Year + Step'!L81</f>
        <v>0</v>
      </c>
      <c r="M75" s="196">
        <f>+'Current Year + Step'!M81</f>
        <v>0</v>
      </c>
      <c r="N75" s="196">
        <f>+'Current Year + Step'!N81</f>
        <v>0</v>
      </c>
      <c r="O75" s="19"/>
    </row>
    <row r="76" spans="2:15" ht="14.25" customHeight="1" x14ac:dyDescent="0.3">
      <c r="B76" s="147">
        <f t="shared" si="82"/>
        <v>21</v>
      </c>
      <c r="C76" s="196">
        <f>+'Current Year + Step'!C82</f>
        <v>0</v>
      </c>
      <c r="D76" s="196">
        <f>+'Current Year + Step'!D82</f>
        <v>0</v>
      </c>
      <c r="E76" s="196">
        <f>+'Current Year + Step'!E82</f>
        <v>0</v>
      </c>
      <c r="F76" s="196">
        <f>+'Current Year + Step'!F82</f>
        <v>0</v>
      </c>
      <c r="G76" s="196">
        <f>+'Current Year + Step'!G82</f>
        <v>0</v>
      </c>
      <c r="H76" s="196">
        <f>+'Current Year + Step'!H82</f>
        <v>0</v>
      </c>
      <c r="I76" s="196">
        <f>+'Current Year + Step'!I82</f>
        <v>0</v>
      </c>
      <c r="J76" s="196">
        <f>+'Current Year + Step'!J82</f>
        <v>0</v>
      </c>
      <c r="K76" s="196">
        <f>+'Current Year + Step'!K82</f>
        <v>0</v>
      </c>
      <c r="L76" s="196">
        <f>+'Current Year + Step'!L82</f>
        <v>0</v>
      </c>
      <c r="M76" s="196">
        <f>+'Current Year + Step'!M82</f>
        <v>0</v>
      </c>
      <c r="N76" s="196">
        <f>+'Current Year + Step'!N82</f>
        <v>0</v>
      </c>
      <c r="O76" s="19"/>
    </row>
    <row r="77" spans="2:15" ht="14.25" customHeight="1" x14ac:dyDescent="0.3">
      <c r="B77" s="147">
        <f t="shared" si="82"/>
        <v>22</v>
      </c>
      <c r="C77" s="196">
        <f>+'Current Year + Step'!C83</f>
        <v>0</v>
      </c>
      <c r="D77" s="196">
        <f>+'Current Year + Step'!D83</f>
        <v>0</v>
      </c>
      <c r="E77" s="196">
        <f>+'Current Year + Step'!E83</f>
        <v>0</v>
      </c>
      <c r="F77" s="196">
        <f>+'Current Year + Step'!F83</f>
        <v>0</v>
      </c>
      <c r="G77" s="196">
        <f>+'Current Year + Step'!G83</f>
        <v>0</v>
      </c>
      <c r="H77" s="196">
        <f>+'Current Year + Step'!H83</f>
        <v>0</v>
      </c>
      <c r="I77" s="196">
        <f>+'Current Year + Step'!I83</f>
        <v>0</v>
      </c>
      <c r="J77" s="196">
        <f>+'Current Year + Step'!J83</f>
        <v>0</v>
      </c>
      <c r="K77" s="196">
        <f>+'Current Year + Step'!K83</f>
        <v>0</v>
      </c>
      <c r="L77" s="196">
        <f>+'Current Year + Step'!L83</f>
        <v>0</v>
      </c>
      <c r="M77" s="196">
        <f>+'Current Year + Step'!M83</f>
        <v>0</v>
      </c>
      <c r="N77" s="196">
        <f>+'Current Year + Step'!N83</f>
        <v>0</v>
      </c>
      <c r="O77" s="19"/>
    </row>
    <row r="78" spans="2:15" ht="14.25" customHeight="1" x14ac:dyDescent="0.3">
      <c r="B78" s="147">
        <f t="shared" si="82"/>
        <v>23</v>
      </c>
      <c r="C78" s="196">
        <f>+'Current Year + Step'!C84</f>
        <v>0</v>
      </c>
      <c r="D78" s="196">
        <f>+'Current Year + Step'!D84</f>
        <v>0</v>
      </c>
      <c r="E78" s="196">
        <f>+'Current Year + Step'!E84</f>
        <v>0</v>
      </c>
      <c r="F78" s="196">
        <f>+'Current Year + Step'!F84</f>
        <v>0</v>
      </c>
      <c r="G78" s="196">
        <f>+'Current Year + Step'!G84</f>
        <v>0</v>
      </c>
      <c r="H78" s="196">
        <f>+'Current Year + Step'!H84</f>
        <v>0</v>
      </c>
      <c r="I78" s="196">
        <f>+'Current Year + Step'!I84</f>
        <v>0</v>
      </c>
      <c r="J78" s="196">
        <f>+'Current Year + Step'!J84</f>
        <v>0</v>
      </c>
      <c r="K78" s="196">
        <f>+'Current Year + Step'!K84</f>
        <v>0</v>
      </c>
      <c r="L78" s="196">
        <f>+'Current Year + Step'!L84</f>
        <v>0</v>
      </c>
      <c r="M78" s="196">
        <f>+'Current Year + Step'!M84</f>
        <v>0</v>
      </c>
      <c r="N78" s="196">
        <f>+'Current Year + Step'!N84</f>
        <v>0</v>
      </c>
    </row>
    <row r="79" spans="2:15" ht="14.25" customHeight="1" x14ac:dyDescent="0.3">
      <c r="B79" s="147">
        <f t="shared" si="82"/>
        <v>24</v>
      </c>
      <c r="C79" s="196">
        <f>+'Current Year + Step'!C85</f>
        <v>0</v>
      </c>
      <c r="D79" s="196">
        <f>+'Current Year + Step'!D85</f>
        <v>0</v>
      </c>
      <c r="E79" s="196">
        <f>+'Current Year + Step'!E85</f>
        <v>0</v>
      </c>
      <c r="F79" s="196">
        <f>+'Current Year + Step'!F85</f>
        <v>0</v>
      </c>
      <c r="G79" s="196">
        <f>+'Current Year + Step'!G85</f>
        <v>0</v>
      </c>
      <c r="H79" s="196">
        <f>+'Current Year + Step'!H85</f>
        <v>0</v>
      </c>
      <c r="I79" s="196">
        <f>+'Current Year + Step'!I85</f>
        <v>0</v>
      </c>
      <c r="J79" s="196">
        <f>+'Current Year + Step'!J85</f>
        <v>0</v>
      </c>
      <c r="K79" s="196">
        <f>+'Current Year + Step'!K85</f>
        <v>0</v>
      </c>
      <c r="L79" s="196">
        <f>+'Current Year + Step'!L85</f>
        <v>0</v>
      </c>
      <c r="M79" s="196">
        <f>+'Current Year + Step'!M85</f>
        <v>0</v>
      </c>
      <c r="N79" s="196">
        <f>+'Current Year + Step'!N85</f>
        <v>0</v>
      </c>
    </row>
    <row r="80" spans="2:15" ht="14.25" customHeight="1" x14ac:dyDescent="0.3">
      <c r="B80" s="147">
        <f t="shared" si="82"/>
        <v>25</v>
      </c>
      <c r="C80" s="196">
        <f>+'Current Year + Step'!C86</f>
        <v>0</v>
      </c>
      <c r="D80" s="196">
        <f>+'Current Year + Step'!D86</f>
        <v>0</v>
      </c>
      <c r="E80" s="196">
        <f>+'Current Year + Step'!E86</f>
        <v>0</v>
      </c>
      <c r="F80" s="196">
        <f>+'Current Year + Step'!F86</f>
        <v>0</v>
      </c>
      <c r="G80" s="196">
        <f>+'Current Year + Step'!G86</f>
        <v>0</v>
      </c>
      <c r="H80" s="196">
        <f>+'Current Year + Step'!H86</f>
        <v>0</v>
      </c>
      <c r="I80" s="196">
        <f>+'Current Year + Step'!I86</f>
        <v>0</v>
      </c>
      <c r="J80" s="196">
        <f>+'Current Year + Step'!J86</f>
        <v>0</v>
      </c>
      <c r="K80" s="196">
        <f>+'Current Year + Step'!K86</f>
        <v>0</v>
      </c>
      <c r="L80" s="196">
        <f>+'Current Year + Step'!L86</f>
        <v>0</v>
      </c>
      <c r="M80" s="196">
        <f>+'Current Year + Step'!M86</f>
        <v>0</v>
      </c>
      <c r="N80" s="196">
        <f>+'Current Year + Step'!N86</f>
        <v>0</v>
      </c>
    </row>
    <row r="81" spans="1:68" ht="14.25" customHeight="1" x14ac:dyDescent="0.3">
      <c r="B81" s="147">
        <f t="shared" si="82"/>
        <v>26</v>
      </c>
      <c r="C81" s="196">
        <f>+'Current Year + Step'!C87</f>
        <v>0</v>
      </c>
      <c r="D81" s="196">
        <f>+'Current Year + Step'!D87</f>
        <v>0</v>
      </c>
      <c r="E81" s="196">
        <f>+'Current Year + Step'!E87</f>
        <v>0</v>
      </c>
      <c r="F81" s="196">
        <f>+'Current Year + Step'!F87</f>
        <v>0</v>
      </c>
      <c r="G81" s="196">
        <f>+'Current Year + Step'!G87</f>
        <v>0</v>
      </c>
      <c r="H81" s="196">
        <f>+'Current Year + Step'!H87</f>
        <v>0</v>
      </c>
      <c r="I81" s="196">
        <f>+'Current Year + Step'!I87</f>
        <v>0</v>
      </c>
      <c r="J81" s="196">
        <f>+'Current Year + Step'!J87</f>
        <v>0</v>
      </c>
      <c r="K81" s="196">
        <f>+'Current Year + Step'!K87</f>
        <v>0</v>
      </c>
      <c r="L81" s="196">
        <f>+'Current Year + Step'!L87</f>
        <v>0</v>
      </c>
      <c r="M81" s="196">
        <f>+'Current Year + Step'!M87</f>
        <v>0</v>
      </c>
      <c r="N81" s="196">
        <f>+'Current Year + Step'!N87</f>
        <v>0</v>
      </c>
    </row>
    <row r="82" spans="1:68" ht="14.25" customHeight="1" x14ac:dyDescent="0.3">
      <c r="B82" s="147">
        <f t="shared" si="82"/>
        <v>27</v>
      </c>
      <c r="C82" s="196">
        <f>+'Current Year + Step'!C88</f>
        <v>0</v>
      </c>
      <c r="D82" s="196">
        <f>+'Current Year + Step'!D88</f>
        <v>0</v>
      </c>
      <c r="E82" s="196">
        <f>+'Current Year + Step'!E88</f>
        <v>0</v>
      </c>
      <c r="F82" s="196">
        <f>+'Current Year + Step'!F88</f>
        <v>0</v>
      </c>
      <c r="G82" s="196">
        <f>+'Current Year + Step'!G88</f>
        <v>0</v>
      </c>
      <c r="H82" s="196">
        <f>+'Current Year + Step'!H88</f>
        <v>0</v>
      </c>
      <c r="I82" s="196">
        <f>+'Current Year + Step'!I88</f>
        <v>0</v>
      </c>
      <c r="J82" s="196">
        <f>+'Current Year + Step'!J88</f>
        <v>0</v>
      </c>
      <c r="K82" s="196">
        <f>+'Current Year + Step'!K88</f>
        <v>0</v>
      </c>
      <c r="L82" s="196">
        <f>+'Current Year + Step'!L88</f>
        <v>0</v>
      </c>
      <c r="M82" s="196">
        <f>+'Current Year + Step'!M88</f>
        <v>0</v>
      </c>
      <c r="N82" s="196">
        <f>+'Current Year + Step'!N88</f>
        <v>0</v>
      </c>
    </row>
    <row r="83" spans="1:68" ht="14.25" customHeight="1" x14ac:dyDescent="0.3">
      <c r="B83" s="147">
        <f t="shared" si="82"/>
        <v>28</v>
      </c>
      <c r="C83" s="196">
        <f>+'Current Year + Step'!C89</f>
        <v>0</v>
      </c>
      <c r="D83" s="196">
        <f>+'Current Year + Step'!D89</f>
        <v>0</v>
      </c>
      <c r="E83" s="196">
        <f>+'Current Year + Step'!E89</f>
        <v>0</v>
      </c>
      <c r="F83" s="196">
        <f>+'Current Year + Step'!F89</f>
        <v>0</v>
      </c>
      <c r="G83" s="196">
        <f>+'Current Year + Step'!G89</f>
        <v>0</v>
      </c>
      <c r="H83" s="196">
        <f>+'Current Year + Step'!H89</f>
        <v>0</v>
      </c>
      <c r="I83" s="196">
        <f>+'Current Year + Step'!I89</f>
        <v>0</v>
      </c>
      <c r="J83" s="196">
        <f>+'Current Year + Step'!J89</f>
        <v>0</v>
      </c>
      <c r="K83" s="196">
        <f>+'Current Year + Step'!K89</f>
        <v>0</v>
      </c>
      <c r="L83" s="196">
        <f>+'Current Year + Step'!L89</f>
        <v>0</v>
      </c>
      <c r="M83" s="196">
        <f>+'Current Year + Step'!M89</f>
        <v>0</v>
      </c>
      <c r="N83" s="196">
        <f>+'Current Year + Step'!N89</f>
        <v>0</v>
      </c>
    </row>
    <row r="84" spans="1:68" ht="14.25" customHeight="1" x14ac:dyDescent="0.3">
      <c r="A84" s="124"/>
      <c r="B84" s="147">
        <f t="shared" si="82"/>
        <v>29</v>
      </c>
      <c r="C84" s="196">
        <f>+'Current Year + Step'!C90</f>
        <v>0</v>
      </c>
      <c r="D84" s="196">
        <f>+'Current Year + Step'!D90</f>
        <v>0</v>
      </c>
      <c r="E84" s="196">
        <f>+'Current Year + Step'!E90</f>
        <v>0</v>
      </c>
      <c r="F84" s="196">
        <f>+'Current Year + Step'!F90</f>
        <v>0</v>
      </c>
      <c r="G84" s="196">
        <f>+'Current Year + Step'!G90</f>
        <v>0</v>
      </c>
      <c r="H84" s="196">
        <f>+'Current Year + Step'!H90</f>
        <v>0</v>
      </c>
      <c r="I84" s="196">
        <f>+'Current Year + Step'!I90</f>
        <v>0</v>
      </c>
      <c r="J84" s="196">
        <f>+'Current Year + Step'!J90</f>
        <v>0</v>
      </c>
      <c r="K84" s="196">
        <f>+'Current Year + Step'!K90</f>
        <v>0</v>
      </c>
      <c r="L84" s="196">
        <f>+'Current Year + Step'!L90</f>
        <v>0</v>
      </c>
      <c r="M84" s="196">
        <f>+'Current Year + Step'!M90</f>
        <v>0</v>
      </c>
      <c r="N84" s="196">
        <f>+'Current Year + Step'!N90</f>
        <v>0</v>
      </c>
      <c r="O84" s="127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</row>
    <row r="85" spans="1:68" ht="14.25" customHeight="1" x14ac:dyDescent="0.3">
      <c r="A85" s="124"/>
      <c r="B85" s="147">
        <f t="shared" si="82"/>
        <v>30</v>
      </c>
      <c r="C85" s="196">
        <f>+'Current Year + Step'!C91</f>
        <v>0</v>
      </c>
      <c r="D85" s="196">
        <f>+'Current Year + Step'!D91</f>
        <v>0</v>
      </c>
      <c r="E85" s="196">
        <f>+'Current Year + Step'!E91</f>
        <v>0</v>
      </c>
      <c r="F85" s="196">
        <f>+'Current Year + Step'!F91</f>
        <v>0</v>
      </c>
      <c r="G85" s="196">
        <f>+'Current Year + Step'!G91</f>
        <v>0</v>
      </c>
      <c r="H85" s="196">
        <f>+'Current Year + Step'!H91</f>
        <v>0</v>
      </c>
      <c r="I85" s="196">
        <f>+'Current Year + Step'!I91</f>
        <v>0</v>
      </c>
      <c r="J85" s="196">
        <f>+'Current Year + Step'!J91</f>
        <v>0</v>
      </c>
      <c r="K85" s="196">
        <f>+'Current Year + Step'!K91</f>
        <v>0</v>
      </c>
      <c r="L85" s="196">
        <f>+'Current Year + Step'!L91</f>
        <v>0</v>
      </c>
      <c r="M85" s="196">
        <f>+'Current Year + Step'!M91</f>
        <v>0</v>
      </c>
      <c r="N85" s="196">
        <f>+'Current Year + Step'!N91</f>
        <v>0</v>
      </c>
      <c r="O85" s="127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</row>
    <row r="86" spans="1:68" ht="14.25" customHeight="1" x14ac:dyDescent="0.3">
      <c r="A86" s="124"/>
      <c r="B86" s="147">
        <f t="shared" si="82"/>
        <v>0</v>
      </c>
      <c r="C86" s="196">
        <f>+'Current Year + Step'!C92</f>
        <v>0</v>
      </c>
      <c r="D86" s="196">
        <f>+'Current Year + Step'!D92</f>
        <v>0</v>
      </c>
      <c r="E86" s="196">
        <f>+'Current Year + Step'!E92</f>
        <v>0</v>
      </c>
      <c r="F86" s="196">
        <f>+'Current Year + Step'!F92</f>
        <v>0</v>
      </c>
      <c r="G86" s="196">
        <f>+'Current Year + Step'!G92</f>
        <v>0</v>
      </c>
      <c r="H86" s="196">
        <f>+'Current Year + Step'!H92</f>
        <v>0</v>
      </c>
      <c r="I86" s="196">
        <f>+'Current Year + Step'!I92</f>
        <v>0</v>
      </c>
      <c r="J86" s="196">
        <f>+'Current Year + Step'!J92</f>
        <v>0</v>
      </c>
      <c r="K86" s="196">
        <f>+'Current Year + Step'!K92</f>
        <v>0</v>
      </c>
      <c r="L86" s="196">
        <f>+'Current Year + Step'!L92</f>
        <v>0</v>
      </c>
      <c r="M86" s="196">
        <f>+'Current Year + Step'!M92</f>
        <v>0</v>
      </c>
      <c r="N86" s="196">
        <f>+'Current Year + Step'!N92</f>
        <v>0</v>
      </c>
      <c r="O86" s="127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</row>
    <row r="87" spans="1:68" ht="14.25" customHeight="1" x14ac:dyDescent="0.3">
      <c r="A87" s="124"/>
      <c r="B87" s="156">
        <f t="shared" si="82"/>
        <v>0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27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</row>
    <row r="88" spans="1:68" ht="14.25" customHeight="1" x14ac:dyDescent="0.3">
      <c r="A88" s="124"/>
      <c r="B88" s="125" t="s">
        <v>99</v>
      </c>
      <c r="C88" s="127">
        <f t="shared" ref="C88:N88" si="83">SUM(C56:C86)</f>
        <v>0</v>
      </c>
      <c r="D88" s="127">
        <f t="shared" si="83"/>
        <v>0</v>
      </c>
      <c r="E88" s="127">
        <f t="shared" si="83"/>
        <v>0</v>
      </c>
      <c r="F88" s="127">
        <f t="shared" si="83"/>
        <v>0</v>
      </c>
      <c r="G88" s="127">
        <f t="shared" si="83"/>
        <v>0</v>
      </c>
      <c r="H88" s="127">
        <f t="shared" si="83"/>
        <v>0</v>
      </c>
      <c r="I88" s="127">
        <f t="shared" si="83"/>
        <v>0</v>
      </c>
      <c r="J88" s="127">
        <f t="shared" si="83"/>
        <v>0</v>
      </c>
      <c r="K88" s="127">
        <f t="shared" si="83"/>
        <v>0</v>
      </c>
      <c r="L88" s="127">
        <f t="shared" si="83"/>
        <v>0</v>
      </c>
      <c r="M88" s="127">
        <f t="shared" si="83"/>
        <v>0</v>
      </c>
      <c r="N88" s="127">
        <f t="shared" si="83"/>
        <v>0</v>
      </c>
      <c r="O88" s="127">
        <f>SUM(C88:N88)</f>
        <v>0</v>
      </c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</row>
    <row r="89" spans="1:68" ht="14.25" customHeight="1" x14ac:dyDescent="0.3">
      <c r="A89" s="124"/>
      <c r="B89" s="179" t="s">
        <v>132</v>
      </c>
      <c r="C89" s="180">
        <f>+'Current Year'!C92</f>
        <v>0</v>
      </c>
      <c r="D89" s="180">
        <f>+'Current Year'!D92</f>
        <v>0</v>
      </c>
      <c r="E89" s="180">
        <f>+'Current Year'!E92</f>
        <v>0</v>
      </c>
      <c r="F89" s="180">
        <f>+'Current Year'!F92</f>
        <v>0</v>
      </c>
      <c r="G89" s="180">
        <f>+'Current Year'!G92</f>
        <v>0</v>
      </c>
      <c r="H89" s="180">
        <f>+'Current Year'!H92</f>
        <v>0</v>
      </c>
      <c r="I89" s="180">
        <f>+'Current Year'!I92</f>
        <v>0</v>
      </c>
      <c r="J89" s="180">
        <f>+'Current Year'!J92</f>
        <v>0</v>
      </c>
      <c r="K89" s="180">
        <f>+'Current Year'!K92</f>
        <v>0</v>
      </c>
      <c r="L89" s="180">
        <f>+'Current Year'!L92</f>
        <v>0</v>
      </c>
      <c r="M89" s="180">
        <f>+'Current Year'!M92</f>
        <v>0</v>
      </c>
      <c r="N89" s="180">
        <f>+'Current Year'!N92</f>
        <v>0</v>
      </c>
      <c r="O89" s="180">
        <f>SUM(C89:N89)</f>
        <v>0</v>
      </c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</row>
    <row r="90" spans="1:68" ht="14.25" customHeight="1" x14ac:dyDescent="0.3">
      <c r="A90" s="124"/>
      <c r="B90" s="125" t="s">
        <v>120</v>
      </c>
      <c r="C90" s="127">
        <f>+C88-C89</f>
        <v>0</v>
      </c>
      <c r="D90" s="127">
        <f t="shared" ref="D90:O90" si="84">+D88-D89</f>
        <v>0</v>
      </c>
      <c r="E90" s="127">
        <f t="shared" si="84"/>
        <v>0</v>
      </c>
      <c r="F90" s="127">
        <f t="shared" si="84"/>
        <v>0</v>
      </c>
      <c r="G90" s="127">
        <f t="shared" si="84"/>
        <v>0</v>
      </c>
      <c r="H90" s="127">
        <f t="shared" si="84"/>
        <v>0</v>
      </c>
      <c r="I90" s="127">
        <f t="shared" si="84"/>
        <v>0</v>
      </c>
      <c r="J90" s="127">
        <f t="shared" si="84"/>
        <v>0</v>
      </c>
      <c r="K90" s="127">
        <f t="shared" si="84"/>
        <v>0</v>
      </c>
      <c r="L90" s="127">
        <f t="shared" si="84"/>
        <v>0</v>
      </c>
      <c r="M90" s="127">
        <f t="shared" si="84"/>
        <v>0</v>
      </c>
      <c r="N90" s="127">
        <f t="shared" si="84"/>
        <v>0</v>
      </c>
      <c r="O90" s="127">
        <f t="shared" si="84"/>
        <v>0</v>
      </c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</row>
    <row r="91" spans="1:68" ht="14.25" customHeight="1" x14ac:dyDescent="0.3"/>
    <row r="92" spans="1:68" ht="14.25" customHeight="1" x14ac:dyDescent="0.3">
      <c r="B92" s="158" t="s">
        <v>119</v>
      </c>
      <c r="C92" s="155" t="str">
        <f t="shared" ref="C92:N92" si="85">C16</f>
        <v>BA</v>
      </c>
      <c r="D92" s="155" t="str">
        <f t="shared" si="85"/>
        <v>BA +10</v>
      </c>
      <c r="E92" s="155" t="str">
        <f t="shared" si="85"/>
        <v>BA+20</v>
      </c>
      <c r="F92" s="155" t="str">
        <f t="shared" si="85"/>
        <v>BA+30</v>
      </c>
      <c r="G92" s="155" t="str">
        <f t="shared" si="85"/>
        <v>BA+40</v>
      </c>
      <c r="H92" s="155" t="str">
        <f t="shared" si="85"/>
        <v>MA</v>
      </c>
      <c r="I92" s="155" t="str">
        <f t="shared" si="85"/>
        <v>MA +10</v>
      </c>
      <c r="J92" s="155" t="str">
        <f t="shared" si="85"/>
        <v>MA +20</v>
      </c>
      <c r="K92" s="155" t="str">
        <f t="shared" si="85"/>
        <v>MA +30</v>
      </c>
      <c r="L92" s="155" t="str">
        <f t="shared" si="85"/>
        <v>MA+40</v>
      </c>
      <c r="M92" s="155" t="str">
        <f t="shared" si="85"/>
        <v>MA +50</v>
      </c>
      <c r="N92" s="155" t="str">
        <f t="shared" si="85"/>
        <v>MA +60</v>
      </c>
    </row>
    <row r="93" spans="1:68" ht="14.25" customHeight="1" x14ac:dyDescent="0.3">
      <c r="B93" s="159">
        <f t="shared" ref="B93:B124" si="86">B56</f>
        <v>1</v>
      </c>
      <c r="C93" s="160">
        <f>+(C56*C17)</f>
        <v>0</v>
      </c>
      <c r="D93" s="160">
        <f t="shared" ref="D93:N108" si="87">D56*D17</f>
        <v>0</v>
      </c>
      <c r="E93" s="160">
        <f t="shared" si="87"/>
        <v>0</v>
      </c>
      <c r="F93" s="160">
        <f t="shared" si="87"/>
        <v>0</v>
      </c>
      <c r="G93" s="160">
        <f t="shared" si="87"/>
        <v>0</v>
      </c>
      <c r="H93" s="160">
        <f t="shared" si="87"/>
        <v>0</v>
      </c>
      <c r="I93" s="160">
        <f t="shared" si="87"/>
        <v>0</v>
      </c>
      <c r="J93" s="160">
        <f t="shared" si="87"/>
        <v>0</v>
      </c>
      <c r="K93" s="160">
        <f t="shared" si="87"/>
        <v>0</v>
      </c>
      <c r="L93" s="160">
        <f t="shared" si="87"/>
        <v>0</v>
      </c>
      <c r="M93" s="160">
        <f t="shared" si="87"/>
        <v>0</v>
      </c>
      <c r="N93" s="160">
        <f>N56*'Current Yr+ 1.0% step+ $40K  '!N17</f>
        <v>0</v>
      </c>
    </row>
    <row r="94" spans="1:68" ht="14.25" customHeight="1" x14ac:dyDescent="0.3">
      <c r="B94" s="159">
        <f t="shared" si="86"/>
        <v>2</v>
      </c>
      <c r="C94" s="160">
        <f t="shared" ref="C94:C106" si="88">SUM(C57*C18)</f>
        <v>0</v>
      </c>
      <c r="D94" s="160">
        <f t="shared" si="87"/>
        <v>0</v>
      </c>
      <c r="E94" s="160">
        <f t="shared" si="87"/>
        <v>0</v>
      </c>
      <c r="F94" s="160">
        <f t="shared" si="87"/>
        <v>0</v>
      </c>
      <c r="G94" s="160">
        <f t="shared" si="87"/>
        <v>0</v>
      </c>
      <c r="H94" s="160">
        <f t="shared" si="87"/>
        <v>0</v>
      </c>
      <c r="I94" s="160">
        <f t="shared" si="87"/>
        <v>0</v>
      </c>
      <c r="J94" s="160">
        <f t="shared" si="87"/>
        <v>0</v>
      </c>
      <c r="K94" s="160">
        <f t="shared" si="87"/>
        <v>0</v>
      </c>
      <c r="L94" s="160">
        <f t="shared" si="87"/>
        <v>0</v>
      </c>
      <c r="M94" s="160">
        <f t="shared" si="87"/>
        <v>0</v>
      </c>
      <c r="N94" s="160">
        <f t="shared" si="87"/>
        <v>0</v>
      </c>
    </row>
    <row r="95" spans="1:68" ht="14.25" customHeight="1" x14ac:dyDescent="0.3">
      <c r="B95" s="159">
        <f t="shared" si="86"/>
        <v>3</v>
      </c>
      <c r="C95" s="160">
        <f t="shared" si="88"/>
        <v>0</v>
      </c>
      <c r="D95" s="160">
        <f t="shared" si="87"/>
        <v>0</v>
      </c>
      <c r="E95" s="160">
        <f t="shared" si="87"/>
        <v>0</v>
      </c>
      <c r="F95" s="160">
        <f t="shared" si="87"/>
        <v>0</v>
      </c>
      <c r="G95" s="160">
        <f t="shared" si="87"/>
        <v>0</v>
      </c>
      <c r="H95" s="160">
        <f t="shared" si="87"/>
        <v>0</v>
      </c>
      <c r="I95" s="160">
        <f t="shared" si="87"/>
        <v>0</v>
      </c>
      <c r="J95" s="160">
        <f t="shared" si="87"/>
        <v>0</v>
      </c>
      <c r="K95" s="160">
        <f t="shared" si="87"/>
        <v>0</v>
      </c>
      <c r="L95" s="160">
        <f t="shared" si="87"/>
        <v>0</v>
      </c>
      <c r="M95" s="160">
        <f t="shared" si="87"/>
        <v>0</v>
      </c>
      <c r="N95" s="160">
        <f t="shared" si="87"/>
        <v>0</v>
      </c>
    </row>
    <row r="96" spans="1:68" ht="14.25" customHeight="1" x14ac:dyDescent="0.3">
      <c r="B96" s="159">
        <f t="shared" si="86"/>
        <v>4</v>
      </c>
      <c r="C96" s="160">
        <f t="shared" si="88"/>
        <v>0</v>
      </c>
      <c r="D96" s="160">
        <f t="shared" si="87"/>
        <v>0</v>
      </c>
      <c r="E96" s="160">
        <f t="shared" si="87"/>
        <v>0</v>
      </c>
      <c r="F96" s="160">
        <f t="shared" si="87"/>
        <v>0</v>
      </c>
      <c r="G96" s="160">
        <f t="shared" si="87"/>
        <v>0</v>
      </c>
      <c r="H96" s="160">
        <f t="shared" si="87"/>
        <v>0</v>
      </c>
      <c r="I96" s="160">
        <f t="shared" si="87"/>
        <v>0</v>
      </c>
      <c r="J96" s="160">
        <f t="shared" si="87"/>
        <v>0</v>
      </c>
      <c r="K96" s="160">
        <f t="shared" si="87"/>
        <v>0</v>
      </c>
      <c r="L96" s="160">
        <f t="shared" si="87"/>
        <v>0</v>
      </c>
      <c r="M96" s="160">
        <f t="shared" si="87"/>
        <v>0</v>
      </c>
      <c r="N96" s="160">
        <f t="shared" si="87"/>
        <v>0</v>
      </c>
    </row>
    <row r="97" spans="2:14" ht="14.25" customHeight="1" x14ac:dyDescent="0.3">
      <c r="B97" s="159">
        <f t="shared" si="86"/>
        <v>5</v>
      </c>
      <c r="C97" s="160">
        <f t="shared" si="88"/>
        <v>0</v>
      </c>
      <c r="D97" s="160">
        <f t="shared" si="87"/>
        <v>0</v>
      </c>
      <c r="E97" s="160">
        <f t="shared" si="87"/>
        <v>0</v>
      </c>
      <c r="F97" s="160">
        <f t="shared" si="87"/>
        <v>0</v>
      </c>
      <c r="G97" s="160">
        <f t="shared" si="87"/>
        <v>0</v>
      </c>
      <c r="H97" s="160">
        <f t="shared" si="87"/>
        <v>0</v>
      </c>
      <c r="I97" s="160">
        <f t="shared" si="87"/>
        <v>0</v>
      </c>
      <c r="J97" s="160">
        <f t="shared" si="87"/>
        <v>0</v>
      </c>
      <c r="K97" s="160">
        <f t="shared" si="87"/>
        <v>0</v>
      </c>
      <c r="L97" s="160">
        <f t="shared" si="87"/>
        <v>0</v>
      </c>
      <c r="M97" s="160">
        <f t="shared" si="87"/>
        <v>0</v>
      </c>
      <c r="N97" s="160">
        <f t="shared" si="87"/>
        <v>0</v>
      </c>
    </row>
    <row r="98" spans="2:14" ht="14.25" customHeight="1" x14ac:dyDescent="0.3">
      <c r="B98" s="159">
        <f t="shared" si="86"/>
        <v>6</v>
      </c>
      <c r="C98" s="160">
        <f t="shared" si="88"/>
        <v>0</v>
      </c>
      <c r="D98" s="160">
        <f t="shared" si="87"/>
        <v>0</v>
      </c>
      <c r="E98" s="160">
        <f t="shared" si="87"/>
        <v>0</v>
      </c>
      <c r="F98" s="160">
        <f t="shared" si="87"/>
        <v>0</v>
      </c>
      <c r="G98" s="160">
        <f t="shared" si="87"/>
        <v>0</v>
      </c>
      <c r="H98" s="160">
        <f t="shared" si="87"/>
        <v>0</v>
      </c>
      <c r="I98" s="160">
        <f t="shared" si="87"/>
        <v>0</v>
      </c>
      <c r="J98" s="160">
        <f t="shared" si="87"/>
        <v>0</v>
      </c>
      <c r="K98" s="160">
        <f t="shared" si="87"/>
        <v>0</v>
      </c>
      <c r="L98" s="160">
        <f t="shared" si="87"/>
        <v>0</v>
      </c>
      <c r="M98" s="160">
        <f t="shared" si="87"/>
        <v>0</v>
      </c>
      <c r="N98" s="160">
        <f t="shared" si="87"/>
        <v>0</v>
      </c>
    </row>
    <row r="99" spans="2:14" ht="14.25" customHeight="1" x14ac:dyDescent="0.3">
      <c r="B99" s="159">
        <f t="shared" si="86"/>
        <v>7</v>
      </c>
      <c r="C99" s="160">
        <f t="shared" si="88"/>
        <v>0</v>
      </c>
      <c r="D99" s="160">
        <f t="shared" si="87"/>
        <v>0</v>
      </c>
      <c r="E99" s="160">
        <f t="shared" si="87"/>
        <v>0</v>
      </c>
      <c r="F99" s="160">
        <f t="shared" si="87"/>
        <v>0</v>
      </c>
      <c r="G99" s="160">
        <f t="shared" si="87"/>
        <v>0</v>
      </c>
      <c r="H99" s="160">
        <f t="shared" si="87"/>
        <v>0</v>
      </c>
      <c r="I99" s="160">
        <f t="shared" si="87"/>
        <v>0</v>
      </c>
      <c r="J99" s="160">
        <f t="shared" si="87"/>
        <v>0</v>
      </c>
      <c r="K99" s="160">
        <f t="shared" si="87"/>
        <v>0</v>
      </c>
      <c r="L99" s="160">
        <f t="shared" si="87"/>
        <v>0</v>
      </c>
      <c r="M99" s="160">
        <f t="shared" si="87"/>
        <v>0</v>
      </c>
      <c r="N99" s="160">
        <f t="shared" si="87"/>
        <v>0</v>
      </c>
    </row>
    <row r="100" spans="2:14" ht="14.25" customHeight="1" x14ac:dyDescent="0.3">
      <c r="B100" s="159">
        <f t="shared" si="86"/>
        <v>8</v>
      </c>
      <c r="C100" s="160">
        <f t="shared" si="88"/>
        <v>0</v>
      </c>
      <c r="D100" s="160">
        <f t="shared" si="87"/>
        <v>0</v>
      </c>
      <c r="E100" s="160">
        <f t="shared" si="87"/>
        <v>0</v>
      </c>
      <c r="F100" s="160">
        <f t="shared" si="87"/>
        <v>0</v>
      </c>
      <c r="G100" s="160">
        <f t="shared" si="87"/>
        <v>0</v>
      </c>
      <c r="H100" s="160">
        <f t="shared" si="87"/>
        <v>0</v>
      </c>
      <c r="I100" s="160">
        <f t="shared" si="87"/>
        <v>0</v>
      </c>
      <c r="J100" s="160">
        <f t="shared" si="87"/>
        <v>0</v>
      </c>
      <c r="K100" s="160">
        <f t="shared" si="87"/>
        <v>0</v>
      </c>
      <c r="L100" s="160">
        <f t="shared" si="87"/>
        <v>0</v>
      </c>
      <c r="M100" s="160">
        <f t="shared" si="87"/>
        <v>0</v>
      </c>
      <c r="N100" s="160">
        <f t="shared" si="87"/>
        <v>0</v>
      </c>
    </row>
    <row r="101" spans="2:14" ht="14.25" customHeight="1" x14ac:dyDescent="0.3">
      <c r="B101" s="159">
        <f t="shared" si="86"/>
        <v>9</v>
      </c>
      <c r="C101" s="160">
        <f t="shared" si="88"/>
        <v>0</v>
      </c>
      <c r="D101" s="160">
        <f t="shared" si="87"/>
        <v>0</v>
      </c>
      <c r="E101" s="160">
        <f t="shared" si="87"/>
        <v>0</v>
      </c>
      <c r="F101" s="160">
        <f t="shared" si="87"/>
        <v>0</v>
      </c>
      <c r="G101" s="160">
        <f t="shared" si="87"/>
        <v>0</v>
      </c>
      <c r="H101" s="160">
        <f t="shared" si="87"/>
        <v>0</v>
      </c>
      <c r="I101" s="160">
        <f t="shared" si="87"/>
        <v>0</v>
      </c>
      <c r="J101" s="160">
        <f t="shared" si="87"/>
        <v>0</v>
      </c>
      <c r="K101" s="160">
        <f t="shared" si="87"/>
        <v>0</v>
      </c>
      <c r="L101" s="160">
        <f t="shared" si="87"/>
        <v>0</v>
      </c>
      <c r="M101" s="160">
        <f t="shared" si="87"/>
        <v>0</v>
      </c>
      <c r="N101" s="160">
        <f t="shared" si="87"/>
        <v>0</v>
      </c>
    </row>
    <row r="102" spans="2:14" ht="14.25" customHeight="1" x14ac:dyDescent="0.3">
      <c r="B102" s="159">
        <f t="shared" si="86"/>
        <v>10</v>
      </c>
      <c r="C102" s="160">
        <f t="shared" si="88"/>
        <v>0</v>
      </c>
      <c r="D102" s="160">
        <f t="shared" si="87"/>
        <v>0</v>
      </c>
      <c r="E102" s="160">
        <f t="shared" si="87"/>
        <v>0</v>
      </c>
      <c r="F102" s="160">
        <f t="shared" si="87"/>
        <v>0</v>
      </c>
      <c r="G102" s="160">
        <f t="shared" si="87"/>
        <v>0</v>
      </c>
      <c r="H102" s="160">
        <f t="shared" si="87"/>
        <v>0</v>
      </c>
      <c r="I102" s="160">
        <f t="shared" si="87"/>
        <v>0</v>
      </c>
      <c r="J102" s="160">
        <f t="shared" si="87"/>
        <v>0</v>
      </c>
      <c r="K102" s="160">
        <f t="shared" si="87"/>
        <v>0</v>
      </c>
      <c r="L102" s="160">
        <f t="shared" si="87"/>
        <v>0</v>
      </c>
      <c r="M102" s="160">
        <f t="shared" si="87"/>
        <v>0</v>
      </c>
      <c r="N102" s="160">
        <f t="shared" si="87"/>
        <v>0</v>
      </c>
    </row>
    <row r="103" spans="2:14" ht="14.25" customHeight="1" x14ac:dyDescent="0.3">
      <c r="B103" s="159">
        <f t="shared" si="86"/>
        <v>11</v>
      </c>
      <c r="C103" s="160">
        <f t="shared" si="88"/>
        <v>0</v>
      </c>
      <c r="D103" s="160">
        <f t="shared" si="87"/>
        <v>0</v>
      </c>
      <c r="E103" s="160">
        <f t="shared" si="87"/>
        <v>0</v>
      </c>
      <c r="F103" s="160">
        <f t="shared" si="87"/>
        <v>0</v>
      </c>
      <c r="G103" s="160">
        <f t="shared" si="87"/>
        <v>0</v>
      </c>
      <c r="H103" s="160">
        <f t="shared" si="87"/>
        <v>0</v>
      </c>
      <c r="I103" s="160">
        <f t="shared" si="87"/>
        <v>0</v>
      </c>
      <c r="J103" s="160">
        <f t="shared" si="87"/>
        <v>0</v>
      </c>
      <c r="K103" s="160">
        <f t="shared" si="87"/>
        <v>0</v>
      </c>
      <c r="L103" s="160">
        <f t="shared" si="87"/>
        <v>0</v>
      </c>
      <c r="M103" s="160">
        <f t="shared" si="87"/>
        <v>0</v>
      </c>
      <c r="N103" s="160">
        <f t="shared" si="87"/>
        <v>0</v>
      </c>
    </row>
    <row r="104" spans="2:14" ht="14.25" customHeight="1" x14ac:dyDescent="0.3">
      <c r="B104" s="159">
        <f t="shared" si="86"/>
        <v>12</v>
      </c>
      <c r="C104" s="160">
        <f t="shared" si="88"/>
        <v>0</v>
      </c>
      <c r="D104" s="160">
        <f t="shared" si="87"/>
        <v>0</v>
      </c>
      <c r="E104" s="160">
        <f t="shared" si="87"/>
        <v>0</v>
      </c>
      <c r="F104" s="160">
        <f t="shared" si="87"/>
        <v>0</v>
      </c>
      <c r="G104" s="160">
        <f t="shared" si="87"/>
        <v>0</v>
      </c>
      <c r="H104" s="160">
        <f t="shared" si="87"/>
        <v>0</v>
      </c>
      <c r="I104" s="160">
        <f t="shared" si="87"/>
        <v>0</v>
      </c>
      <c r="J104" s="160">
        <f t="shared" si="87"/>
        <v>0</v>
      </c>
      <c r="K104" s="160">
        <f t="shared" si="87"/>
        <v>0</v>
      </c>
      <c r="L104" s="160">
        <f t="shared" si="87"/>
        <v>0</v>
      </c>
      <c r="M104" s="160">
        <f t="shared" si="87"/>
        <v>0</v>
      </c>
      <c r="N104" s="160">
        <f t="shared" si="87"/>
        <v>0</v>
      </c>
    </row>
    <row r="105" spans="2:14" ht="14.25" customHeight="1" x14ac:dyDescent="0.3">
      <c r="B105" s="159">
        <f t="shared" si="86"/>
        <v>13</v>
      </c>
      <c r="C105" s="160">
        <f t="shared" si="88"/>
        <v>0</v>
      </c>
      <c r="D105" s="160">
        <f t="shared" si="87"/>
        <v>0</v>
      </c>
      <c r="E105" s="160">
        <f t="shared" si="87"/>
        <v>0</v>
      </c>
      <c r="F105" s="160">
        <f t="shared" si="87"/>
        <v>0</v>
      </c>
      <c r="G105" s="160">
        <f t="shared" si="87"/>
        <v>0</v>
      </c>
      <c r="H105" s="160">
        <f t="shared" si="87"/>
        <v>0</v>
      </c>
      <c r="I105" s="160">
        <f t="shared" si="87"/>
        <v>0</v>
      </c>
      <c r="J105" s="160">
        <f t="shared" si="87"/>
        <v>0</v>
      </c>
      <c r="K105" s="160">
        <f t="shared" si="87"/>
        <v>0</v>
      </c>
      <c r="L105" s="160">
        <f t="shared" si="87"/>
        <v>0</v>
      </c>
      <c r="M105" s="160">
        <f t="shared" si="87"/>
        <v>0</v>
      </c>
      <c r="N105" s="160">
        <f t="shared" si="87"/>
        <v>0</v>
      </c>
    </row>
    <row r="106" spans="2:14" ht="14.25" customHeight="1" x14ac:dyDescent="0.3">
      <c r="B106" s="159">
        <f t="shared" si="86"/>
        <v>14</v>
      </c>
      <c r="C106" s="160">
        <f t="shared" si="88"/>
        <v>0</v>
      </c>
      <c r="D106" s="160">
        <f t="shared" si="87"/>
        <v>0</v>
      </c>
      <c r="E106" s="160">
        <f t="shared" si="87"/>
        <v>0</v>
      </c>
      <c r="F106" s="160">
        <f t="shared" si="87"/>
        <v>0</v>
      </c>
      <c r="G106" s="160">
        <f t="shared" si="87"/>
        <v>0</v>
      </c>
      <c r="H106" s="160">
        <f t="shared" si="87"/>
        <v>0</v>
      </c>
      <c r="I106" s="160">
        <f t="shared" si="87"/>
        <v>0</v>
      </c>
      <c r="J106" s="160">
        <f t="shared" si="87"/>
        <v>0</v>
      </c>
      <c r="K106" s="160">
        <f t="shared" si="87"/>
        <v>0</v>
      </c>
      <c r="L106" s="160">
        <f t="shared" si="87"/>
        <v>0</v>
      </c>
      <c r="M106" s="160">
        <f t="shared" si="87"/>
        <v>0</v>
      </c>
      <c r="N106" s="160">
        <f t="shared" si="87"/>
        <v>0</v>
      </c>
    </row>
    <row r="107" spans="2:14" ht="14.25" customHeight="1" x14ac:dyDescent="0.3">
      <c r="B107" s="159">
        <f t="shared" si="86"/>
        <v>15</v>
      </c>
      <c r="C107" s="160">
        <f>SUM(C70*C30)</f>
        <v>0</v>
      </c>
      <c r="D107" s="160">
        <f t="shared" si="87"/>
        <v>0</v>
      </c>
      <c r="E107" s="160">
        <f t="shared" si="87"/>
        <v>0</v>
      </c>
      <c r="F107" s="160">
        <f t="shared" si="87"/>
        <v>0</v>
      </c>
      <c r="G107" s="160">
        <f t="shared" si="87"/>
        <v>0</v>
      </c>
      <c r="H107" s="160">
        <f t="shared" si="87"/>
        <v>0</v>
      </c>
      <c r="I107" s="160">
        <f t="shared" si="87"/>
        <v>0</v>
      </c>
      <c r="J107" s="160">
        <f t="shared" si="87"/>
        <v>0</v>
      </c>
      <c r="K107" s="160">
        <f t="shared" si="87"/>
        <v>0</v>
      </c>
      <c r="L107" s="160">
        <f t="shared" si="87"/>
        <v>0</v>
      </c>
      <c r="M107" s="160">
        <f t="shared" si="87"/>
        <v>0</v>
      </c>
      <c r="N107" s="160">
        <f t="shared" si="87"/>
        <v>0</v>
      </c>
    </row>
    <row r="108" spans="2:14" ht="14.25" customHeight="1" x14ac:dyDescent="0.3">
      <c r="B108" s="159">
        <f t="shared" si="86"/>
        <v>16</v>
      </c>
      <c r="C108" s="160">
        <f t="shared" ref="C108:C123" si="89">SUM(C71*C32)</f>
        <v>0</v>
      </c>
      <c r="D108" s="160">
        <f t="shared" ref="D108:D123" si="90">D71*D31</f>
        <v>0</v>
      </c>
      <c r="E108" s="160">
        <f t="shared" si="87"/>
        <v>0</v>
      </c>
      <c r="F108" s="160">
        <f t="shared" si="87"/>
        <v>0</v>
      </c>
      <c r="G108" s="160">
        <f t="shared" si="87"/>
        <v>0</v>
      </c>
      <c r="H108" s="160">
        <f t="shared" si="87"/>
        <v>0</v>
      </c>
      <c r="I108" s="160">
        <f t="shared" si="87"/>
        <v>0</v>
      </c>
      <c r="J108" s="160">
        <f t="shared" si="87"/>
        <v>0</v>
      </c>
      <c r="K108" s="160">
        <f t="shared" si="87"/>
        <v>0</v>
      </c>
      <c r="L108" s="160">
        <f t="shared" si="87"/>
        <v>0</v>
      </c>
      <c r="M108" s="160">
        <f t="shared" si="87"/>
        <v>0</v>
      </c>
      <c r="N108" s="160">
        <f t="shared" si="87"/>
        <v>0</v>
      </c>
    </row>
    <row r="109" spans="2:14" ht="14.25" customHeight="1" x14ac:dyDescent="0.3">
      <c r="B109" s="159">
        <f t="shared" si="86"/>
        <v>17</v>
      </c>
      <c r="C109" s="160">
        <f t="shared" si="89"/>
        <v>0</v>
      </c>
      <c r="D109" s="160">
        <f t="shared" si="90"/>
        <v>0</v>
      </c>
      <c r="E109" s="160">
        <f t="shared" ref="E109:N123" si="91">E72*E33</f>
        <v>0</v>
      </c>
      <c r="F109" s="160">
        <f t="shared" si="91"/>
        <v>0</v>
      </c>
      <c r="G109" s="160">
        <f t="shared" si="91"/>
        <v>0</v>
      </c>
      <c r="H109" s="160">
        <f t="shared" si="91"/>
        <v>0</v>
      </c>
      <c r="I109" s="160">
        <f t="shared" si="91"/>
        <v>0</v>
      </c>
      <c r="J109" s="160">
        <f t="shared" si="91"/>
        <v>0</v>
      </c>
      <c r="K109" s="160">
        <f t="shared" si="91"/>
        <v>0</v>
      </c>
      <c r="L109" s="160">
        <f t="shared" si="91"/>
        <v>0</v>
      </c>
      <c r="M109" s="160">
        <f t="shared" si="91"/>
        <v>0</v>
      </c>
      <c r="N109" s="160">
        <f t="shared" si="91"/>
        <v>0</v>
      </c>
    </row>
    <row r="110" spans="2:14" ht="14.25" customHeight="1" x14ac:dyDescent="0.3">
      <c r="B110" s="159">
        <f t="shared" si="86"/>
        <v>18</v>
      </c>
      <c r="C110" s="160">
        <f t="shared" si="89"/>
        <v>0</v>
      </c>
      <c r="D110" s="160">
        <f t="shared" si="90"/>
        <v>0</v>
      </c>
      <c r="E110" s="160">
        <f t="shared" si="91"/>
        <v>0</v>
      </c>
      <c r="F110" s="160">
        <f t="shared" si="91"/>
        <v>0</v>
      </c>
      <c r="G110" s="160">
        <f t="shared" si="91"/>
        <v>0</v>
      </c>
      <c r="H110" s="160">
        <f t="shared" si="91"/>
        <v>0</v>
      </c>
      <c r="I110" s="160">
        <f t="shared" si="91"/>
        <v>0</v>
      </c>
      <c r="J110" s="160">
        <f t="shared" si="91"/>
        <v>0</v>
      </c>
      <c r="K110" s="160">
        <f t="shared" si="91"/>
        <v>0</v>
      </c>
      <c r="L110" s="160">
        <f t="shared" si="91"/>
        <v>0</v>
      </c>
      <c r="M110" s="160">
        <f t="shared" si="91"/>
        <v>0</v>
      </c>
      <c r="N110" s="160">
        <f t="shared" si="91"/>
        <v>0</v>
      </c>
    </row>
    <row r="111" spans="2:14" ht="14.25" customHeight="1" x14ac:dyDescent="0.3">
      <c r="B111" s="159">
        <f t="shared" si="86"/>
        <v>19</v>
      </c>
      <c r="C111" s="160">
        <f t="shared" si="89"/>
        <v>0</v>
      </c>
      <c r="D111" s="160">
        <f t="shared" si="90"/>
        <v>0</v>
      </c>
      <c r="E111" s="160">
        <f t="shared" si="91"/>
        <v>0</v>
      </c>
      <c r="F111" s="160">
        <f t="shared" si="91"/>
        <v>0</v>
      </c>
      <c r="G111" s="160">
        <f t="shared" si="91"/>
        <v>0</v>
      </c>
      <c r="H111" s="160">
        <f t="shared" si="91"/>
        <v>0</v>
      </c>
      <c r="I111" s="160">
        <f t="shared" si="91"/>
        <v>0</v>
      </c>
      <c r="J111" s="160">
        <f t="shared" si="91"/>
        <v>0</v>
      </c>
      <c r="K111" s="160">
        <f t="shared" si="91"/>
        <v>0</v>
      </c>
      <c r="L111" s="160">
        <f t="shared" si="91"/>
        <v>0</v>
      </c>
      <c r="M111" s="160">
        <f t="shared" si="91"/>
        <v>0</v>
      </c>
      <c r="N111" s="160">
        <f t="shared" si="91"/>
        <v>0</v>
      </c>
    </row>
    <row r="112" spans="2:14" ht="14.25" customHeight="1" x14ac:dyDescent="0.3">
      <c r="B112" s="159">
        <f t="shared" si="86"/>
        <v>20</v>
      </c>
      <c r="C112" s="160">
        <f t="shared" si="89"/>
        <v>0</v>
      </c>
      <c r="D112" s="160">
        <f t="shared" si="90"/>
        <v>0</v>
      </c>
      <c r="E112" s="160">
        <f t="shared" si="91"/>
        <v>0</v>
      </c>
      <c r="F112" s="160">
        <f t="shared" si="91"/>
        <v>0</v>
      </c>
      <c r="G112" s="160">
        <f t="shared" si="91"/>
        <v>0</v>
      </c>
      <c r="H112" s="160">
        <f t="shared" si="91"/>
        <v>0</v>
      </c>
      <c r="I112" s="160">
        <f t="shared" si="91"/>
        <v>0</v>
      </c>
      <c r="J112" s="160">
        <f t="shared" si="91"/>
        <v>0</v>
      </c>
      <c r="K112" s="160">
        <f t="shared" si="91"/>
        <v>0</v>
      </c>
      <c r="L112" s="160">
        <f t="shared" si="91"/>
        <v>0</v>
      </c>
      <c r="M112" s="160">
        <f t="shared" si="91"/>
        <v>0</v>
      </c>
      <c r="N112" s="160">
        <f t="shared" si="91"/>
        <v>0</v>
      </c>
    </row>
    <row r="113" spans="2:24" ht="14.25" customHeight="1" x14ac:dyDescent="0.3">
      <c r="B113" s="159">
        <f t="shared" si="86"/>
        <v>21</v>
      </c>
      <c r="C113" s="160">
        <f t="shared" si="89"/>
        <v>0</v>
      </c>
      <c r="D113" s="160">
        <f t="shared" si="90"/>
        <v>0</v>
      </c>
      <c r="E113" s="160">
        <f t="shared" si="91"/>
        <v>0</v>
      </c>
      <c r="F113" s="160">
        <f t="shared" si="91"/>
        <v>0</v>
      </c>
      <c r="G113" s="160">
        <f t="shared" si="91"/>
        <v>0</v>
      </c>
      <c r="H113" s="160">
        <f t="shared" si="91"/>
        <v>0</v>
      </c>
      <c r="I113" s="160">
        <f t="shared" si="91"/>
        <v>0</v>
      </c>
      <c r="J113" s="160">
        <f t="shared" si="91"/>
        <v>0</v>
      </c>
      <c r="K113" s="160">
        <f t="shared" si="91"/>
        <v>0</v>
      </c>
      <c r="L113" s="160">
        <f t="shared" si="91"/>
        <v>0</v>
      </c>
      <c r="M113" s="160">
        <f t="shared" si="91"/>
        <v>0</v>
      </c>
      <c r="N113" s="160">
        <f t="shared" si="91"/>
        <v>0</v>
      </c>
    </row>
    <row r="114" spans="2:24" ht="14.25" customHeight="1" x14ac:dyDescent="0.3">
      <c r="B114" s="159">
        <f t="shared" si="86"/>
        <v>22</v>
      </c>
      <c r="C114" s="160">
        <f t="shared" si="89"/>
        <v>0</v>
      </c>
      <c r="D114" s="160">
        <f t="shared" si="90"/>
        <v>0</v>
      </c>
      <c r="E114" s="160">
        <f t="shared" si="91"/>
        <v>0</v>
      </c>
      <c r="F114" s="160">
        <f t="shared" si="91"/>
        <v>0</v>
      </c>
      <c r="G114" s="160">
        <f t="shared" si="91"/>
        <v>0</v>
      </c>
      <c r="H114" s="160">
        <f t="shared" si="91"/>
        <v>0</v>
      </c>
      <c r="I114" s="160">
        <f t="shared" si="91"/>
        <v>0</v>
      </c>
      <c r="J114" s="160">
        <f t="shared" si="91"/>
        <v>0</v>
      </c>
      <c r="K114" s="160">
        <f t="shared" si="91"/>
        <v>0</v>
      </c>
      <c r="L114" s="160">
        <f t="shared" si="91"/>
        <v>0</v>
      </c>
      <c r="M114" s="160">
        <f t="shared" si="91"/>
        <v>0</v>
      </c>
      <c r="N114" s="160">
        <f t="shared" si="91"/>
        <v>0</v>
      </c>
    </row>
    <row r="115" spans="2:24" ht="14.25" customHeight="1" x14ac:dyDescent="0.3">
      <c r="B115" s="159">
        <f t="shared" si="86"/>
        <v>23</v>
      </c>
      <c r="C115" s="160">
        <f t="shared" si="89"/>
        <v>0</v>
      </c>
      <c r="D115" s="160">
        <f t="shared" si="90"/>
        <v>0</v>
      </c>
      <c r="E115" s="160">
        <f t="shared" si="91"/>
        <v>0</v>
      </c>
      <c r="F115" s="160">
        <f t="shared" si="91"/>
        <v>0</v>
      </c>
      <c r="G115" s="160">
        <f t="shared" si="91"/>
        <v>0</v>
      </c>
      <c r="H115" s="160">
        <f t="shared" si="91"/>
        <v>0</v>
      </c>
      <c r="I115" s="160">
        <f t="shared" si="91"/>
        <v>0</v>
      </c>
      <c r="J115" s="160">
        <f t="shared" si="91"/>
        <v>0</v>
      </c>
      <c r="K115" s="160">
        <f t="shared" si="91"/>
        <v>0</v>
      </c>
      <c r="L115" s="160">
        <f t="shared" si="91"/>
        <v>0</v>
      </c>
      <c r="M115" s="160">
        <f t="shared" si="91"/>
        <v>0</v>
      </c>
      <c r="N115" s="160">
        <f t="shared" si="91"/>
        <v>0</v>
      </c>
    </row>
    <row r="116" spans="2:24" ht="14.25" customHeight="1" x14ac:dyDescent="0.3">
      <c r="B116" s="159">
        <f t="shared" si="86"/>
        <v>24</v>
      </c>
      <c r="C116" s="160">
        <f t="shared" si="89"/>
        <v>0</v>
      </c>
      <c r="D116" s="160">
        <f t="shared" si="90"/>
        <v>0</v>
      </c>
      <c r="E116" s="160">
        <f t="shared" si="91"/>
        <v>0</v>
      </c>
      <c r="F116" s="160">
        <f t="shared" si="91"/>
        <v>0</v>
      </c>
      <c r="G116" s="160">
        <f t="shared" si="91"/>
        <v>0</v>
      </c>
      <c r="H116" s="160">
        <f t="shared" si="91"/>
        <v>0</v>
      </c>
      <c r="I116" s="160">
        <f t="shared" si="91"/>
        <v>0</v>
      </c>
      <c r="J116" s="160">
        <f t="shared" si="91"/>
        <v>0</v>
      </c>
      <c r="K116" s="160">
        <f t="shared" si="91"/>
        <v>0</v>
      </c>
      <c r="L116" s="160">
        <f t="shared" si="91"/>
        <v>0</v>
      </c>
      <c r="M116" s="160">
        <f t="shared" si="91"/>
        <v>0</v>
      </c>
      <c r="N116" s="160">
        <f t="shared" si="91"/>
        <v>0</v>
      </c>
    </row>
    <row r="117" spans="2:24" ht="14.25" customHeight="1" x14ac:dyDescent="0.3">
      <c r="B117" s="159">
        <f t="shared" si="86"/>
        <v>25</v>
      </c>
      <c r="C117" s="160">
        <f t="shared" si="89"/>
        <v>0</v>
      </c>
      <c r="D117" s="160">
        <f t="shared" si="90"/>
        <v>0</v>
      </c>
      <c r="E117" s="160">
        <f t="shared" si="91"/>
        <v>0</v>
      </c>
      <c r="F117" s="160">
        <f t="shared" si="91"/>
        <v>0</v>
      </c>
      <c r="G117" s="160">
        <f t="shared" si="91"/>
        <v>0</v>
      </c>
      <c r="H117" s="160">
        <f t="shared" si="91"/>
        <v>0</v>
      </c>
      <c r="I117" s="160">
        <f t="shared" si="91"/>
        <v>0</v>
      </c>
      <c r="J117" s="160">
        <f t="shared" si="91"/>
        <v>0</v>
      </c>
      <c r="K117" s="160">
        <f t="shared" si="91"/>
        <v>0</v>
      </c>
      <c r="L117" s="160">
        <f t="shared" si="91"/>
        <v>0</v>
      </c>
      <c r="M117" s="160">
        <f t="shared" si="91"/>
        <v>0</v>
      </c>
      <c r="N117" s="160">
        <f t="shared" si="91"/>
        <v>0</v>
      </c>
    </row>
    <row r="118" spans="2:24" ht="14.25" customHeight="1" x14ac:dyDescent="0.3">
      <c r="B118" s="159">
        <f t="shared" si="86"/>
        <v>26</v>
      </c>
      <c r="C118" s="160">
        <f t="shared" si="89"/>
        <v>0</v>
      </c>
      <c r="D118" s="160">
        <f t="shared" si="90"/>
        <v>0</v>
      </c>
      <c r="E118" s="160">
        <f t="shared" si="91"/>
        <v>0</v>
      </c>
      <c r="F118" s="160">
        <f t="shared" si="91"/>
        <v>0</v>
      </c>
      <c r="G118" s="160">
        <f t="shared" si="91"/>
        <v>0</v>
      </c>
      <c r="H118" s="160">
        <f t="shared" si="91"/>
        <v>0</v>
      </c>
      <c r="I118" s="160">
        <f t="shared" si="91"/>
        <v>0</v>
      </c>
      <c r="J118" s="160">
        <f t="shared" si="91"/>
        <v>0</v>
      </c>
      <c r="K118" s="160">
        <f t="shared" si="91"/>
        <v>0</v>
      </c>
      <c r="L118" s="160">
        <f t="shared" si="91"/>
        <v>0</v>
      </c>
      <c r="M118" s="160">
        <f t="shared" si="91"/>
        <v>0</v>
      </c>
      <c r="N118" s="160">
        <f t="shared" si="91"/>
        <v>0</v>
      </c>
    </row>
    <row r="119" spans="2:24" ht="14.25" customHeight="1" x14ac:dyDescent="0.3">
      <c r="B119" s="159">
        <f t="shared" si="86"/>
        <v>27</v>
      </c>
      <c r="C119" s="160">
        <f t="shared" si="89"/>
        <v>0</v>
      </c>
      <c r="D119" s="160">
        <f t="shared" si="90"/>
        <v>0</v>
      </c>
      <c r="E119" s="160">
        <f t="shared" si="91"/>
        <v>0</v>
      </c>
      <c r="F119" s="160">
        <f t="shared" si="91"/>
        <v>0</v>
      </c>
      <c r="G119" s="160">
        <f t="shared" si="91"/>
        <v>0</v>
      </c>
      <c r="H119" s="160">
        <f t="shared" si="91"/>
        <v>0</v>
      </c>
      <c r="I119" s="160">
        <f t="shared" si="91"/>
        <v>0</v>
      </c>
      <c r="J119" s="160">
        <f t="shared" si="91"/>
        <v>0</v>
      </c>
      <c r="K119" s="160">
        <f t="shared" si="91"/>
        <v>0</v>
      </c>
      <c r="L119" s="160">
        <f t="shared" si="91"/>
        <v>0</v>
      </c>
      <c r="M119" s="160">
        <f t="shared" si="91"/>
        <v>0</v>
      </c>
      <c r="N119" s="160">
        <f t="shared" si="91"/>
        <v>0</v>
      </c>
    </row>
    <row r="120" spans="2:24" ht="14.25" customHeight="1" x14ac:dyDescent="0.3">
      <c r="B120" s="159">
        <f t="shared" si="86"/>
        <v>28</v>
      </c>
      <c r="C120" s="160">
        <f t="shared" si="89"/>
        <v>0</v>
      </c>
      <c r="D120" s="160">
        <f t="shared" si="90"/>
        <v>0</v>
      </c>
      <c r="E120" s="160">
        <f t="shared" si="91"/>
        <v>0</v>
      </c>
      <c r="F120" s="160">
        <f t="shared" si="91"/>
        <v>0</v>
      </c>
      <c r="G120" s="160">
        <f t="shared" si="91"/>
        <v>0</v>
      </c>
      <c r="H120" s="160">
        <f t="shared" si="91"/>
        <v>0</v>
      </c>
      <c r="I120" s="160">
        <f t="shared" si="91"/>
        <v>0</v>
      </c>
      <c r="J120" s="160">
        <f t="shared" si="91"/>
        <v>0</v>
      </c>
      <c r="K120" s="160">
        <f t="shared" si="91"/>
        <v>0</v>
      </c>
      <c r="L120" s="160">
        <f t="shared" si="91"/>
        <v>0</v>
      </c>
      <c r="M120" s="160">
        <f t="shared" si="91"/>
        <v>0</v>
      </c>
      <c r="N120" s="160">
        <f t="shared" si="91"/>
        <v>0</v>
      </c>
    </row>
    <row r="121" spans="2:24" ht="14.25" customHeight="1" x14ac:dyDescent="0.3">
      <c r="B121" s="159">
        <f t="shared" si="86"/>
        <v>29</v>
      </c>
      <c r="C121" s="160">
        <f t="shared" si="89"/>
        <v>0</v>
      </c>
      <c r="D121" s="160">
        <f t="shared" si="90"/>
        <v>0</v>
      </c>
      <c r="E121" s="160">
        <f t="shared" si="91"/>
        <v>0</v>
      </c>
      <c r="F121" s="160">
        <f t="shared" si="91"/>
        <v>0</v>
      </c>
      <c r="G121" s="160">
        <f t="shared" si="91"/>
        <v>0</v>
      </c>
      <c r="H121" s="160">
        <f t="shared" si="91"/>
        <v>0</v>
      </c>
      <c r="I121" s="160">
        <f t="shared" si="91"/>
        <v>0</v>
      </c>
      <c r="J121" s="160">
        <f t="shared" si="91"/>
        <v>0</v>
      </c>
      <c r="K121" s="160">
        <f t="shared" si="91"/>
        <v>0</v>
      </c>
      <c r="L121" s="160">
        <f t="shared" si="91"/>
        <v>0</v>
      </c>
      <c r="M121" s="160">
        <f t="shared" si="91"/>
        <v>0</v>
      </c>
      <c r="N121" s="160">
        <f t="shared" si="91"/>
        <v>0</v>
      </c>
    </row>
    <row r="122" spans="2:24" ht="14.25" customHeight="1" x14ac:dyDescent="0.3">
      <c r="B122" s="159">
        <f t="shared" si="86"/>
        <v>30</v>
      </c>
      <c r="C122" s="160">
        <f t="shared" si="89"/>
        <v>0</v>
      </c>
      <c r="D122" s="160">
        <f t="shared" si="90"/>
        <v>0</v>
      </c>
      <c r="E122" s="160">
        <f t="shared" si="91"/>
        <v>0</v>
      </c>
      <c r="F122" s="160">
        <f t="shared" si="91"/>
        <v>0</v>
      </c>
      <c r="G122" s="160">
        <f t="shared" si="91"/>
        <v>0</v>
      </c>
      <c r="H122" s="160">
        <f t="shared" si="91"/>
        <v>0</v>
      </c>
      <c r="I122" s="160">
        <f t="shared" si="91"/>
        <v>0</v>
      </c>
      <c r="J122" s="160">
        <f t="shared" si="91"/>
        <v>0</v>
      </c>
      <c r="K122" s="160">
        <f t="shared" si="91"/>
        <v>0</v>
      </c>
      <c r="L122" s="160">
        <f t="shared" si="91"/>
        <v>0</v>
      </c>
      <c r="M122" s="160">
        <f t="shared" si="91"/>
        <v>0</v>
      </c>
      <c r="N122" s="160">
        <f t="shared" si="91"/>
        <v>0</v>
      </c>
    </row>
    <row r="123" spans="2:24" ht="14.25" customHeight="1" thickBot="1" x14ac:dyDescent="0.35">
      <c r="B123" s="161">
        <f t="shared" si="86"/>
        <v>0</v>
      </c>
      <c r="C123" s="162">
        <f t="shared" si="89"/>
        <v>0</v>
      </c>
      <c r="D123" s="162">
        <f t="shared" si="90"/>
        <v>0</v>
      </c>
      <c r="E123" s="162">
        <f t="shared" si="91"/>
        <v>0</v>
      </c>
      <c r="F123" s="162">
        <f t="shared" si="91"/>
        <v>0</v>
      </c>
      <c r="G123" s="162">
        <f t="shared" si="91"/>
        <v>0</v>
      </c>
      <c r="H123" s="162">
        <f t="shared" si="91"/>
        <v>0</v>
      </c>
      <c r="I123" s="162">
        <f t="shared" si="91"/>
        <v>0</v>
      </c>
      <c r="J123" s="162">
        <f t="shared" si="91"/>
        <v>0</v>
      </c>
      <c r="K123" s="162">
        <f t="shared" si="91"/>
        <v>0</v>
      </c>
      <c r="L123" s="162">
        <f t="shared" si="91"/>
        <v>0</v>
      </c>
      <c r="M123" s="162">
        <f t="shared" si="91"/>
        <v>0</v>
      </c>
      <c r="N123" s="162">
        <f t="shared" si="91"/>
        <v>0</v>
      </c>
    </row>
    <row r="124" spans="2:24" ht="14.25" customHeight="1" x14ac:dyDescent="0.3">
      <c r="B124" s="163">
        <f t="shared" si="86"/>
        <v>0</v>
      </c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248" t="s">
        <v>99</v>
      </c>
    </row>
    <row r="125" spans="2:24" ht="14.25" customHeight="1" thickBot="1" x14ac:dyDescent="0.35">
      <c r="B125" s="49" t="s">
        <v>121</v>
      </c>
      <c r="C125" s="165">
        <f t="shared" ref="C125:N125" si="92">SUM(C93:C124)</f>
        <v>0</v>
      </c>
      <c r="D125" s="165">
        <f t="shared" si="92"/>
        <v>0</v>
      </c>
      <c r="E125" s="165">
        <f t="shared" si="92"/>
        <v>0</v>
      </c>
      <c r="F125" s="165">
        <f t="shared" si="92"/>
        <v>0</v>
      </c>
      <c r="G125" s="165">
        <f t="shared" si="92"/>
        <v>0</v>
      </c>
      <c r="H125" s="165">
        <f t="shared" si="92"/>
        <v>0</v>
      </c>
      <c r="I125" s="165">
        <f t="shared" si="92"/>
        <v>0</v>
      </c>
      <c r="J125" s="165">
        <f t="shared" si="92"/>
        <v>0</v>
      </c>
      <c r="K125" s="165">
        <f t="shared" si="92"/>
        <v>0</v>
      </c>
      <c r="L125" s="165">
        <f t="shared" si="92"/>
        <v>0</v>
      </c>
      <c r="M125" s="165">
        <f t="shared" si="92"/>
        <v>0</v>
      </c>
      <c r="N125" s="165">
        <f t="shared" si="92"/>
        <v>0</v>
      </c>
      <c r="O125" s="249">
        <f>SUM(C125:N125)</f>
        <v>0</v>
      </c>
    </row>
    <row r="126" spans="2:24" ht="14.25" customHeight="1" x14ac:dyDescent="0.3">
      <c r="B126" s="125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</row>
    <row r="127" spans="2:24" ht="14.25" customHeight="1" x14ac:dyDescent="0.3">
      <c r="B127" s="12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27"/>
      <c r="P127" s="35"/>
      <c r="Q127" s="35"/>
      <c r="R127" s="35"/>
      <c r="S127" s="35"/>
      <c r="T127" s="35"/>
      <c r="U127" s="35"/>
      <c r="V127" s="35"/>
      <c r="W127" s="35"/>
      <c r="X127" s="35"/>
    </row>
    <row r="128" spans="2:24" ht="14.25" customHeight="1" x14ac:dyDescent="0.3">
      <c r="E128" s="102"/>
    </row>
    <row r="129" spans="6:8" ht="14.25" customHeight="1" x14ac:dyDescent="0.3"/>
    <row r="130" spans="6:8" ht="14.25" customHeight="1" x14ac:dyDescent="0.3"/>
    <row r="131" spans="6:8" ht="14.25" customHeight="1" x14ac:dyDescent="0.3"/>
    <row r="132" spans="6:8" ht="14.25" customHeight="1" x14ac:dyDescent="0.3">
      <c r="F132" s="47"/>
      <c r="G132" s="59"/>
      <c r="H132" s="59"/>
    </row>
    <row r="133" spans="6:8" ht="14.25" customHeight="1" x14ac:dyDescent="0.3">
      <c r="G133" s="45"/>
      <c r="H133" s="60"/>
    </row>
    <row r="134" spans="6:8" ht="14.25" customHeight="1" x14ac:dyDescent="0.3"/>
    <row r="135" spans="6:8" ht="14.25" customHeight="1" x14ac:dyDescent="0.3"/>
    <row r="136" spans="6:8" ht="14.25" customHeight="1" x14ac:dyDescent="0.3"/>
    <row r="137" spans="6:8" ht="14.25" customHeight="1" x14ac:dyDescent="0.3"/>
    <row r="138" spans="6:8" ht="14.25" customHeight="1" x14ac:dyDescent="0.3"/>
    <row r="139" spans="6:8" ht="14.25" customHeight="1" x14ac:dyDescent="0.3"/>
    <row r="140" spans="6:8" ht="14.25" customHeight="1" x14ac:dyDescent="0.3"/>
    <row r="141" spans="6:8" ht="14.25" customHeight="1" x14ac:dyDescent="0.3"/>
    <row r="142" spans="6:8" ht="14.25" customHeight="1" x14ac:dyDescent="0.3"/>
    <row r="143" spans="6:8" ht="14.25" customHeight="1" x14ac:dyDescent="0.3"/>
    <row r="144" spans="6:8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</sheetData>
  <mergeCells count="1">
    <mergeCell ref="F6:L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BG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7" width="14.88671875" customWidth="1" outlineLevel="1"/>
    <col min="18" max="18" width="16" customWidth="1" outlineLevel="1"/>
    <col min="19" max="19" width="15.33203125" customWidth="1"/>
    <col min="20" max="20" width="12" customWidth="1"/>
    <col min="21" max="30" width="10.109375" customWidth="1"/>
    <col min="31" max="59" width="8.6640625" customWidth="1"/>
  </cols>
  <sheetData>
    <row r="1" spans="1:59" ht="14.25" customHeight="1" x14ac:dyDescent="0.3">
      <c r="A1" s="26" t="s">
        <v>16</v>
      </c>
      <c r="B1" s="27">
        <v>1.0249999999999999</v>
      </c>
      <c r="R1" s="28" t="s">
        <v>17</v>
      </c>
      <c r="S1" s="29" t="s">
        <v>18</v>
      </c>
      <c r="W1" s="30"/>
    </row>
    <row r="2" spans="1:59" ht="14.25" customHeight="1" x14ac:dyDescent="0.3">
      <c r="A2" s="26" t="s">
        <v>19</v>
      </c>
      <c r="B2" s="27">
        <v>1300</v>
      </c>
      <c r="E2" s="1" t="s">
        <v>20</v>
      </c>
      <c r="N2" s="284" t="s">
        <v>21</v>
      </c>
      <c r="O2" s="285"/>
      <c r="P2" s="285"/>
      <c r="Q2" s="286"/>
      <c r="R2" s="24">
        <f>+'Current w-Formula'!G79</f>
        <v>57863.730709753108</v>
      </c>
      <c r="S2" s="24">
        <f>+R2</f>
        <v>57863.730709753108</v>
      </c>
      <c r="W2" s="30"/>
    </row>
    <row r="3" spans="1:59" ht="14.25" customHeight="1" x14ac:dyDescent="0.3">
      <c r="A3" s="26" t="s">
        <v>22</v>
      </c>
      <c r="B3" s="27">
        <v>42000</v>
      </c>
      <c r="N3" s="284" t="s">
        <v>23</v>
      </c>
      <c r="O3" s="285"/>
      <c r="P3" s="285"/>
      <c r="Q3" s="286"/>
      <c r="R3" s="24">
        <f>R13/L62</f>
        <v>63606.070933571573</v>
      </c>
      <c r="S3" s="24">
        <v>61337</v>
      </c>
      <c r="W3" s="30"/>
    </row>
    <row r="4" spans="1:59" ht="15.75" customHeight="1" x14ac:dyDescent="0.3">
      <c r="A4" s="31" t="s">
        <v>24</v>
      </c>
      <c r="B4" s="27">
        <v>1300</v>
      </c>
      <c r="N4" s="284" t="s">
        <v>25</v>
      </c>
      <c r="O4" s="285"/>
      <c r="P4" s="285"/>
      <c r="Q4" s="286"/>
      <c r="R4" s="32">
        <f t="shared" ref="R4:S4" si="0">(R3-R2)/R2</f>
        <v>9.9239025091940283E-2</v>
      </c>
      <c r="S4" s="32">
        <f t="shared" si="0"/>
        <v>6.0024980201656121E-2</v>
      </c>
      <c r="W4" s="30"/>
    </row>
    <row r="5" spans="1:59" ht="15" customHeight="1" x14ac:dyDescent="0.3">
      <c r="A5" s="31" t="s">
        <v>26</v>
      </c>
      <c r="B5" s="27">
        <v>1000</v>
      </c>
      <c r="F5" s="16">
        <f>+F7-E7</f>
        <v>2300</v>
      </c>
      <c r="J5" s="16"/>
      <c r="N5" s="284" t="s">
        <v>27</v>
      </c>
      <c r="O5" s="285"/>
      <c r="P5" s="285"/>
      <c r="Q5" s="286"/>
      <c r="R5" s="24">
        <f t="shared" ref="R5:S5" si="1">R3-R2</f>
        <v>5742.3402238184644</v>
      </c>
      <c r="S5" s="24">
        <f t="shared" si="1"/>
        <v>3473.2692902468916</v>
      </c>
      <c r="W5" s="30"/>
      <c r="AQ5" s="1" t="s">
        <v>28</v>
      </c>
      <c r="AZ5" s="1" t="s">
        <v>29</v>
      </c>
    </row>
    <row r="6" spans="1:59" ht="14.25" customHeight="1" x14ac:dyDescent="0.3">
      <c r="B6" s="33"/>
      <c r="C6" s="34" t="s">
        <v>0</v>
      </c>
      <c r="D6" s="34" t="s">
        <v>9</v>
      </c>
      <c r="E6" s="34" t="s">
        <v>2</v>
      </c>
      <c r="F6" s="34" t="s">
        <v>3</v>
      </c>
      <c r="G6" s="34" t="s">
        <v>10</v>
      </c>
      <c r="H6" s="34" t="s">
        <v>11</v>
      </c>
      <c r="I6" s="34" t="s">
        <v>12</v>
      </c>
      <c r="J6" s="34" t="s">
        <v>13</v>
      </c>
      <c r="K6" s="34" t="s">
        <v>8</v>
      </c>
      <c r="N6" s="30"/>
      <c r="O6" s="30"/>
      <c r="P6" s="30"/>
      <c r="Q6" s="30"/>
      <c r="R6" s="35"/>
      <c r="S6" s="35"/>
      <c r="W6" s="30" t="s">
        <v>30</v>
      </c>
      <c r="AG6" s="1" t="s">
        <v>31</v>
      </c>
      <c r="AQ6" s="30" t="s">
        <v>9</v>
      </c>
      <c r="AR6" s="30" t="s">
        <v>2</v>
      </c>
      <c r="AS6" s="30" t="s">
        <v>3</v>
      </c>
      <c r="AT6" s="30" t="s">
        <v>10</v>
      </c>
      <c r="AU6" s="30" t="s">
        <v>11</v>
      </c>
      <c r="AV6" s="30" t="s">
        <v>12</v>
      </c>
      <c r="AW6" s="30" t="s">
        <v>13</v>
      </c>
      <c r="AX6" s="30" t="s">
        <v>8</v>
      </c>
      <c r="AZ6" s="30" t="s">
        <v>9</v>
      </c>
      <c r="BA6" s="30" t="s">
        <v>2</v>
      </c>
      <c r="BB6" s="30" t="s">
        <v>3</v>
      </c>
      <c r="BC6" s="30" t="s">
        <v>10</v>
      </c>
      <c r="BD6" s="30" t="s">
        <v>11</v>
      </c>
      <c r="BE6" s="30" t="s">
        <v>12</v>
      </c>
      <c r="BF6" s="30" t="s">
        <v>13</v>
      </c>
      <c r="BG6" s="30" t="s">
        <v>8</v>
      </c>
    </row>
    <row r="7" spans="1:59" ht="14.25" customHeight="1" x14ac:dyDescent="0.3">
      <c r="B7" s="36">
        <v>0</v>
      </c>
      <c r="C7" s="37">
        <f>B3</f>
        <v>42000</v>
      </c>
      <c r="D7" s="37">
        <f t="shared" ref="D7:E7" si="2">C7+$B$2</f>
        <v>43300</v>
      </c>
      <c r="E7" s="37">
        <f t="shared" si="2"/>
        <v>44600</v>
      </c>
      <c r="F7" s="37">
        <f>E7+$B$2+$B$5</f>
        <v>46900</v>
      </c>
      <c r="G7" s="37">
        <f t="shared" ref="G7:H7" si="3">F7+$B$2</f>
        <v>48200</v>
      </c>
      <c r="H7" s="37">
        <f t="shared" si="3"/>
        <v>49500</v>
      </c>
      <c r="I7" s="37">
        <f t="shared" ref="I7:K7" si="4">H7+$B$2+$B$4</f>
        <v>52100</v>
      </c>
      <c r="J7" s="37">
        <f t="shared" si="4"/>
        <v>54700</v>
      </c>
      <c r="K7" s="37">
        <f t="shared" si="4"/>
        <v>57300</v>
      </c>
      <c r="N7" s="1" t="s">
        <v>32</v>
      </c>
      <c r="R7" s="38"/>
      <c r="S7" s="38"/>
      <c r="W7" s="30" t="str">
        <f t="shared" ref="W7:AE7" si="5">+C6</f>
        <v>BA</v>
      </c>
      <c r="X7" s="30" t="str">
        <f t="shared" si="5"/>
        <v>BA+10</v>
      </c>
      <c r="Y7" s="30" t="str">
        <f t="shared" si="5"/>
        <v>BA+20</v>
      </c>
      <c r="Z7" s="30" t="str">
        <f t="shared" si="5"/>
        <v>MA</v>
      </c>
      <c r="AA7" s="30" t="str">
        <f t="shared" si="5"/>
        <v>MA+10</v>
      </c>
      <c r="AB7" s="30" t="str">
        <f t="shared" si="5"/>
        <v>MA+20</v>
      </c>
      <c r="AC7" s="30" t="str">
        <f t="shared" si="5"/>
        <v>MA+40</v>
      </c>
      <c r="AD7" s="30" t="str">
        <f t="shared" si="5"/>
        <v>MA+60</v>
      </c>
      <c r="AE7" s="30" t="str">
        <f t="shared" si="5"/>
        <v>EDD</v>
      </c>
      <c r="AG7" s="30" t="s">
        <v>0</v>
      </c>
      <c r="AH7" s="30" t="s">
        <v>9</v>
      </c>
      <c r="AI7" s="30" t="s">
        <v>2</v>
      </c>
      <c r="AJ7" s="30" t="s">
        <v>3</v>
      </c>
      <c r="AK7" s="30" t="s">
        <v>10</v>
      </c>
      <c r="AL7" s="30" t="s">
        <v>11</v>
      </c>
      <c r="AM7" s="30" t="s">
        <v>12</v>
      </c>
      <c r="AN7" s="30" t="s">
        <v>13</v>
      </c>
      <c r="AO7" s="30" t="s">
        <v>8</v>
      </c>
      <c r="AQ7" s="39">
        <f t="shared" ref="AQ7:AX7" si="6">+D7-C7</f>
        <v>1300</v>
      </c>
      <c r="AR7" s="39">
        <f t="shared" si="6"/>
        <v>1300</v>
      </c>
      <c r="AS7" s="39">
        <f t="shared" si="6"/>
        <v>2300</v>
      </c>
      <c r="AT7" s="39">
        <f t="shared" si="6"/>
        <v>1300</v>
      </c>
      <c r="AU7" s="39">
        <f t="shared" si="6"/>
        <v>1300</v>
      </c>
      <c r="AV7" s="39">
        <f t="shared" si="6"/>
        <v>2600</v>
      </c>
      <c r="AW7" s="39">
        <f t="shared" si="6"/>
        <v>2600</v>
      </c>
      <c r="AX7" s="39">
        <f t="shared" si="6"/>
        <v>2600</v>
      </c>
      <c r="AZ7" s="40">
        <f t="shared" ref="AZ7:BG7" si="7">+D7/C7-1</f>
        <v>3.0952380952380842E-2</v>
      </c>
      <c r="BA7" s="40">
        <f t="shared" si="7"/>
        <v>3.0023094688221619E-2</v>
      </c>
      <c r="BB7" s="40">
        <f t="shared" si="7"/>
        <v>5.1569506726457437E-2</v>
      </c>
      <c r="BC7" s="40">
        <f t="shared" si="7"/>
        <v>2.771855010660973E-2</v>
      </c>
      <c r="BD7" s="40">
        <f t="shared" si="7"/>
        <v>2.6970954356846377E-2</v>
      </c>
      <c r="BE7" s="40">
        <f t="shared" si="7"/>
        <v>5.2525252525252419E-2</v>
      </c>
      <c r="BF7" s="40">
        <f t="shared" si="7"/>
        <v>4.9904030710172798E-2</v>
      </c>
      <c r="BG7" s="40">
        <f t="shared" si="7"/>
        <v>4.7531992687385838E-2</v>
      </c>
    </row>
    <row r="8" spans="1:59" ht="14.25" customHeight="1" x14ac:dyDescent="0.3">
      <c r="B8" s="36">
        <v>1</v>
      </c>
      <c r="C8" s="24">
        <f t="shared" ref="C8:K8" si="8">C7*$B$1</f>
        <v>43049.999999999993</v>
      </c>
      <c r="D8" s="24">
        <f t="shared" si="8"/>
        <v>44382.499999999993</v>
      </c>
      <c r="E8" s="24">
        <f t="shared" si="8"/>
        <v>45714.999999999993</v>
      </c>
      <c r="F8" s="24">
        <f t="shared" si="8"/>
        <v>48072.499999999993</v>
      </c>
      <c r="G8" s="24">
        <f t="shared" si="8"/>
        <v>49404.999999999993</v>
      </c>
      <c r="H8" s="24">
        <f t="shared" si="8"/>
        <v>50737.499999999993</v>
      </c>
      <c r="I8" s="24">
        <f t="shared" si="8"/>
        <v>53402.499999999993</v>
      </c>
      <c r="J8" s="24">
        <f t="shared" si="8"/>
        <v>56067.499999999993</v>
      </c>
      <c r="K8" s="24">
        <f t="shared" si="8"/>
        <v>58732.499999999993</v>
      </c>
      <c r="N8" s="284" t="s">
        <v>33</v>
      </c>
      <c r="O8" s="285"/>
      <c r="P8" s="285"/>
      <c r="Q8" s="286"/>
      <c r="R8" s="24">
        <v>3408164.3</v>
      </c>
      <c r="S8" s="24">
        <v>3408164.3</v>
      </c>
      <c r="W8" s="41">
        <f t="shared" ref="W8:AE8" si="9">+C8-C7</f>
        <v>1049.9999999999927</v>
      </c>
      <c r="X8" s="41">
        <f t="shared" si="9"/>
        <v>1082.4999999999927</v>
      </c>
      <c r="Y8" s="41">
        <f t="shared" si="9"/>
        <v>1114.9999999999927</v>
      </c>
      <c r="Z8" s="41">
        <f t="shared" si="9"/>
        <v>1172.4999999999927</v>
      </c>
      <c r="AA8" s="41">
        <f t="shared" si="9"/>
        <v>1204.9999999999927</v>
      </c>
      <c r="AB8" s="41">
        <f t="shared" si="9"/>
        <v>1237.4999999999927</v>
      </c>
      <c r="AC8" s="41">
        <f t="shared" si="9"/>
        <v>1302.4999999999927</v>
      </c>
      <c r="AD8" s="41">
        <f t="shared" si="9"/>
        <v>1367.4999999999927</v>
      </c>
      <c r="AE8" s="41">
        <f t="shared" si="9"/>
        <v>1432.4999999999927</v>
      </c>
      <c r="AG8" s="1">
        <f t="shared" ref="AG8:AO8" si="10">+C8/C7-1</f>
        <v>2.4999999999999911E-2</v>
      </c>
      <c r="AH8" s="1">
        <f t="shared" si="10"/>
        <v>2.4999999999999911E-2</v>
      </c>
      <c r="AI8" s="1">
        <f t="shared" si="10"/>
        <v>2.4999999999999911E-2</v>
      </c>
      <c r="AJ8" s="1">
        <f t="shared" si="10"/>
        <v>2.4999999999999911E-2</v>
      </c>
      <c r="AK8" s="1">
        <f t="shared" si="10"/>
        <v>2.4999999999999911E-2</v>
      </c>
      <c r="AL8" s="1">
        <f t="shared" si="10"/>
        <v>2.4999999999999911E-2</v>
      </c>
      <c r="AM8" s="1">
        <f t="shared" si="10"/>
        <v>2.4999999999999911E-2</v>
      </c>
      <c r="AN8" s="1">
        <f t="shared" si="10"/>
        <v>2.4999999999999911E-2</v>
      </c>
      <c r="AO8" s="1">
        <f t="shared" si="10"/>
        <v>2.4999999999999911E-2</v>
      </c>
      <c r="AQ8" s="39">
        <f t="shared" ref="AQ8:AX8" si="11">+D8-C8</f>
        <v>1332.5</v>
      </c>
      <c r="AR8" s="39">
        <f t="shared" si="11"/>
        <v>1332.5</v>
      </c>
      <c r="AS8" s="39">
        <f t="shared" si="11"/>
        <v>2357.5</v>
      </c>
      <c r="AT8" s="39">
        <f t="shared" si="11"/>
        <v>1332.5</v>
      </c>
      <c r="AU8" s="39">
        <f t="shared" si="11"/>
        <v>1332.5</v>
      </c>
      <c r="AV8" s="39">
        <f t="shared" si="11"/>
        <v>2665</v>
      </c>
      <c r="AW8" s="39">
        <f t="shared" si="11"/>
        <v>2665</v>
      </c>
      <c r="AX8" s="39">
        <f t="shared" si="11"/>
        <v>2665</v>
      </c>
      <c r="AY8" s="42"/>
      <c r="AZ8" s="40">
        <f t="shared" ref="AZ8:BG8" si="12">+D8/C8-1</f>
        <v>3.0952380952381064E-2</v>
      </c>
      <c r="BA8" s="40">
        <f t="shared" si="12"/>
        <v>3.0023094688221619E-2</v>
      </c>
      <c r="BB8" s="40">
        <f t="shared" si="12"/>
        <v>5.1569506726457437E-2</v>
      </c>
      <c r="BC8" s="40">
        <f t="shared" si="12"/>
        <v>2.771855010660973E-2</v>
      </c>
      <c r="BD8" s="40">
        <f t="shared" si="12"/>
        <v>2.6970954356846377E-2</v>
      </c>
      <c r="BE8" s="40">
        <f t="shared" si="12"/>
        <v>5.2525252525252641E-2</v>
      </c>
      <c r="BF8" s="40">
        <f t="shared" si="12"/>
        <v>4.9904030710172798E-2</v>
      </c>
      <c r="BG8" s="40">
        <f t="shared" si="12"/>
        <v>4.7531992687385838E-2</v>
      </c>
    </row>
    <row r="9" spans="1:59" ht="14.25" customHeight="1" x14ac:dyDescent="0.3">
      <c r="B9" s="36">
        <v>2</v>
      </c>
      <c r="C9" s="24">
        <f t="shared" ref="C9:K9" si="13">C8*$B$1</f>
        <v>44126.249999999985</v>
      </c>
      <c r="D9" s="24">
        <f t="shared" si="13"/>
        <v>45492.062499999985</v>
      </c>
      <c r="E9" s="24">
        <f t="shared" si="13"/>
        <v>46857.874999999985</v>
      </c>
      <c r="F9" s="24">
        <f t="shared" si="13"/>
        <v>49274.312499999985</v>
      </c>
      <c r="G9" s="24">
        <f t="shared" si="13"/>
        <v>50640.124999999985</v>
      </c>
      <c r="H9" s="24">
        <f t="shared" si="13"/>
        <v>52005.937499999985</v>
      </c>
      <c r="I9" s="24">
        <f t="shared" si="13"/>
        <v>54737.562499999985</v>
      </c>
      <c r="J9" s="24">
        <f t="shared" si="13"/>
        <v>57469.187499999985</v>
      </c>
      <c r="K9" s="24">
        <f t="shared" si="13"/>
        <v>60200.812499999985</v>
      </c>
      <c r="N9" s="284" t="s">
        <v>34</v>
      </c>
      <c r="O9" s="285"/>
      <c r="P9" s="285"/>
      <c r="Q9" s="286"/>
      <c r="R9" s="24">
        <f t="shared" ref="R9:S9" si="14">R8*R4</f>
        <v>338222.90248515509</v>
      </c>
      <c r="S9" s="24">
        <f t="shared" si="14"/>
        <v>204574.99463149119</v>
      </c>
      <c r="W9" s="41">
        <f t="shared" ref="W9:AE9" si="15">+C9-C8</f>
        <v>1076.2499999999927</v>
      </c>
      <c r="X9" s="41">
        <f t="shared" si="15"/>
        <v>1109.5624999999927</v>
      </c>
      <c r="Y9" s="41">
        <f t="shared" si="15"/>
        <v>1142.8749999999927</v>
      </c>
      <c r="Z9" s="41">
        <f t="shared" si="15"/>
        <v>1201.8124999999927</v>
      </c>
      <c r="AA9" s="41">
        <f t="shared" si="15"/>
        <v>1235.1249999999927</v>
      </c>
      <c r="AB9" s="41">
        <f t="shared" si="15"/>
        <v>1268.4374999999927</v>
      </c>
      <c r="AC9" s="41">
        <f t="shared" si="15"/>
        <v>1335.0624999999927</v>
      </c>
      <c r="AD9" s="41">
        <f t="shared" si="15"/>
        <v>1401.6874999999927</v>
      </c>
      <c r="AE9" s="41">
        <f t="shared" si="15"/>
        <v>1468.3124999999927</v>
      </c>
      <c r="AG9" s="1">
        <f t="shared" ref="AG9:AO9" si="16">+C9/C8-1</f>
        <v>2.4999999999999911E-2</v>
      </c>
      <c r="AH9" s="1">
        <f t="shared" si="16"/>
        <v>2.4999999999999911E-2</v>
      </c>
      <c r="AI9" s="1">
        <f t="shared" si="16"/>
        <v>2.4999999999999911E-2</v>
      </c>
      <c r="AJ9" s="1">
        <f t="shared" si="16"/>
        <v>2.4999999999999911E-2</v>
      </c>
      <c r="AK9" s="1">
        <f t="shared" si="16"/>
        <v>2.4999999999999911E-2</v>
      </c>
      <c r="AL9" s="1">
        <f t="shared" si="16"/>
        <v>2.4999999999999911E-2</v>
      </c>
      <c r="AM9" s="1">
        <f t="shared" si="16"/>
        <v>2.4999999999999911E-2</v>
      </c>
      <c r="AN9" s="1">
        <f t="shared" si="16"/>
        <v>2.4999999999999911E-2</v>
      </c>
      <c r="AO9" s="1">
        <f t="shared" si="16"/>
        <v>2.4999999999999911E-2</v>
      </c>
      <c r="AQ9" s="39">
        <f t="shared" ref="AQ9:AX9" si="17">+D9-C9</f>
        <v>1365.8125</v>
      </c>
      <c r="AR9" s="39">
        <f t="shared" si="17"/>
        <v>1365.8125</v>
      </c>
      <c r="AS9" s="39">
        <f t="shared" si="17"/>
        <v>2416.4375</v>
      </c>
      <c r="AT9" s="39">
        <f t="shared" si="17"/>
        <v>1365.8125</v>
      </c>
      <c r="AU9" s="39">
        <f t="shared" si="17"/>
        <v>1365.8125</v>
      </c>
      <c r="AV9" s="39">
        <f t="shared" si="17"/>
        <v>2731.625</v>
      </c>
      <c r="AW9" s="39">
        <f t="shared" si="17"/>
        <v>2731.625</v>
      </c>
      <c r="AX9" s="39">
        <f t="shared" si="17"/>
        <v>2731.625</v>
      </c>
      <c r="AY9" s="42"/>
      <c r="AZ9" s="40">
        <f t="shared" ref="AZ9:BG9" si="18">+D9/C9-1</f>
        <v>3.0952380952381064E-2</v>
      </c>
      <c r="BA9" s="40">
        <f t="shared" si="18"/>
        <v>3.0023094688221619E-2</v>
      </c>
      <c r="BB9" s="40">
        <f t="shared" si="18"/>
        <v>5.1569506726457437E-2</v>
      </c>
      <c r="BC9" s="40">
        <f t="shared" si="18"/>
        <v>2.771855010660973E-2</v>
      </c>
      <c r="BD9" s="40">
        <f t="shared" si="18"/>
        <v>2.6970954356846377E-2</v>
      </c>
      <c r="BE9" s="40">
        <f t="shared" si="18"/>
        <v>5.2525252525252641E-2</v>
      </c>
      <c r="BF9" s="40">
        <f t="shared" si="18"/>
        <v>4.9904030710172798E-2</v>
      </c>
      <c r="BG9" s="40">
        <f t="shared" si="18"/>
        <v>4.7531992687385838E-2</v>
      </c>
    </row>
    <row r="10" spans="1:59" ht="14.25" customHeight="1" x14ac:dyDescent="0.3">
      <c r="B10" s="36">
        <v>3</v>
      </c>
      <c r="C10" s="37">
        <f t="shared" ref="C10:K10" si="19">C9*$B$1</f>
        <v>45229.406249999978</v>
      </c>
      <c r="D10" s="37">
        <f t="shared" si="19"/>
        <v>46629.364062499983</v>
      </c>
      <c r="E10" s="37">
        <f t="shared" si="19"/>
        <v>48029.32187499998</v>
      </c>
      <c r="F10" s="37">
        <f t="shared" si="19"/>
        <v>50506.170312499984</v>
      </c>
      <c r="G10" s="37">
        <f t="shared" si="19"/>
        <v>51906.128124999981</v>
      </c>
      <c r="H10" s="37">
        <f t="shared" si="19"/>
        <v>53306.085937499978</v>
      </c>
      <c r="I10" s="37">
        <f t="shared" si="19"/>
        <v>56106.00156249998</v>
      </c>
      <c r="J10" s="37">
        <f t="shared" si="19"/>
        <v>58905.917187499981</v>
      </c>
      <c r="K10" s="37">
        <f t="shared" si="19"/>
        <v>61705.832812499983</v>
      </c>
      <c r="N10" s="284" t="s">
        <v>35</v>
      </c>
      <c r="O10" s="285"/>
      <c r="P10" s="285"/>
      <c r="Q10" s="286"/>
      <c r="R10" s="24">
        <f t="shared" ref="R10:S10" si="20">R9*1.2111</f>
        <v>409621.75719977135</v>
      </c>
      <c r="S10" s="24">
        <f t="shared" si="20"/>
        <v>247760.77599819901</v>
      </c>
      <c r="W10" s="41">
        <f t="shared" ref="W10:AE10" si="21">+C10-C9</f>
        <v>1103.1562499999927</v>
      </c>
      <c r="X10" s="41">
        <f t="shared" si="21"/>
        <v>1137.3015624999971</v>
      </c>
      <c r="Y10" s="41">
        <f t="shared" si="21"/>
        <v>1171.4468749999942</v>
      </c>
      <c r="Z10" s="41">
        <f t="shared" si="21"/>
        <v>1231.8578124999985</v>
      </c>
      <c r="AA10" s="41">
        <f t="shared" si="21"/>
        <v>1266.0031249999956</v>
      </c>
      <c r="AB10" s="41">
        <f t="shared" si="21"/>
        <v>1300.1484374999927</v>
      </c>
      <c r="AC10" s="41">
        <f t="shared" si="21"/>
        <v>1368.4390624999942</v>
      </c>
      <c r="AD10" s="41">
        <f t="shared" si="21"/>
        <v>1436.7296874999956</v>
      </c>
      <c r="AE10" s="41">
        <f t="shared" si="21"/>
        <v>1505.0203124999971</v>
      </c>
      <c r="AG10" s="1">
        <f t="shared" ref="AG10:AO10" si="22">+C10/C9-1</f>
        <v>2.4999999999999911E-2</v>
      </c>
      <c r="AH10" s="1">
        <f t="shared" si="22"/>
        <v>2.4999999999999911E-2</v>
      </c>
      <c r="AI10" s="1">
        <f t="shared" si="22"/>
        <v>2.4999999999999911E-2</v>
      </c>
      <c r="AJ10" s="1">
        <f t="shared" si="22"/>
        <v>2.4999999999999911E-2</v>
      </c>
      <c r="AK10" s="1">
        <f t="shared" si="22"/>
        <v>2.4999999999999911E-2</v>
      </c>
      <c r="AL10" s="1">
        <f t="shared" si="22"/>
        <v>2.4999999999999911E-2</v>
      </c>
      <c r="AM10" s="1">
        <f t="shared" si="22"/>
        <v>2.4999999999999911E-2</v>
      </c>
      <c r="AN10" s="1">
        <f t="shared" si="22"/>
        <v>2.4999999999999911E-2</v>
      </c>
      <c r="AO10" s="1">
        <f t="shared" si="22"/>
        <v>2.4999999999999911E-2</v>
      </c>
      <c r="AQ10" s="39">
        <f t="shared" ref="AQ10:AX10" si="23">+D10-C10</f>
        <v>1399.9578125000044</v>
      </c>
      <c r="AR10" s="39">
        <f t="shared" si="23"/>
        <v>1399.9578124999971</v>
      </c>
      <c r="AS10" s="39">
        <f t="shared" si="23"/>
        <v>2476.8484375000044</v>
      </c>
      <c r="AT10" s="39">
        <f t="shared" si="23"/>
        <v>1399.9578124999971</v>
      </c>
      <c r="AU10" s="39">
        <f t="shared" si="23"/>
        <v>1399.9578124999971</v>
      </c>
      <c r="AV10" s="39">
        <f t="shared" si="23"/>
        <v>2799.9156250000015</v>
      </c>
      <c r="AW10" s="39">
        <f t="shared" si="23"/>
        <v>2799.9156250000015</v>
      </c>
      <c r="AX10" s="39">
        <f t="shared" si="23"/>
        <v>2799.9156250000015</v>
      </c>
      <c r="AY10" s="42"/>
      <c r="AZ10" s="40">
        <f t="shared" ref="AZ10:BG10" si="24">+D10/C10-1</f>
        <v>3.0952380952381064E-2</v>
      </c>
      <c r="BA10" s="40">
        <f t="shared" si="24"/>
        <v>3.0023094688221619E-2</v>
      </c>
      <c r="BB10" s="40">
        <f t="shared" si="24"/>
        <v>5.1569506726457437E-2</v>
      </c>
      <c r="BC10" s="40">
        <f t="shared" si="24"/>
        <v>2.771855010660973E-2</v>
      </c>
      <c r="BD10" s="40">
        <f t="shared" si="24"/>
        <v>2.6970954356846377E-2</v>
      </c>
      <c r="BE10" s="40">
        <f t="shared" si="24"/>
        <v>5.2525252525252641E-2</v>
      </c>
      <c r="BF10" s="40">
        <f t="shared" si="24"/>
        <v>4.9904030710172798E-2</v>
      </c>
      <c r="BG10" s="40">
        <f t="shared" si="24"/>
        <v>4.7531992687385838E-2</v>
      </c>
    </row>
    <row r="11" spans="1:59" ht="14.25" customHeight="1" x14ac:dyDescent="0.3">
      <c r="B11" s="36">
        <v>4</v>
      </c>
      <c r="C11" s="24">
        <f t="shared" ref="C11:K11" si="25">C10*$B$1</f>
        <v>46360.141406249975</v>
      </c>
      <c r="D11" s="24">
        <f t="shared" si="25"/>
        <v>47795.098164062481</v>
      </c>
      <c r="E11" s="24">
        <f t="shared" si="25"/>
        <v>49230.054921874973</v>
      </c>
      <c r="F11" s="24">
        <f t="shared" si="25"/>
        <v>51768.824570312478</v>
      </c>
      <c r="G11" s="24">
        <f t="shared" si="25"/>
        <v>53203.781328124976</v>
      </c>
      <c r="H11" s="24">
        <f t="shared" si="25"/>
        <v>54638.738085937475</v>
      </c>
      <c r="I11" s="24">
        <f t="shared" si="25"/>
        <v>57508.651601562473</v>
      </c>
      <c r="J11" s="24">
        <f t="shared" si="25"/>
        <v>60378.565117187478</v>
      </c>
      <c r="K11" s="24">
        <f t="shared" si="25"/>
        <v>63248.478632812476</v>
      </c>
      <c r="R11" s="41"/>
      <c r="S11" s="41"/>
      <c r="W11" s="41">
        <f t="shared" ref="W11:AE11" si="26">+C11-C10</f>
        <v>1130.7351562499971</v>
      </c>
      <c r="X11" s="41">
        <f t="shared" si="26"/>
        <v>1165.7341015624988</v>
      </c>
      <c r="Y11" s="41">
        <f t="shared" si="26"/>
        <v>1200.7330468749933</v>
      </c>
      <c r="Z11" s="41">
        <f t="shared" si="26"/>
        <v>1262.6542578124936</v>
      </c>
      <c r="AA11" s="41">
        <f t="shared" si="26"/>
        <v>1297.6532031249953</v>
      </c>
      <c r="AB11" s="41">
        <f t="shared" si="26"/>
        <v>1332.6521484374971</v>
      </c>
      <c r="AC11" s="41">
        <f t="shared" si="26"/>
        <v>1402.6500390624933</v>
      </c>
      <c r="AD11" s="41">
        <f t="shared" si="26"/>
        <v>1472.6479296874968</v>
      </c>
      <c r="AE11" s="41">
        <f t="shared" si="26"/>
        <v>1542.645820312493</v>
      </c>
      <c r="AG11" s="1">
        <f t="shared" ref="AG11:AO11" si="27">+C11/C10-1</f>
        <v>2.4999999999999911E-2</v>
      </c>
      <c r="AH11" s="1">
        <f t="shared" si="27"/>
        <v>2.4999999999999911E-2</v>
      </c>
      <c r="AI11" s="1">
        <f t="shared" si="27"/>
        <v>2.4999999999999911E-2</v>
      </c>
      <c r="AJ11" s="1">
        <f t="shared" si="27"/>
        <v>2.4999999999999911E-2</v>
      </c>
      <c r="AK11" s="1">
        <f t="shared" si="27"/>
        <v>2.4999999999999911E-2</v>
      </c>
      <c r="AL11" s="1">
        <f t="shared" si="27"/>
        <v>2.4999999999999911E-2</v>
      </c>
      <c r="AM11" s="1">
        <f t="shared" si="27"/>
        <v>2.4999999999999911E-2</v>
      </c>
      <c r="AN11" s="1">
        <f t="shared" si="27"/>
        <v>2.4999999999999911E-2</v>
      </c>
      <c r="AO11" s="1">
        <f t="shared" si="27"/>
        <v>2.4999999999999911E-2</v>
      </c>
      <c r="AQ11" s="39">
        <f t="shared" ref="AQ11:AX11" si="28">+D11-C11</f>
        <v>1434.9567578125061</v>
      </c>
      <c r="AR11" s="39">
        <f t="shared" si="28"/>
        <v>1434.9567578124916</v>
      </c>
      <c r="AS11" s="39">
        <f t="shared" si="28"/>
        <v>2538.7696484375047</v>
      </c>
      <c r="AT11" s="39">
        <f t="shared" si="28"/>
        <v>1434.9567578124988</v>
      </c>
      <c r="AU11" s="39">
        <f t="shared" si="28"/>
        <v>1434.9567578124988</v>
      </c>
      <c r="AV11" s="39">
        <f t="shared" si="28"/>
        <v>2869.9135156249977</v>
      </c>
      <c r="AW11" s="39">
        <f t="shared" si="28"/>
        <v>2869.9135156250049</v>
      </c>
      <c r="AX11" s="39">
        <f t="shared" si="28"/>
        <v>2869.9135156249977</v>
      </c>
      <c r="AY11" s="42"/>
      <c r="AZ11" s="40">
        <f t="shared" ref="AZ11:BG11" si="29">+D11/C11-1</f>
        <v>3.0952380952381064E-2</v>
      </c>
      <c r="BA11" s="40">
        <f t="shared" si="29"/>
        <v>3.0023094688221619E-2</v>
      </c>
      <c r="BB11" s="40">
        <f t="shared" si="29"/>
        <v>5.1569506726457437E-2</v>
      </c>
      <c r="BC11" s="40">
        <f t="shared" si="29"/>
        <v>2.771855010660973E-2</v>
      </c>
      <c r="BD11" s="40">
        <f t="shared" si="29"/>
        <v>2.6970954356846377E-2</v>
      </c>
      <c r="BE11" s="40">
        <f t="shared" si="29"/>
        <v>5.2525252525252419E-2</v>
      </c>
      <c r="BF11" s="40">
        <f t="shared" si="29"/>
        <v>4.9904030710172798E-2</v>
      </c>
      <c r="BG11" s="40">
        <f t="shared" si="29"/>
        <v>4.7531992687385616E-2</v>
      </c>
    </row>
    <row r="12" spans="1:59" ht="14.25" customHeight="1" x14ac:dyDescent="0.3">
      <c r="B12" s="36">
        <v>5</v>
      </c>
      <c r="C12" s="24">
        <f t="shared" ref="C12:K12" si="30">C11*$B$1</f>
        <v>47519.144941406223</v>
      </c>
      <c r="D12" s="24">
        <f t="shared" si="30"/>
        <v>48989.97561816404</v>
      </c>
      <c r="E12" s="24">
        <f t="shared" si="30"/>
        <v>50460.806294921844</v>
      </c>
      <c r="F12" s="24">
        <f t="shared" si="30"/>
        <v>53063.045184570285</v>
      </c>
      <c r="G12" s="24">
        <f t="shared" si="30"/>
        <v>54533.875861328095</v>
      </c>
      <c r="H12" s="24">
        <f t="shared" si="30"/>
        <v>56004.706538085906</v>
      </c>
      <c r="I12" s="24">
        <f t="shared" si="30"/>
        <v>58946.367891601527</v>
      </c>
      <c r="J12" s="24">
        <f t="shared" si="30"/>
        <v>61888.029245117163</v>
      </c>
      <c r="K12" s="24">
        <f t="shared" si="30"/>
        <v>64829.690598632784</v>
      </c>
      <c r="N12" s="1" t="s">
        <v>36</v>
      </c>
      <c r="R12" s="41"/>
      <c r="S12" s="41"/>
      <c r="T12" s="43"/>
      <c r="U12" s="43"/>
      <c r="W12" s="41">
        <f t="shared" ref="W12:AE12" si="31">+C12-C11</f>
        <v>1159.0035351562474</v>
      </c>
      <c r="X12" s="41">
        <f t="shared" si="31"/>
        <v>1194.8774541015591</v>
      </c>
      <c r="Y12" s="41">
        <f t="shared" si="31"/>
        <v>1230.7513730468709</v>
      </c>
      <c r="Z12" s="41">
        <f t="shared" si="31"/>
        <v>1294.220614257807</v>
      </c>
      <c r="AA12" s="41">
        <f t="shared" si="31"/>
        <v>1330.0945332031188</v>
      </c>
      <c r="AB12" s="41">
        <f t="shared" si="31"/>
        <v>1365.9684521484305</v>
      </c>
      <c r="AC12" s="41">
        <f t="shared" si="31"/>
        <v>1437.716290039054</v>
      </c>
      <c r="AD12" s="41">
        <f t="shared" si="31"/>
        <v>1509.4641279296848</v>
      </c>
      <c r="AE12" s="41">
        <f t="shared" si="31"/>
        <v>1581.2119658203083</v>
      </c>
      <c r="AG12" s="1">
        <f t="shared" ref="AG12:AO12" si="32">+C12/C11-1</f>
        <v>2.4999999999999911E-2</v>
      </c>
      <c r="AH12" s="1">
        <f t="shared" si="32"/>
        <v>2.4999999999999911E-2</v>
      </c>
      <c r="AI12" s="1">
        <f t="shared" si="32"/>
        <v>2.4999999999999911E-2</v>
      </c>
      <c r="AJ12" s="1">
        <f t="shared" si="32"/>
        <v>2.4999999999999911E-2</v>
      </c>
      <c r="AK12" s="1">
        <f t="shared" si="32"/>
        <v>2.4999999999999911E-2</v>
      </c>
      <c r="AL12" s="1">
        <f t="shared" si="32"/>
        <v>2.4999999999999911E-2</v>
      </c>
      <c r="AM12" s="1">
        <f t="shared" si="32"/>
        <v>2.4999999999999911E-2</v>
      </c>
      <c r="AN12" s="1">
        <f t="shared" si="32"/>
        <v>2.4999999999999911E-2</v>
      </c>
      <c r="AO12" s="1">
        <f t="shared" si="32"/>
        <v>2.4999999999999911E-2</v>
      </c>
      <c r="AQ12" s="39">
        <f t="shared" ref="AQ12:AX12" si="33">+D12-C12</f>
        <v>1470.8306767578179</v>
      </c>
      <c r="AR12" s="39">
        <f t="shared" si="33"/>
        <v>1470.8306767578033</v>
      </c>
      <c r="AS12" s="39">
        <f t="shared" si="33"/>
        <v>2602.2388896484408</v>
      </c>
      <c r="AT12" s="39">
        <f t="shared" si="33"/>
        <v>1470.8306767578106</v>
      </c>
      <c r="AU12" s="39">
        <f t="shared" si="33"/>
        <v>1470.8306767578106</v>
      </c>
      <c r="AV12" s="39">
        <f t="shared" si="33"/>
        <v>2941.6613535156212</v>
      </c>
      <c r="AW12" s="39">
        <f t="shared" si="33"/>
        <v>2941.6613535156357</v>
      </c>
      <c r="AX12" s="39">
        <f t="shared" si="33"/>
        <v>2941.6613535156212</v>
      </c>
      <c r="AY12" s="42"/>
      <c r="AZ12" s="40">
        <f t="shared" ref="AZ12:BG12" si="34">+D12/C12-1</f>
        <v>3.0952380952381064E-2</v>
      </c>
      <c r="BA12" s="40">
        <f t="shared" si="34"/>
        <v>3.0023094688221619E-2</v>
      </c>
      <c r="BB12" s="40">
        <f t="shared" si="34"/>
        <v>5.1569506726457437E-2</v>
      </c>
      <c r="BC12" s="40">
        <f t="shared" si="34"/>
        <v>2.771855010660973E-2</v>
      </c>
      <c r="BD12" s="40">
        <f t="shared" si="34"/>
        <v>2.6970954356846377E-2</v>
      </c>
      <c r="BE12" s="40">
        <f t="shared" si="34"/>
        <v>5.2525252525252419E-2</v>
      </c>
      <c r="BF12" s="40">
        <f t="shared" si="34"/>
        <v>4.990403071017302E-2</v>
      </c>
      <c r="BG12" s="40">
        <f t="shared" si="34"/>
        <v>4.7531992687385616E-2</v>
      </c>
    </row>
    <row r="13" spans="1:59" ht="14.25" customHeight="1" x14ac:dyDescent="0.3">
      <c r="B13" s="36">
        <v>6</v>
      </c>
      <c r="C13" s="24">
        <f t="shared" ref="C13:K13" si="35">C12*$B$1</f>
        <v>48707.123564941372</v>
      </c>
      <c r="D13" s="24">
        <f t="shared" si="35"/>
        <v>50214.725008618138</v>
      </c>
      <c r="E13" s="24">
        <f t="shared" si="35"/>
        <v>51722.326452294888</v>
      </c>
      <c r="F13" s="24">
        <f t="shared" si="35"/>
        <v>54389.621314184536</v>
      </c>
      <c r="G13" s="24">
        <f t="shared" si="35"/>
        <v>55897.222757861295</v>
      </c>
      <c r="H13" s="24">
        <f t="shared" si="35"/>
        <v>57404.824201538046</v>
      </c>
      <c r="I13" s="24">
        <f t="shared" si="35"/>
        <v>60420.027088891562</v>
      </c>
      <c r="J13" s="24">
        <f t="shared" si="35"/>
        <v>63435.229976245086</v>
      </c>
      <c r="K13" s="24">
        <f t="shared" si="35"/>
        <v>66450.432863598602</v>
      </c>
      <c r="N13" s="284" t="s">
        <v>37</v>
      </c>
      <c r="O13" s="285"/>
      <c r="P13" s="285"/>
      <c r="Q13" s="286"/>
      <c r="R13" s="24">
        <f>G89</f>
        <v>11928046.482172677</v>
      </c>
      <c r="S13" s="24">
        <v>11502591</v>
      </c>
      <c r="T13" s="1" t="s">
        <v>38</v>
      </c>
      <c r="U13" s="43"/>
      <c r="W13" s="41">
        <f t="shared" ref="W13:AE13" si="36">+C13-C12</f>
        <v>1187.9786235351494</v>
      </c>
      <c r="X13" s="41">
        <f t="shared" si="36"/>
        <v>1224.749390454097</v>
      </c>
      <c r="Y13" s="41">
        <f t="shared" si="36"/>
        <v>1261.5201573730446</v>
      </c>
      <c r="Z13" s="41">
        <f t="shared" si="36"/>
        <v>1326.5761296142518</v>
      </c>
      <c r="AA13" s="41">
        <f t="shared" si="36"/>
        <v>1363.3468965331995</v>
      </c>
      <c r="AB13" s="41">
        <f t="shared" si="36"/>
        <v>1400.1176634521398</v>
      </c>
      <c r="AC13" s="41">
        <f t="shared" si="36"/>
        <v>1473.6591972900351</v>
      </c>
      <c r="AD13" s="41">
        <f t="shared" si="36"/>
        <v>1547.2007311279231</v>
      </c>
      <c r="AE13" s="41">
        <f t="shared" si="36"/>
        <v>1620.7422649658183</v>
      </c>
      <c r="AG13" s="1">
        <f t="shared" ref="AG13:AO13" si="37">+C13/C12-1</f>
        <v>2.4999999999999911E-2</v>
      </c>
      <c r="AH13" s="1">
        <f t="shared" si="37"/>
        <v>2.4999999999999911E-2</v>
      </c>
      <c r="AI13" s="1">
        <f t="shared" si="37"/>
        <v>2.4999999999999911E-2</v>
      </c>
      <c r="AJ13" s="1">
        <f t="shared" si="37"/>
        <v>2.4999999999999911E-2</v>
      </c>
      <c r="AK13" s="1">
        <f t="shared" si="37"/>
        <v>2.4999999999999911E-2</v>
      </c>
      <c r="AL13" s="1">
        <f t="shared" si="37"/>
        <v>2.4999999999999911E-2</v>
      </c>
      <c r="AM13" s="1">
        <f t="shared" si="37"/>
        <v>2.4999999999999911E-2</v>
      </c>
      <c r="AN13" s="1">
        <f t="shared" si="37"/>
        <v>2.4999999999999911E-2</v>
      </c>
      <c r="AO13" s="1">
        <f t="shared" si="37"/>
        <v>2.4999999999999911E-2</v>
      </c>
      <c r="AQ13" s="39">
        <f t="shared" ref="AQ13:AX13" si="38">+D13-C13</f>
        <v>1507.6014436767655</v>
      </c>
      <c r="AR13" s="39">
        <f t="shared" si="38"/>
        <v>1507.6014436767509</v>
      </c>
      <c r="AS13" s="39">
        <f t="shared" si="38"/>
        <v>2667.294861889648</v>
      </c>
      <c r="AT13" s="39">
        <f t="shared" si="38"/>
        <v>1507.6014436767582</v>
      </c>
      <c r="AU13" s="39">
        <f t="shared" si="38"/>
        <v>1507.6014436767509</v>
      </c>
      <c r="AV13" s="39">
        <f t="shared" si="38"/>
        <v>3015.2028873535164</v>
      </c>
      <c r="AW13" s="39">
        <f t="shared" si="38"/>
        <v>3015.2028873535237</v>
      </c>
      <c r="AX13" s="39">
        <f t="shared" si="38"/>
        <v>3015.2028873535164</v>
      </c>
      <c r="AY13" s="42"/>
      <c r="AZ13" s="40">
        <f t="shared" ref="AZ13:BG13" si="39">+D13/C13-1</f>
        <v>3.0952380952381064E-2</v>
      </c>
      <c r="BA13" s="40">
        <f t="shared" si="39"/>
        <v>3.0023094688221619E-2</v>
      </c>
      <c r="BB13" s="40">
        <f t="shared" si="39"/>
        <v>5.1569506726457437E-2</v>
      </c>
      <c r="BC13" s="40">
        <f t="shared" si="39"/>
        <v>2.771855010660973E-2</v>
      </c>
      <c r="BD13" s="40">
        <f t="shared" si="39"/>
        <v>2.6970954356846377E-2</v>
      </c>
      <c r="BE13" s="40">
        <f t="shared" si="39"/>
        <v>5.2525252525252641E-2</v>
      </c>
      <c r="BF13" s="40">
        <f t="shared" si="39"/>
        <v>4.990403071017302E-2</v>
      </c>
      <c r="BG13" s="40">
        <f t="shared" si="39"/>
        <v>4.7531992687385838E-2</v>
      </c>
    </row>
    <row r="14" spans="1:59" ht="14.25" customHeight="1" x14ac:dyDescent="0.3">
      <c r="B14" s="36">
        <v>7</v>
      </c>
      <c r="C14" s="24">
        <f t="shared" ref="C14:K14" si="40">C13*$B$1</f>
        <v>49924.801654064904</v>
      </c>
      <c r="D14" s="24">
        <f t="shared" si="40"/>
        <v>51470.093133833587</v>
      </c>
      <c r="E14" s="24">
        <f t="shared" si="40"/>
        <v>53015.384613602255</v>
      </c>
      <c r="F14" s="24">
        <f t="shared" si="40"/>
        <v>55749.361847039145</v>
      </c>
      <c r="G14" s="24">
        <f t="shared" si="40"/>
        <v>57294.65332680782</v>
      </c>
      <c r="H14" s="24">
        <f t="shared" si="40"/>
        <v>58839.944806576488</v>
      </c>
      <c r="I14" s="24">
        <f t="shared" si="40"/>
        <v>61930.527766113846</v>
      </c>
      <c r="J14" s="24">
        <f t="shared" si="40"/>
        <v>65021.110725651204</v>
      </c>
      <c r="K14" s="24">
        <f t="shared" si="40"/>
        <v>68111.693685188555</v>
      </c>
      <c r="N14" s="284" t="s">
        <v>39</v>
      </c>
      <c r="O14" s="285"/>
      <c r="P14" s="285"/>
      <c r="Q14" s="286"/>
      <c r="R14" s="24">
        <v>10851185</v>
      </c>
      <c r="S14" s="24">
        <f>+R14</f>
        <v>10851185</v>
      </c>
      <c r="T14" s="43"/>
      <c r="U14" s="43"/>
      <c r="W14" s="41">
        <f t="shared" ref="W14:AE14" si="41">+C14-C13</f>
        <v>1217.6780891235321</v>
      </c>
      <c r="X14" s="41">
        <f t="shared" si="41"/>
        <v>1255.3681252154493</v>
      </c>
      <c r="Y14" s="41">
        <f t="shared" si="41"/>
        <v>1293.0581613073664</v>
      </c>
      <c r="Z14" s="41">
        <f t="shared" si="41"/>
        <v>1359.7405328546083</v>
      </c>
      <c r="AA14" s="41">
        <f t="shared" si="41"/>
        <v>1397.4305689465255</v>
      </c>
      <c r="AB14" s="41">
        <f t="shared" si="41"/>
        <v>1435.1206050384426</v>
      </c>
      <c r="AC14" s="41">
        <f t="shared" si="41"/>
        <v>1510.5006772222841</v>
      </c>
      <c r="AD14" s="41">
        <f t="shared" si="41"/>
        <v>1585.8807494061184</v>
      </c>
      <c r="AE14" s="41">
        <f t="shared" si="41"/>
        <v>1661.2608215899527</v>
      </c>
      <c r="AG14" s="1">
        <f t="shared" ref="AG14:AO14" si="42">+C14/C13-1</f>
        <v>2.4999999999999911E-2</v>
      </c>
      <c r="AH14" s="1">
        <f t="shared" si="42"/>
        <v>2.4999999999999911E-2</v>
      </c>
      <c r="AI14" s="1">
        <f t="shared" si="42"/>
        <v>2.4999999999999911E-2</v>
      </c>
      <c r="AJ14" s="1">
        <f t="shared" si="42"/>
        <v>2.4999999999999911E-2</v>
      </c>
      <c r="AK14" s="1">
        <f t="shared" si="42"/>
        <v>2.4999999999999911E-2</v>
      </c>
      <c r="AL14" s="1">
        <f t="shared" si="42"/>
        <v>2.4999999999999911E-2</v>
      </c>
      <c r="AM14" s="1">
        <f t="shared" si="42"/>
        <v>2.4999999999999911E-2</v>
      </c>
      <c r="AN14" s="1">
        <f t="shared" si="42"/>
        <v>2.4999999999999911E-2</v>
      </c>
      <c r="AO14" s="1">
        <f t="shared" si="42"/>
        <v>2.4999999999999911E-2</v>
      </c>
      <c r="AQ14" s="39">
        <f t="shared" ref="AQ14:AX14" si="43">+D14-C14</f>
        <v>1545.2914797686826</v>
      </c>
      <c r="AR14" s="39">
        <f t="shared" si="43"/>
        <v>1545.2914797686681</v>
      </c>
      <c r="AS14" s="39">
        <f t="shared" si="43"/>
        <v>2733.9772334368899</v>
      </c>
      <c r="AT14" s="39">
        <f t="shared" si="43"/>
        <v>1545.2914797686753</v>
      </c>
      <c r="AU14" s="39">
        <f t="shared" si="43"/>
        <v>1545.2914797686681</v>
      </c>
      <c r="AV14" s="39">
        <f t="shared" si="43"/>
        <v>3090.582959537358</v>
      </c>
      <c r="AW14" s="39">
        <f t="shared" si="43"/>
        <v>3090.582959537358</v>
      </c>
      <c r="AX14" s="39">
        <f t="shared" si="43"/>
        <v>3090.5829595373507</v>
      </c>
      <c r="AY14" s="42"/>
      <c r="AZ14" s="40">
        <f t="shared" ref="AZ14:BG14" si="44">+D14/C14-1</f>
        <v>3.0952380952381064E-2</v>
      </c>
      <c r="BA14" s="40">
        <f t="shared" si="44"/>
        <v>3.0023094688221619E-2</v>
      </c>
      <c r="BB14" s="40">
        <f t="shared" si="44"/>
        <v>5.1569506726457437E-2</v>
      </c>
      <c r="BC14" s="40">
        <f t="shared" si="44"/>
        <v>2.771855010660973E-2</v>
      </c>
      <c r="BD14" s="40">
        <f t="shared" si="44"/>
        <v>2.6970954356846377E-2</v>
      </c>
      <c r="BE14" s="40">
        <f t="shared" si="44"/>
        <v>5.2525252525252641E-2</v>
      </c>
      <c r="BF14" s="40">
        <f t="shared" si="44"/>
        <v>4.9904030710172798E-2</v>
      </c>
      <c r="BG14" s="40">
        <f t="shared" si="44"/>
        <v>4.7531992687385838E-2</v>
      </c>
    </row>
    <row r="15" spans="1:59" ht="14.25" customHeight="1" x14ac:dyDescent="0.3">
      <c r="A15" s="1">
        <v>50000</v>
      </c>
      <c r="B15" s="36">
        <v>8</v>
      </c>
      <c r="C15" s="24">
        <f t="shared" ref="C15:K15" si="45">C14*$B$1</f>
        <v>51172.921695416524</v>
      </c>
      <c r="D15" s="24">
        <f t="shared" si="45"/>
        <v>52756.845462179423</v>
      </c>
      <c r="E15" s="24">
        <f t="shared" si="45"/>
        <v>54340.769228942307</v>
      </c>
      <c r="F15" s="24">
        <f t="shared" si="45"/>
        <v>57143.095893215119</v>
      </c>
      <c r="G15" s="24">
        <f t="shared" si="45"/>
        <v>58727.01965997801</v>
      </c>
      <c r="H15" s="24">
        <f t="shared" si="45"/>
        <v>60310.943426740894</v>
      </c>
      <c r="I15" s="24">
        <f t="shared" si="45"/>
        <v>63478.790960266684</v>
      </c>
      <c r="J15" s="24">
        <f t="shared" si="45"/>
        <v>66646.638493792474</v>
      </c>
      <c r="K15" s="24">
        <f t="shared" si="45"/>
        <v>69814.486027318257</v>
      </c>
      <c r="N15" s="284" t="s">
        <v>40</v>
      </c>
      <c r="O15" s="285"/>
      <c r="P15" s="285"/>
      <c r="Q15" s="286"/>
      <c r="R15" s="24">
        <f t="shared" ref="R15:S15" si="46">R13-R14</f>
        <v>1076861.4821726773</v>
      </c>
      <c r="S15" s="24">
        <f t="shared" si="46"/>
        <v>651406</v>
      </c>
      <c r="T15" s="43"/>
      <c r="U15" s="43"/>
      <c r="W15" s="41">
        <f t="shared" ref="W15:AE15" si="47">+C15-C14</f>
        <v>1248.1200413516199</v>
      </c>
      <c r="X15" s="41">
        <f t="shared" si="47"/>
        <v>1286.7523283458358</v>
      </c>
      <c r="Y15" s="41">
        <f t="shared" si="47"/>
        <v>1325.3846153400518</v>
      </c>
      <c r="Z15" s="41">
        <f t="shared" si="47"/>
        <v>1393.7340461759741</v>
      </c>
      <c r="AA15" s="41">
        <f t="shared" si="47"/>
        <v>1432.36633317019</v>
      </c>
      <c r="AB15" s="41">
        <f t="shared" si="47"/>
        <v>1470.998620164406</v>
      </c>
      <c r="AC15" s="41">
        <f t="shared" si="47"/>
        <v>1548.263194152838</v>
      </c>
      <c r="AD15" s="41">
        <f t="shared" si="47"/>
        <v>1625.5277681412699</v>
      </c>
      <c r="AE15" s="41">
        <f t="shared" si="47"/>
        <v>1702.7923421297019</v>
      </c>
      <c r="AG15" s="1">
        <f t="shared" ref="AG15:AO15" si="48">+C15/C14-1</f>
        <v>2.4999999999999911E-2</v>
      </c>
      <c r="AH15" s="1">
        <f t="shared" si="48"/>
        <v>2.4999999999999911E-2</v>
      </c>
      <c r="AI15" s="1">
        <f t="shared" si="48"/>
        <v>2.4999999999999911E-2</v>
      </c>
      <c r="AJ15" s="1">
        <f t="shared" si="48"/>
        <v>2.4999999999999911E-2</v>
      </c>
      <c r="AK15" s="1">
        <f t="shared" si="48"/>
        <v>2.4999999999999911E-2</v>
      </c>
      <c r="AL15" s="1">
        <f t="shared" si="48"/>
        <v>2.4999999999999911E-2</v>
      </c>
      <c r="AM15" s="1">
        <f t="shared" si="48"/>
        <v>2.4999999999999911E-2</v>
      </c>
      <c r="AN15" s="1">
        <f t="shared" si="48"/>
        <v>2.4999999999999911E-2</v>
      </c>
      <c r="AO15" s="1">
        <f t="shared" si="48"/>
        <v>2.4999999999999911E-2</v>
      </c>
      <c r="AQ15" s="39">
        <f t="shared" ref="AQ15:AX15" si="49">+D15-C15</f>
        <v>1583.9237667628986</v>
      </c>
      <c r="AR15" s="39">
        <f t="shared" si="49"/>
        <v>1583.923766762884</v>
      </c>
      <c r="AS15" s="39">
        <f t="shared" si="49"/>
        <v>2802.3266642728122</v>
      </c>
      <c r="AT15" s="39">
        <f t="shared" si="49"/>
        <v>1583.9237667628913</v>
      </c>
      <c r="AU15" s="39">
        <f t="shared" si="49"/>
        <v>1583.923766762884</v>
      </c>
      <c r="AV15" s="39">
        <f t="shared" si="49"/>
        <v>3167.8475335257899</v>
      </c>
      <c r="AW15" s="39">
        <f t="shared" si="49"/>
        <v>3167.8475335257899</v>
      </c>
      <c r="AX15" s="39">
        <f t="shared" si="49"/>
        <v>3167.8475335257826</v>
      </c>
      <c r="AY15" s="42"/>
      <c r="AZ15" s="40">
        <f t="shared" ref="AZ15:BG15" si="50">+D15/C15-1</f>
        <v>3.0952380952381064E-2</v>
      </c>
      <c r="BA15" s="40">
        <f t="shared" si="50"/>
        <v>3.0023094688221619E-2</v>
      </c>
      <c r="BB15" s="40">
        <f t="shared" si="50"/>
        <v>5.1569506726457437E-2</v>
      </c>
      <c r="BC15" s="40">
        <f t="shared" si="50"/>
        <v>2.771855010660973E-2</v>
      </c>
      <c r="BD15" s="40">
        <f t="shared" si="50"/>
        <v>2.6970954356846377E-2</v>
      </c>
      <c r="BE15" s="40">
        <f t="shared" si="50"/>
        <v>5.2525252525252641E-2</v>
      </c>
      <c r="BF15" s="40">
        <f t="shared" si="50"/>
        <v>4.9904030710172798E-2</v>
      </c>
      <c r="BG15" s="40">
        <f t="shared" si="50"/>
        <v>4.7531992687385616E-2</v>
      </c>
    </row>
    <row r="16" spans="1:59" ht="14.25" customHeight="1" x14ac:dyDescent="0.3">
      <c r="A16" s="1">
        <f>+A15/185</f>
        <v>270.27027027027026</v>
      </c>
      <c r="B16" s="36">
        <v>9</v>
      </c>
      <c r="C16" s="24">
        <f t="shared" ref="C16:K16" si="51">C15*$B$1</f>
        <v>52452.244737801935</v>
      </c>
      <c r="D16" s="24">
        <f t="shared" si="51"/>
        <v>54075.766598733906</v>
      </c>
      <c r="E16" s="24">
        <f t="shared" si="51"/>
        <v>55699.288459665862</v>
      </c>
      <c r="F16" s="24">
        <f t="shared" si="51"/>
        <v>58571.673290545492</v>
      </c>
      <c r="G16" s="24">
        <f t="shared" si="51"/>
        <v>60195.195151477456</v>
      </c>
      <c r="H16" s="24">
        <f t="shared" si="51"/>
        <v>61818.717012409412</v>
      </c>
      <c r="I16" s="24">
        <f t="shared" si="51"/>
        <v>65065.760734273346</v>
      </c>
      <c r="J16" s="24">
        <f t="shared" si="51"/>
        <v>68312.804456137281</v>
      </c>
      <c r="K16" s="24">
        <f t="shared" si="51"/>
        <v>71559.848178001208</v>
      </c>
      <c r="N16" s="284" t="s">
        <v>41</v>
      </c>
      <c r="O16" s="285"/>
      <c r="P16" s="285"/>
      <c r="Q16" s="286"/>
      <c r="R16" s="24">
        <f t="shared" ref="R16:S16" si="52">R15*1.211</f>
        <v>1304079.2549111124</v>
      </c>
      <c r="S16" s="24">
        <f t="shared" si="52"/>
        <v>788852.66600000008</v>
      </c>
      <c r="W16" s="41">
        <f t="shared" ref="W16:AE16" si="53">+C16-C15</f>
        <v>1279.3230423854111</v>
      </c>
      <c r="X16" s="41">
        <f t="shared" si="53"/>
        <v>1318.9211365544834</v>
      </c>
      <c r="Y16" s="41">
        <f t="shared" si="53"/>
        <v>1358.5192307235557</v>
      </c>
      <c r="Z16" s="41">
        <f t="shared" si="53"/>
        <v>1428.5773973303731</v>
      </c>
      <c r="AA16" s="41">
        <f t="shared" si="53"/>
        <v>1468.1754914994453</v>
      </c>
      <c r="AB16" s="41">
        <f t="shared" si="53"/>
        <v>1507.7735856685176</v>
      </c>
      <c r="AC16" s="41">
        <f t="shared" si="53"/>
        <v>1586.9697740066622</v>
      </c>
      <c r="AD16" s="41">
        <f t="shared" si="53"/>
        <v>1666.1659623448068</v>
      </c>
      <c r="AE16" s="41">
        <f t="shared" si="53"/>
        <v>1745.3621506829513</v>
      </c>
      <c r="AG16" s="1">
        <f t="shared" ref="AG16:AO16" si="54">+C16/C15-1</f>
        <v>2.4999999999999911E-2</v>
      </c>
      <c r="AH16" s="1">
        <f t="shared" si="54"/>
        <v>2.4999999999999911E-2</v>
      </c>
      <c r="AI16" s="1">
        <f t="shared" si="54"/>
        <v>2.4999999999999911E-2</v>
      </c>
      <c r="AJ16" s="1">
        <f t="shared" si="54"/>
        <v>2.4999999999999911E-2</v>
      </c>
      <c r="AK16" s="1">
        <f t="shared" si="54"/>
        <v>2.4999999999999911E-2</v>
      </c>
      <c r="AL16" s="1">
        <f t="shared" si="54"/>
        <v>2.4999999999999911E-2</v>
      </c>
      <c r="AM16" s="1">
        <f t="shared" si="54"/>
        <v>2.4999999999999911E-2</v>
      </c>
      <c r="AN16" s="1">
        <f t="shared" si="54"/>
        <v>2.4999999999999911E-2</v>
      </c>
      <c r="AO16" s="1">
        <f t="shared" si="54"/>
        <v>2.4999999999999911E-2</v>
      </c>
      <c r="AQ16" s="39">
        <f t="shared" ref="AQ16:AX16" si="55">+D16-C16</f>
        <v>1623.5218609319709</v>
      </c>
      <c r="AR16" s="39">
        <f t="shared" si="55"/>
        <v>1623.5218609319563</v>
      </c>
      <c r="AS16" s="39">
        <f t="shared" si="55"/>
        <v>2872.3848308796296</v>
      </c>
      <c r="AT16" s="39">
        <f t="shared" si="55"/>
        <v>1623.5218609319636</v>
      </c>
      <c r="AU16" s="39">
        <f t="shared" si="55"/>
        <v>1623.5218609319563</v>
      </c>
      <c r="AV16" s="39">
        <f t="shared" si="55"/>
        <v>3247.0437218639345</v>
      </c>
      <c r="AW16" s="39">
        <f t="shared" si="55"/>
        <v>3247.0437218639345</v>
      </c>
      <c r="AX16" s="39">
        <f t="shared" si="55"/>
        <v>3247.0437218639272</v>
      </c>
      <c r="AY16" s="42"/>
      <c r="AZ16" s="40">
        <f t="shared" ref="AZ16:BG16" si="56">+D16/C16-1</f>
        <v>3.0952380952381064E-2</v>
      </c>
      <c r="BA16" s="40">
        <f t="shared" si="56"/>
        <v>3.0023094688221619E-2</v>
      </c>
      <c r="BB16" s="40">
        <f t="shared" si="56"/>
        <v>5.1569506726457437E-2</v>
      </c>
      <c r="BC16" s="40">
        <f t="shared" si="56"/>
        <v>2.771855010660973E-2</v>
      </c>
      <c r="BD16" s="40">
        <f t="shared" si="56"/>
        <v>2.6970954356846377E-2</v>
      </c>
      <c r="BE16" s="40">
        <f t="shared" si="56"/>
        <v>5.2525252525252641E-2</v>
      </c>
      <c r="BF16" s="40">
        <f t="shared" si="56"/>
        <v>4.9904030710172798E-2</v>
      </c>
      <c r="BG16" s="40">
        <f t="shared" si="56"/>
        <v>4.7531992687385616E-2</v>
      </c>
    </row>
    <row r="17" spans="1:59" ht="14.25" customHeight="1" x14ac:dyDescent="0.3">
      <c r="A17" s="1">
        <f>+A15/185*180</f>
        <v>48648.648648648646</v>
      </c>
      <c r="B17" s="36">
        <v>10</v>
      </c>
      <c r="C17" s="24">
        <f t="shared" ref="C17:K17" si="57">C16*$B$1</f>
        <v>53763.550856246977</v>
      </c>
      <c r="D17" s="24">
        <f t="shared" si="57"/>
        <v>55427.660763702246</v>
      </c>
      <c r="E17" s="24">
        <f t="shared" si="57"/>
        <v>57091.770671157501</v>
      </c>
      <c r="F17" s="24">
        <f t="shared" si="57"/>
        <v>60035.965122809124</v>
      </c>
      <c r="G17" s="24">
        <f t="shared" si="57"/>
        <v>61700.075030264386</v>
      </c>
      <c r="H17" s="24">
        <f t="shared" si="57"/>
        <v>63364.184937719641</v>
      </c>
      <c r="I17" s="24">
        <f t="shared" si="57"/>
        <v>66692.404752630173</v>
      </c>
      <c r="J17" s="24">
        <f t="shared" si="57"/>
        <v>70020.624567540712</v>
      </c>
      <c r="K17" s="24">
        <f t="shared" si="57"/>
        <v>73348.844382451236</v>
      </c>
      <c r="R17" s="41"/>
      <c r="S17" s="41"/>
      <c r="W17" s="41">
        <f t="shared" ref="W17:AE17" si="58">+C17-C16</f>
        <v>1311.3061184450416</v>
      </c>
      <c r="X17" s="41">
        <f t="shared" si="58"/>
        <v>1351.8941649683402</v>
      </c>
      <c r="Y17" s="41">
        <f t="shared" si="58"/>
        <v>1392.4822114916387</v>
      </c>
      <c r="Z17" s="41">
        <f t="shared" si="58"/>
        <v>1464.2918322636324</v>
      </c>
      <c r="AA17" s="41">
        <f t="shared" si="58"/>
        <v>1504.8798787869309</v>
      </c>
      <c r="AB17" s="41">
        <f t="shared" si="58"/>
        <v>1545.4679253102295</v>
      </c>
      <c r="AC17" s="41">
        <f t="shared" si="58"/>
        <v>1626.6440183568266</v>
      </c>
      <c r="AD17" s="41">
        <f t="shared" si="58"/>
        <v>1707.8201114034309</v>
      </c>
      <c r="AE17" s="41">
        <f t="shared" si="58"/>
        <v>1788.996204450028</v>
      </c>
      <c r="AG17" s="1">
        <f t="shared" ref="AG17:AO17" si="59">+C17/C16-1</f>
        <v>2.4999999999999911E-2</v>
      </c>
      <c r="AH17" s="1">
        <f t="shared" si="59"/>
        <v>2.4999999999999911E-2</v>
      </c>
      <c r="AI17" s="1">
        <f t="shared" si="59"/>
        <v>2.4999999999999911E-2</v>
      </c>
      <c r="AJ17" s="1">
        <f t="shared" si="59"/>
        <v>2.4999999999999911E-2</v>
      </c>
      <c r="AK17" s="1">
        <f t="shared" si="59"/>
        <v>2.4999999999999911E-2</v>
      </c>
      <c r="AL17" s="1">
        <f t="shared" si="59"/>
        <v>2.4999999999999911E-2</v>
      </c>
      <c r="AM17" s="1">
        <f t="shared" si="59"/>
        <v>2.4999999999999911E-2</v>
      </c>
      <c r="AN17" s="1">
        <f t="shared" si="59"/>
        <v>2.4999999999999911E-2</v>
      </c>
      <c r="AO17" s="1">
        <f t="shared" si="59"/>
        <v>2.4999999999999911E-2</v>
      </c>
      <c r="AQ17" s="39">
        <f t="shared" ref="AQ17:AX17" si="60">+D17-C17</f>
        <v>1664.1099074552694</v>
      </c>
      <c r="AR17" s="39">
        <f t="shared" si="60"/>
        <v>1664.1099074552549</v>
      </c>
      <c r="AS17" s="39">
        <f t="shared" si="60"/>
        <v>2944.1944516516232</v>
      </c>
      <c r="AT17" s="39">
        <f t="shared" si="60"/>
        <v>1664.1099074552621</v>
      </c>
      <c r="AU17" s="39">
        <f t="shared" si="60"/>
        <v>1664.1099074552549</v>
      </c>
      <c r="AV17" s="39">
        <f t="shared" si="60"/>
        <v>3328.2198149105316</v>
      </c>
      <c r="AW17" s="39">
        <f t="shared" si="60"/>
        <v>3328.2198149105388</v>
      </c>
      <c r="AX17" s="39">
        <f t="shared" si="60"/>
        <v>3328.2198149105243</v>
      </c>
      <c r="AY17" s="42"/>
      <c r="AZ17" s="40">
        <f t="shared" ref="AZ17:BG17" si="61">+D17/C17-1</f>
        <v>3.0952380952381064E-2</v>
      </c>
      <c r="BA17" s="40">
        <f t="shared" si="61"/>
        <v>3.0023094688221619E-2</v>
      </c>
      <c r="BB17" s="40">
        <f t="shared" si="61"/>
        <v>5.1569506726457437E-2</v>
      </c>
      <c r="BC17" s="40">
        <f t="shared" si="61"/>
        <v>2.771855010660973E-2</v>
      </c>
      <c r="BD17" s="40">
        <f t="shared" si="61"/>
        <v>2.6970954356846377E-2</v>
      </c>
      <c r="BE17" s="40">
        <f t="shared" si="61"/>
        <v>5.2525252525252641E-2</v>
      </c>
      <c r="BF17" s="40">
        <f t="shared" si="61"/>
        <v>4.990403071017302E-2</v>
      </c>
      <c r="BG17" s="40">
        <f t="shared" si="61"/>
        <v>4.7531992687385616E-2</v>
      </c>
    </row>
    <row r="18" spans="1:59" ht="14.25" customHeight="1" x14ac:dyDescent="0.3">
      <c r="A18" s="1">
        <f>+A17/180</f>
        <v>270.27027027027026</v>
      </c>
      <c r="B18" s="36">
        <v>11</v>
      </c>
      <c r="C18" s="24">
        <f t="shared" ref="C18:K18" si="62">C17*$B$1</f>
        <v>55107.639627653145</v>
      </c>
      <c r="D18" s="24">
        <f t="shared" si="62"/>
        <v>56813.352282794796</v>
      </c>
      <c r="E18" s="24">
        <f t="shared" si="62"/>
        <v>58519.064937936433</v>
      </c>
      <c r="F18" s="24">
        <f t="shared" si="62"/>
        <v>61536.864250879349</v>
      </c>
      <c r="G18" s="24">
        <f t="shared" si="62"/>
        <v>63242.576906020993</v>
      </c>
      <c r="H18" s="24">
        <f t="shared" si="62"/>
        <v>64948.28956116263</v>
      </c>
      <c r="I18" s="24">
        <f t="shared" si="62"/>
        <v>68359.714871445918</v>
      </c>
      <c r="J18" s="24">
        <f t="shared" si="62"/>
        <v>71771.140181729221</v>
      </c>
      <c r="K18" s="24">
        <f t="shared" si="62"/>
        <v>75182.565492012509</v>
      </c>
      <c r="N18" s="284" t="s">
        <v>42</v>
      </c>
      <c r="O18" s="285"/>
      <c r="P18" s="285"/>
      <c r="Q18" s="286"/>
      <c r="R18" s="24">
        <f t="shared" ref="R18:S18" si="63">R16+R10</f>
        <v>1713701.0121108838</v>
      </c>
      <c r="S18" s="24">
        <f t="shared" si="63"/>
        <v>1036613.4419981991</v>
      </c>
      <c r="W18" s="41">
        <f t="shared" ref="W18:AE18" si="64">+C18-C17</f>
        <v>1344.0887714061682</v>
      </c>
      <c r="X18" s="41">
        <f t="shared" si="64"/>
        <v>1385.6915190925502</v>
      </c>
      <c r="Y18" s="41">
        <f t="shared" si="64"/>
        <v>1427.2942667789321</v>
      </c>
      <c r="Z18" s="41">
        <f t="shared" si="64"/>
        <v>1500.8991280702248</v>
      </c>
      <c r="AA18" s="41">
        <f t="shared" si="64"/>
        <v>1542.5018757566068</v>
      </c>
      <c r="AB18" s="41">
        <f t="shared" si="64"/>
        <v>1584.1046234429887</v>
      </c>
      <c r="AC18" s="41">
        <f t="shared" si="64"/>
        <v>1667.3101188157452</v>
      </c>
      <c r="AD18" s="41">
        <f t="shared" si="64"/>
        <v>1750.5156141885091</v>
      </c>
      <c r="AE18" s="41">
        <f t="shared" si="64"/>
        <v>1833.7211095612729</v>
      </c>
      <c r="AG18" s="1">
        <f t="shared" ref="AG18:AO18" si="65">+C18/C17-1</f>
        <v>2.4999999999999911E-2</v>
      </c>
      <c r="AH18" s="1">
        <f t="shared" si="65"/>
        <v>2.4999999999999911E-2</v>
      </c>
      <c r="AI18" s="1">
        <f t="shared" si="65"/>
        <v>2.4999999999999911E-2</v>
      </c>
      <c r="AJ18" s="1">
        <f t="shared" si="65"/>
        <v>2.4999999999999911E-2</v>
      </c>
      <c r="AK18" s="1">
        <f t="shared" si="65"/>
        <v>2.4999999999999911E-2</v>
      </c>
      <c r="AL18" s="1">
        <f t="shared" si="65"/>
        <v>2.4999999999999911E-2</v>
      </c>
      <c r="AM18" s="1">
        <f t="shared" si="65"/>
        <v>2.4999999999999911E-2</v>
      </c>
      <c r="AN18" s="1">
        <f t="shared" si="65"/>
        <v>2.4999999999999911E-2</v>
      </c>
      <c r="AO18" s="1">
        <f t="shared" si="65"/>
        <v>2.4999999999999911E-2</v>
      </c>
      <c r="AQ18" s="39">
        <f t="shared" ref="AQ18:AX18" si="66">+D18-C18</f>
        <v>1705.7126551416513</v>
      </c>
      <c r="AR18" s="39">
        <f t="shared" si="66"/>
        <v>1705.7126551416368</v>
      </c>
      <c r="AS18" s="39">
        <f t="shared" si="66"/>
        <v>3017.799312942916</v>
      </c>
      <c r="AT18" s="39">
        <f t="shared" si="66"/>
        <v>1705.7126551416441</v>
      </c>
      <c r="AU18" s="39">
        <f t="shared" si="66"/>
        <v>1705.7126551416368</v>
      </c>
      <c r="AV18" s="39">
        <f t="shared" si="66"/>
        <v>3411.4253102832881</v>
      </c>
      <c r="AW18" s="39">
        <f t="shared" si="66"/>
        <v>3411.4253102833027</v>
      </c>
      <c r="AX18" s="39">
        <f t="shared" si="66"/>
        <v>3411.4253102832881</v>
      </c>
      <c r="AY18" s="42"/>
      <c r="AZ18" s="40">
        <f t="shared" ref="AZ18:BG18" si="67">+D18/C18-1</f>
        <v>3.0952380952381064E-2</v>
      </c>
      <c r="BA18" s="40">
        <f t="shared" si="67"/>
        <v>3.0023094688221619E-2</v>
      </c>
      <c r="BB18" s="40">
        <f t="shared" si="67"/>
        <v>5.1569506726457437E-2</v>
      </c>
      <c r="BC18" s="40">
        <f t="shared" si="67"/>
        <v>2.771855010660973E-2</v>
      </c>
      <c r="BD18" s="40">
        <f t="shared" si="67"/>
        <v>2.6970954356846377E-2</v>
      </c>
      <c r="BE18" s="40">
        <f t="shared" si="67"/>
        <v>5.2525252525252419E-2</v>
      </c>
      <c r="BF18" s="40">
        <f t="shared" si="67"/>
        <v>4.990403071017302E-2</v>
      </c>
      <c r="BG18" s="40">
        <f t="shared" si="67"/>
        <v>4.7531992687385616E-2</v>
      </c>
    </row>
    <row r="19" spans="1:59" ht="14.25" customHeight="1" x14ac:dyDescent="0.3">
      <c r="B19" s="36">
        <v>12</v>
      </c>
      <c r="C19" s="24">
        <f t="shared" ref="C19:K19" si="68">C18*$B$1</f>
        <v>56485.330618344466</v>
      </c>
      <c r="D19" s="24">
        <f t="shared" si="68"/>
        <v>58233.686089864663</v>
      </c>
      <c r="E19" s="24">
        <f t="shared" si="68"/>
        <v>59982.041561384838</v>
      </c>
      <c r="F19" s="24">
        <f t="shared" si="68"/>
        <v>63075.285857151328</v>
      </c>
      <c r="G19" s="24">
        <f t="shared" si="68"/>
        <v>64823.641328671511</v>
      </c>
      <c r="H19" s="24">
        <f t="shared" si="68"/>
        <v>66571.996800191686</v>
      </c>
      <c r="I19" s="24">
        <f t="shared" si="68"/>
        <v>70068.707743232066</v>
      </c>
      <c r="J19" s="24">
        <f t="shared" si="68"/>
        <v>73565.418686272445</v>
      </c>
      <c r="K19" s="24">
        <f t="shared" si="68"/>
        <v>77062.129629312811</v>
      </c>
      <c r="R19" s="41"/>
      <c r="S19" s="41"/>
      <c r="W19" s="41">
        <f t="shared" ref="W19:AE19" si="69">+C19-C18</f>
        <v>1377.6909906913206</v>
      </c>
      <c r="X19" s="41">
        <f t="shared" si="69"/>
        <v>1420.3338070698665</v>
      </c>
      <c r="Y19" s="41">
        <f t="shared" si="69"/>
        <v>1462.976623448405</v>
      </c>
      <c r="Z19" s="41">
        <f t="shared" si="69"/>
        <v>1538.4216062719788</v>
      </c>
      <c r="AA19" s="41">
        <f t="shared" si="69"/>
        <v>1581.0644226505174</v>
      </c>
      <c r="AB19" s="41">
        <f t="shared" si="69"/>
        <v>1623.7072390290559</v>
      </c>
      <c r="AC19" s="41">
        <f t="shared" si="69"/>
        <v>1708.9928717861476</v>
      </c>
      <c r="AD19" s="41">
        <f t="shared" si="69"/>
        <v>1794.2785045432247</v>
      </c>
      <c r="AE19" s="41">
        <f t="shared" si="69"/>
        <v>1879.5641373003018</v>
      </c>
      <c r="AG19" s="1">
        <f t="shared" ref="AG19:AO19" si="70">+C19/C18-1</f>
        <v>2.4999999999999911E-2</v>
      </c>
      <c r="AH19" s="1">
        <f t="shared" si="70"/>
        <v>2.4999999999999911E-2</v>
      </c>
      <c r="AI19" s="1">
        <f t="shared" si="70"/>
        <v>2.4999999999999911E-2</v>
      </c>
      <c r="AJ19" s="1">
        <f t="shared" si="70"/>
        <v>2.4999999999999911E-2</v>
      </c>
      <c r="AK19" s="1">
        <f t="shared" si="70"/>
        <v>2.4999999999999911E-2</v>
      </c>
      <c r="AL19" s="1">
        <f t="shared" si="70"/>
        <v>2.4999999999999911E-2</v>
      </c>
      <c r="AM19" s="1">
        <f t="shared" si="70"/>
        <v>2.4999999999999911E-2</v>
      </c>
      <c r="AN19" s="1">
        <f t="shared" si="70"/>
        <v>2.4999999999999911E-2</v>
      </c>
      <c r="AO19" s="1">
        <f t="shared" si="70"/>
        <v>2.4999999999999911E-2</v>
      </c>
      <c r="AQ19" s="39">
        <f t="shared" ref="AQ19:AX19" si="71">+D19-C19</f>
        <v>1748.3554715201972</v>
      </c>
      <c r="AR19" s="39">
        <f t="shared" si="71"/>
        <v>1748.3554715201753</v>
      </c>
      <c r="AS19" s="39">
        <f t="shared" si="71"/>
        <v>3093.2442957664898</v>
      </c>
      <c r="AT19" s="39">
        <f t="shared" si="71"/>
        <v>1748.3554715201826</v>
      </c>
      <c r="AU19" s="39">
        <f t="shared" si="71"/>
        <v>1748.3554715201753</v>
      </c>
      <c r="AV19" s="39">
        <f t="shared" si="71"/>
        <v>3496.7109430403798</v>
      </c>
      <c r="AW19" s="39">
        <f t="shared" si="71"/>
        <v>3496.7109430403798</v>
      </c>
      <c r="AX19" s="39">
        <f t="shared" si="71"/>
        <v>3496.7109430403652</v>
      </c>
      <c r="AY19" s="42"/>
      <c r="AZ19" s="40">
        <f t="shared" ref="AZ19:BG19" si="72">+D19/C19-1</f>
        <v>3.0952380952381064E-2</v>
      </c>
      <c r="BA19" s="40">
        <f t="shared" si="72"/>
        <v>3.0023094688221619E-2</v>
      </c>
      <c r="BB19" s="40">
        <f t="shared" si="72"/>
        <v>5.1569506726457437E-2</v>
      </c>
      <c r="BC19" s="40">
        <f t="shared" si="72"/>
        <v>2.771855010660973E-2</v>
      </c>
      <c r="BD19" s="40">
        <f t="shared" si="72"/>
        <v>2.6970954356846377E-2</v>
      </c>
      <c r="BE19" s="40">
        <f t="shared" si="72"/>
        <v>5.2525252525252641E-2</v>
      </c>
      <c r="BF19" s="40">
        <f t="shared" si="72"/>
        <v>4.9904030710172798E-2</v>
      </c>
      <c r="BG19" s="40">
        <f t="shared" si="72"/>
        <v>4.7531992687385616E-2</v>
      </c>
    </row>
    <row r="20" spans="1:59" ht="14.25" customHeight="1" x14ac:dyDescent="0.3">
      <c r="B20" s="36">
        <v>13</v>
      </c>
      <c r="C20" s="24">
        <f t="shared" ref="C20:K20" si="73">C19*$B$1</f>
        <v>57897.463883803073</v>
      </c>
      <c r="D20" s="24">
        <f t="shared" si="73"/>
        <v>59689.528242111272</v>
      </c>
      <c r="E20" s="24">
        <f t="shared" si="73"/>
        <v>61481.592600419455</v>
      </c>
      <c r="F20" s="24">
        <f t="shared" si="73"/>
        <v>64652.168003580104</v>
      </c>
      <c r="G20" s="24">
        <f t="shared" si="73"/>
        <v>66444.232361888295</v>
      </c>
      <c r="H20" s="24">
        <f t="shared" si="73"/>
        <v>68236.296720196478</v>
      </c>
      <c r="I20" s="24">
        <f t="shared" si="73"/>
        <v>71820.42543681286</v>
      </c>
      <c r="J20" s="24">
        <f t="shared" si="73"/>
        <v>75404.554153429257</v>
      </c>
      <c r="K20" s="24">
        <f t="shared" si="73"/>
        <v>78988.682870045624</v>
      </c>
      <c r="Q20" s="44" t="s">
        <v>43</v>
      </c>
      <c r="R20" s="24">
        <f>(R13*B1)-R13</f>
        <v>298201.16205431521</v>
      </c>
      <c r="S20" s="24"/>
      <c r="W20" s="41">
        <f t="shared" ref="W20:AE20" si="74">+C20-C19</f>
        <v>1412.1332654586076</v>
      </c>
      <c r="X20" s="41">
        <f t="shared" si="74"/>
        <v>1455.8421522466087</v>
      </c>
      <c r="Y20" s="41">
        <f t="shared" si="74"/>
        <v>1499.5510390346171</v>
      </c>
      <c r="Z20" s="41">
        <f t="shared" si="74"/>
        <v>1576.8821464287757</v>
      </c>
      <c r="AA20" s="41">
        <f t="shared" si="74"/>
        <v>1620.5910332167841</v>
      </c>
      <c r="AB20" s="41">
        <f t="shared" si="74"/>
        <v>1664.2999200047925</v>
      </c>
      <c r="AC20" s="41">
        <f t="shared" si="74"/>
        <v>1751.7176935807947</v>
      </c>
      <c r="AD20" s="41">
        <f t="shared" si="74"/>
        <v>1839.1354671568115</v>
      </c>
      <c r="AE20" s="41">
        <f t="shared" si="74"/>
        <v>1926.5532407328137</v>
      </c>
      <c r="AG20" s="1">
        <f t="shared" ref="AG20:AO20" si="75">+C20/C19-1</f>
        <v>2.4999999999999911E-2</v>
      </c>
      <c r="AH20" s="1">
        <f t="shared" si="75"/>
        <v>2.4999999999999911E-2</v>
      </c>
      <c r="AI20" s="1">
        <f t="shared" si="75"/>
        <v>2.4999999999999911E-2</v>
      </c>
      <c r="AJ20" s="1">
        <f t="shared" si="75"/>
        <v>2.4999999999999911E-2</v>
      </c>
      <c r="AK20" s="1">
        <f t="shared" si="75"/>
        <v>2.4999999999999911E-2</v>
      </c>
      <c r="AL20" s="1">
        <f t="shared" si="75"/>
        <v>2.4999999999999911E-2</v>
      </c>
      <c r="AM20" s="1">
        <f t="shared" si="75"/>
        <v>2.4999999999999911E-2</v>
      </c>
      <c r="AN20" s="1">
        <f t="shared" si="75"/>
        <v>2.4999999999999911E-2</v>
      </c>
      <c r="AO20" s="1">
        <f t="shared" si="75"/>
        <v>2.4999999999999911E-2</v>
      </c>
      <c r="AQ20" s="39">
        <f t="shared" ref="AQ20:AX20" si="76">+D20-C20</f>
        <v>1792.0643583081983</v>
      </c>
      <c r="AR20" s="39">
        <f t="shared" si="76"/>
        <v>1792.0643583081837</v>
      </c>
      <c r="AS20" s="39">
        <f t="shared" si="76"/>
        <v>3170.5754031606484</v>
      </c>
      <c r="AT20" s="39">
        <f t="shared" si="76"/>
        <v>1792.064358308191</v>
      </c>
      <c r="AU20" s="39">
        <f t="shared" si="76"/>
        <v>1792.0643583081837</v>
      </c>
      <c r="AV20" s="39">
        <f t="shared" si="76"/>
        <v>3584.128716616382</v>
      </c>
      <c r="AW20" s="39">
        <f t="shared" si="76"/>
        <v>3584.1287166163966</v>
      </c>
      <c r="AX20" s="39">
        <f t="shared" si="76"/>
        <v>3584.1287166163675</v>
      </c>
      <c r="AY20" s="42"/>
      <c r="AZ20" s="40">
        <f t="shared" ref="AZ20:BG20" si="77">+D20/C20-1</f>
        <v>3.0952380952381064E-2</v>
      </c>
      <c r="BA20" s="40">
        <f t="shared" si="77"/>
        <v>3.0023094688221619E-2</v>
      </c>
      <c r="BB20" s="40">
        <f t="shared" si="77"/>
        <v>5.1569506726457437E-2</v>
      </c>
      <c r="BC20" s="40">
        <f t="shared" si="77"/>
        <v>2.771855010660973E-2</v>
      </c>
      <c r="BD20" s="40">
        <f t="shared" si="77"/>
        <v>2.6970954356846377E-2</v>
      </c>
      <c r="BE20" s="40">
        <f t="shared" si="77"/>
        <v>5.2525252525252641E-2</v>
      </c>
      <c r="BF20" s="40">
        <f t="shared" si="77"/>
        <v>4.990403071017302E-2</v>
      </c>
      <c r="BG20" s="40">
        <f t="shared" si="77"/>
        <v>4.7531992687385616E-2</v>
      </c>
    </row>
    <row r="21" spans="1:59" ht="14.25" customHeight="1" x14ac:dyDescent="0.3">
      <c r="B21" s="36">
        <v>14</v>
      </c>
      <c r="C21" s="24">
        <f t="shared" ref="C21:K21" si="78">C20*$B$1</f>
        <v>59344.900480898148</v>
      </c>
      <c r="D21" s="24">
        <f t="shared" si="78"/>
        <v>61181.766448164046</v>
      </c>
      <c r="E21" s="24">
        <f t="shared" si="78"/>
        <v>63018.632415429936</v>
      </c>
      <c r="F21" s="24">
        <f t="shared" si="78"/>
        <v>66268.472203669604</v>
      </c>
      <c r="G21" s="24">
        <f t="shared" si="78"/>
        <v>68105.338170935502</v>
      </c>
      <c r="H21" s="24">
        <f t="shared" si="78"/>
        <v>69942.204138201385</v>
      </c>
      <c r="I21" s="24">
        <f t="shared" si="78"/>
        <v>73615.93607273318</v>
      </c>
      <c r="J21" s="24">
        <f t="shared" si="78"/>
        <v>77289.668007264976</v>
      </c>
      <c r="K21" s="24">
        <f t="shared" si="78"/>
        <v>80963.399941796757</v>
      </c>
      <c r="Q21" s="44" t="s">
        <v>44</v>
      </c>
      <c r="R21" s="24">
        <f>R20*1.22</f>
        <v>363805.41770626453</v>
      </c>
      <c r="S21" s="24"/>
      <c r="W21" s="41">
        <f t="shared" ref="W21:AE21" si="79">+C21-C20</f>
        <v>1447.4365970950748</v>
      </c>
      <c r="X21" s="41">
        <f t="shared" si="79"/>
        <v>1492.2382060527743</v>
      </c>
      <c r="Y21" s="41">
        <f t="shared" si="79"/>
        <v>1537.0398150104811</v>
      </c>
      <c r="Z21" s="41">
        <f t="shared" si="79"/>
        <v>1616.3042000895002</v>
      </c>
      <c r="AA21" s="41">
        <f t="shared" si="79"/>
        <v>1661.105809047207</v>
      </c>
      <c r="AB21" s="41">
        <f t="shared" si="79"/>
        <v>1705.9074180049065</v>
      </c>
      <c r="AC21" s="41">
        <f t="shared" si="79"/>
        <v>1795.5106359203201</v>
      </c>
      <c r="AD21" s="41">
        <f t="shared" si="79"/>
        <v>1885.1138538357191</v>
      </c>
      <c r="AE21" s="41">
        <f t="shared" si="79"/>
        <v>1974.7170717511326</v>
      </c>
      <c r="AG21" s="1">
        <f t="shared" ref="AG21:AO21" si="80">+C21/C20-1</f>
        <v>2.4999999999999911E-2</v>
      </c>
      <c r="AH21" s="1">
        <f t="shared" si="80"/>
        <v>2.4999999999999911E-2</v>
      </c>
      <c r="AI21" s="1">
        <f t="shared" si="80"/>
        <v>2.4999999999999911E-2</v>
      </c>
      <c r="AJ21" s="1">
        <f t="shared" si="80"/>
        <v>2.4999999999999911E-2</v>
      </c>
      <c r="AK21" s="1">
        <f t="shared" si="80"/>
        <v>2.4999999999999911E-2</v>
      </c>
      <c r="AL21" s="1">
        <f t="shared" si="80"/>
        <v>2.4999999999999911E-2</v>
      </c>
      <c r="AM21" s="1">
        <f t="shared" si="80"/>
        <v>2.4999999999999911E-2</v>
      </c>
      <c r="AN21" s="1">
        <f t="shared" si="80"/>
        <v>2.4999999999999911E-2</v>
      </c>
      <c r="AO21" s="1">
        <f t="shared" si="80"/>
        <v>2.4999999999999911E-2</v>
      </c>
      <c r="AQ21" s="39">
        <f t="shared" ref="AQ21:AX21" si="81">+D21-C21</f>
        <v>1836.8659672658978</v>
      </c>
      <c r="AR21" s="39">
        <f t="shared" si="81"/>
        <v>1836.8659672658905</v>
      </c>
      <c r="AS21" s="39">
        <f t="shared" si="81"/>
        <v>3249.8397882396675</v>
      </c>
      <c r="AT21" s="39">
        <f t="shared" si="81"/>
        <v>1836.8659672658978</v>
      </c>
      <c r="AU21" s="39">
        <f t="shared" si="81"/>
        <v>1836.8659672658832</v>
      </c>
      <c r="AV21" s="39">
        <f t="shared" si="81"/>
        <v>3673.7319345317956</v>
      </c>
      <c r="AW21" s="39">
        <f t="shared" si="81"/>
        <v>3673.7319345317956</v>
      </c>
      <c r="AX21" s="39">
        <f t="shared" si="81"/>
        <v>3673.731934531781</v>
      </c>
      <c r="AY21" s="42"/>
      <c r="AZ21" s="40">
        <f t="shared" ref="AZ21:BG21" si="82">+D21/C21-1</f>
        <v>3.0952380952381064E-2</v>
      </c>
      <c r="BA21" s="40">
        <f t="shared" si="82"/>
        <v>3.0023094688221619E-2</v>
      </c>
      <c r="BB21" s="40">
        <f t="shared" si="82"/>
        <v>5.1569506726457437E-2</v>
      </c>
      <c r="BC21" s="40">
        <f t="shared" si="82"/>
        <v>2.7718550106609952E-2</v>
      </c>
      <c r="BD21" s="40">
        <f t="shared" si="82"/>
        <v>2.6970954356846377E-2</v>
      </c>
      <c r="BE21" s="40">
        <f t="shared" si="82"/>
        <v>5.2525252525252641E-2</v>
      </c>
      <c r="BF21" s="40">
        <f t="shared" si="82"/>
        <v>4.9904030710172798E-2</v>
      </c>
      <c r="BG21" s="40">
        <f t="shared" si="82"/>
        <v>4.7531992687385616E-2</v>
      </c>
    </row>
    <row r="22" spans="1:59" ht="14.25" customHeight="1" x14ac:dyDescent="0.3">
      <c r="B22" s="36">
        <v>15</v>
      </c>
      <c r="C22" s="37">
        <f t="shared" ref="C22:K22" si="83">C21*$B$1</f>
        <v>60828.522992920596</v>
      </c>
      <c r="D22" s="37">
        <f t="shared" si="83"/>
        <v>62711.310609368142</v>
      </c>
      <c r="E22" s="24">
        <f t="shared" si="83"/>
        <v>64594.09822581568</v>
      </c>
      <c r="F22" s="24">
        <f t="shared" si="83"/>
        <v>67925.184008761338</v>
      </c>
      <c r="G22" s="24">
        <f t="shared" si="83"/>
        <v>69807.971625208884</v>
      </c>
      <c r="H22" s="24">
        <f t="shared" si="83"/>
        <v>71690.759241656415</v>
      </c>
      <c r="I22" s="24">
        <f t="shared" si="83"/>
        <v>75456.334474551506</v>
      </c>
      <c r="J22" s="24">
        <f t="shared" si="83"/>
        <v>79221.909707446597</v>
      </c>
      <c r="K22" s="24">
        <f t="shared" si="83"/>
        <v>82987.484940341674</v>
      </c>
      <c r="R22" s="45" t="s">
        <v>45</v>
      </c>
      <c r="S22" s="29" t="s">
        <v>18</v>
      </c>
      <c r="W22" s="41">
        <f t="shared" ref="W22:AE22" si="84">+C22-C21</f>
        <v>1483.6225120224481</v>
      </c>
      <c r="X22" s="41">
        <f t="shared" si="84"/>
        <v>1529.5441612040959</v>
      </c>
      <c r="Y22" s="41">
        <f t="shared" si="84"/>
        <v>1575.4658103857437</v>
      </c>
      <c r="Z22" s="41">
        <f t="shared" si="84"/>
        <v>1656.7118050917343</v>
      </c>
      <c r="AA22" s="41">
        <f t="shared" si="84"/>
        <v>1702.6334542733821</v>
      </c>
      <c r="AB22" s="41">
        <f t="shared" si="84"/>
        <v>1748.5551034550299</v>
      </c>
      <c r="AC22" s="41">
        <f t="shared" si="84"/>
        <v>1840.3984018183255</v>
      </c>
      <c r="AD22" s="41">
        <f t="shared" si="84"/>
        <v>1932.2417001816211</v>
      </c>
      <c r="AE22" s="41">
        <f t="shared" si="84"/>
        <v>2024.0849985449167</v>
      </c>
      <c r="AG22" s="1">
        <f t="shared" ref="AG22:AO22" si="85">+C22/C21-1</f>
        <v>2.4999999999999911E-2</v>
      </c>
      <c r="AH22" s="1">
        <f t="shared" si="85"/>
        <v>2.4999999999999911E-2</v>
      </c>
      <c r="AI22" s="1">
        <f t="shared" si="85"/>
        <v>2.4999999999999911E-2</v>
      </c>
      <c r="AJ22" s="1">
        <f t="shared" si="85"/>
        <v>2.4999999999999911E-2</v>
      </c>
      <c r="AK22" s="1">
        <f t="shared" si="85"/>
        <v>2.4999999999999911E-2</v>
      </c>
      <c r="AL22" s="1">
        <f t="shared" si="85"/>
        <v>2.4999999999999911E-2</v>
      </c>
      <c r="AM22" s="1">
        <f t="shared" si="85"/>
        <v>2.4999999999999911E-2</v>
      </c>
      <c r="AN22" s="1">
        <f t="shared" si="85"/>
        <v>2.4999999999999911E-2</v>
      </c>
      <c r="AO22" s="1">
        <f t="shared" si="85"/>
        <v>2.4999999999999911E-2</v>
      </c>
      <c r="AQ22" s="39">
        <f t="shared" ref="AQ22:AX22" si="86">+D22-C22</f>
        <v>1882.7876164475456</v>
      </c>
      <c r="AR22" s="39">
        <f t="shared" si="86"/>
        <v>1882.7876164475383</v>
      </c>
      <c r="AS22" s="39">
        <f t="shared" si="86"/>
        <v>3331.0857829456581</v>
      </c>
      <c r="AT22" s="39">
        <f t="shared" si="86"/>
        <v>1882.7876164475456</v>
      </c>
      <c r="AU22" s="39">
        <f t="shared" si="86"/>
        <v>1882.787616447531</v>
      </c>
      <c r="AV22" s="39">
        <f t="shared" si="86"/>
        <v>3765.5752328950912</v>
      </c>
      <c r="AW22" s="39">
        <f t="shared" si="86"/>
        <v>3765.5752328950912</v>
      </c>
      <c r="AX22" s="39">
        <f t="shared" si="86"/>
        <v>3765.5752328950766</v>
      </c>
      <c r="AY22" s="42"/>
      <c r="AZ22" s="40">
        <f t="shared" ref="AZ22:BG22" si="87">+D22/C22-1</f>
        <v>3.0952380952381064E-2</v>
      </c>
      <c r="BA22" s="40">
        <f t="shared" si="87"/>
        <v>3.0023094688221619E-2</v>
      </c>
      <c r="BB22" s="40">
        <f t="shared" si="87"/>
        <v>5.1569506726457437E-2</v>
      </c>
      <c r="BC22" s="40">
        <f t="shared" si="87"/>
        <v>2.7718550106609952E-2</v>
      </c>
      <c r="BD22" s="40">
        <f t="shared" si="87"/>
        <v>2.6970954356846377E-2</v>
      </c>
      <c r="BE22" s="40">
        <f t="shared" si="87"/>
        <v>5.2525252525252641E-2</v>
      </c>
      <c r="BF22" s="40">
        <f t="shared" si="87"/>
        <v>4.9904030710172798E-2</v>
      </c>
      <c r="BG22" s="40">
        <f t="shared" si="87"/>
        <v>4.7531992687385616E-2</v>
      </c>
    </row>
    <row r="23" spans="1:59" ht="14.25" customHeight="1" x14ac:dyDescent="0.3">
      <c r="B23" s="36">
        <v>16</v>
      </c>
      <c r="C23" s="46"/>
      <c r="D23" s="46"/>
      <c r="E23" s="24">
        <f t="shared" ref="E23:K23" si="88">E22*$B$1</f>
        <v>66208.950681461065</v>
      </c>
      <c r="F23" s="24">
        <f t="shared" si="88"/>
        <v>69623.313608980359</v>
      </c>
      <c r="G23" s="24">
        <f t="shared" si="88"/>
        <v>71553.170915839102</v>
      </c>
      <c r="H23" s="24">
        <f t="shared" si="88"/>
        <v>73483.028222697816</v>
      </c>
      <c r="I23" s="24">
        <f t="shared" si="88"/>
        <v>77342.742836415287</v>
      </c>
      <c r="J23" s="24">
        <f t="shared" si="88"/>
        <v>81202.457450132759</v>
      </c>
      <c r="K23" s="24">
        <f t="shared" si="88"/>
        <v>85062.172063850201</v>
      </c>
      <c r="Q23" s="47" t="s">
        <v>46</v>
      </c>
      <c r="R23" s="48">
        <v>1180000</v>
      </c>
      <c r="S23" s="48">
        <v>1180000</v>
      </c>
      <c r="W23" s="41"/>
      <c r="X23" s="41"/>
      <c r="Y23" s="41">
        <f t="shared" ref="Y23:AE23" si="89">+E23-E22</f>
        <v>1614.8524556453849</v>
      </c>
      <c r="Z23" s="41">
        <f t="shared" si="89"/>
        <v>1698.1296002190211</v>
      </c>
      <c r="AA23" s="41">
        <f t="shared" si="89"/>
        <v>1745.1992906302185</v>
      </c>
      <c r="AB23" s="41">
        <f t="shared" si="89"/>
        <v>1792.2689810414013</v>
      </c>
      <c r="AC23" s="41">
        <f t="shared" si="89"/>
        <v>1886.4083618637815</v>
      </c>
      <c r="AD23" s="41">
        <f t="shared" si="89"/>
        <v>1980.5477426861617</v>
      </c>
      <c r="AE23" s="41">
        <f t="shared" si="89"/>
        <v>2074.6871235085273</v>
      </c>
      <c r="AF23" s="41"/>
      <c r="AI23" s="1">
        <f t="shared" ref="AI23:AO23" si="90">+E23/E22-1</f>
        <v>2.4999999999999911E-2</v>
      </c>
      <c r="AJ23" s="1">
        <f t="shared" si="90"/>
        <v>2.4999999999999911E-2</v>
      </c>
      <c r="AK23" s="1">
        <f t="shared" si="90"/>
        <v>2.4999999999999911E-2</v>
      </c>
      <c r="AL23" s="1">
        <f t="shared" si="90"/>
        <v>2.4999999999999911E-2</v>
      </c>
      <c r="AM23" s="1">
        <f t="shared" si="90"/>
        <v>2.4999999999999911E-2</v>
      </c>
      <c r="AN23" s="1">
        <f t="shared" si="90"/>
        <v>2.4999999999999911E-2</v>
      </c>
      <c r="AO23" s="1">
        <f t="shared" si="90"/>
        <v>2.4999999999999911E-2</v>
      </c>
      <c r="AQ23" s="39"/>
      <c r="AR23" s="39"/>
      <c r="AS23" s="39">
        <f t="shared" ref="AS23:AX23" si="91">+F23-E23</f>
        <v>3414.3629275192943</v>
      </c>
      <c r="AT23" s="39">
        <f t="shared" si="91"/>
        <v>1929.857306858743</v>
      </c>
      <c r="AU23" s="39">
        <f t="shared" si="91"/>
        <v>1929.8573068587139</v>
      </c>
      <c r="AV23" s="39">
        <f t="shared" si="91"/>
        <v>3859.7146137174714</v>
      </c>
      <c r="AW23" s="39">
        <f t="shared" si="91"/>
        <v>3859.7146137174714</v>
      </c>
      <c r="AX23" s="39">
        <f t="shared" si="91"/>
        <v>3859.7146137174423</v>
      </c>
      <c r="AY23" s="42"/>
      <c r="AZ23" s="40"/>
      <c r="BA23" s="40"/>
      <c r="BB23" s="40">
        <f t="shared" ref="BB23:BG23" si="92">+F23/E23-1</f>
        <v>5.1569506726457437E-2</v>
      </c>
      <c r="BC23" s="40">
        <f t="shared" si="92"/>
        <v>2.7718550106609952E-2</v>
      </c>
      <c r="BD23" s="40">
        <f t="shared" si="92"/>
        <v>2.6970954356846155E-2</v>
      </c>
      <c r="BE23" s="40">
        <f t="shared" si="92"/>
        <v>5.2525252525252641E-2</v>
      </c>
      <c r="BF23" s="40">
        <f t="shared" si="92"/>
        <v>4.9904030710172798E-2</v>
      </c>
      <c r="BG23" s="40">
        <f t="shared" si="92"/>
        <v>4.7531992687385394E-2</v>
      </c>
    </row>
    <row r="24" spans="1:59" ht="14.25" customHeight="1" x14ac:dyDescent="0.3">
      <c r="B24" s="36">
        <v>17</v>
      </c>
      <c r="C24" s="46"/>
      <c r="D24" s="46"/>
      <c r="E24" s="24">
        <f t="shared" ref="E24:K24" si="93">E23*$B$1</f>
        <v>67864.174448497579</v>
      </c>
      <c r="F24" s="24">
        <f t="shared" si="93"/>
        <v>71363.896449204869</v>
      </c>
      <c r="G24" s="24">
        <f t="shared" si="93"/>
        <v>73342.000188735066</v>
      </c>
      <c r="H24" s="24">
        <f t="shared" si="93"/>
        <v>75320.103928265249</v>
      </c>
      <c r="I24" s="24">
        <f t="shared" si="93"/>
        <v>79276.311407325658</v>
      </c>
      <c r="J24" s="24">
        <f t="shared" si="93"/>
        <v>83232.518886386068</v>
      </c>
      <c r="K24" s="24">
        <f t="shared" si="93"/>
        <v>87188.726365446448</v>
      </c>
      <c r="Q24" s="47" t="s">
        <v>47</v>
      </c>
      <c r="R24" s="41">
        <f>-R16</f>
        <v>-1304079.2549111124</v>
      </c>
      <c r="S24" s="41">
        <v>-790000</v>
      </c>
      <c r="T24" s="1" t="s">
        <v>48</v>
      </c>
      <c r="W24" s="41"/>
      <c r="X24" s="41"/>
      <c r="Y24" s="41">
        <f t="shared" ref="Y24:AE24" si="94">+E24-E23</f>
        <v>1655.2237670365139</v>
      </c>
      <c r="Z24" s="41">
        <f t="shared" si="94"/>
        <v>1740.5828402245097</v>
      </c>
      <c r="AA24" s="41">
        <f t="shared" si="94"/>
        <v>1788.8292728959641</v>
      </c>
      <c r="AB24" s="41">
        <f t="shared" si="94"/>
        <v>1837.075705567433</v>
      </c>
      <c r="AC24" s="41">
        <f t="shared" si="94"/>
        <v>1933.5685709103709</v>
      </c>
      <c r="AD24" s="41">
        <f t="shared" si="94"/>
        <v>2030.0614362533088</v>
      </c>
      <c r="AE24" s="41">
        <f t="shared" si="94"/>
        <v>2126.5543015962467</v>
      </c>
      <c r="AF24" s="41"/>
      <c r="AI24" s="1">
        <f t="shared" ref="AI24:AO24" si="95">+E24/E23-1</f>
        <v>2.4999999999999911E-2</v>
      </c>
      <c r="AJ24" s="1">
        <f t="shared" si="95"/>
        <v>2.4999999999999911E-2</v>
      </c>
      <c r="AK24" s="1">
        <f t="shared" si="95"/>
        <v>2.4999999999999911E-2</v>
      </c>
      <c r="AL24" s="1">
        <f t="shared" si="95"/>
        <v>2.4999999999999911E-2</v>
      </c>
      <c r="AM24" s="1">
        <f t="shared" si="95"/>
        <v>2.4999999999999911E-2</v>
      </c>
      <c r="AN24" s="1">
        <f t="shared" si="95"/>
        <v>2.4999999999999911E-2</v>
      </c>
      <c r="AO24" s="1">
        <f t="shared" si="95"/>
        <v>2.4999999999999911E-2</v>
      </c>
      <c r="AQ24" s="39"/>
      <c r="AR24" s="39"/>
      <c r="AS24" s="39">
        <f t="shared" ref="AS24:AX24" si="96">+F24-E24</f>
        <v>3499.7220007072901</v>
      </c>
      <c r="AT24" s="39">
        <f t="shared" si="96"/>
        <v>1978.1037395301973</v>
      </c>
      <c r="AU24" s="39">
        <f t="shared" si="96"/>
        <v>1978.1037395301828</v>
      </c>
      <c r="AV24" s="39">
        <f t="shared" si="96"/>
        <v>3956.2074790604092</v>
      </c>
      <c r="AW24" s="39">
        <f t="shared" si="96"/>
        <v>3956.2074790604092</v>
      </c>
      <c r="AX24" s="39">
        <f t="shared" si="96"/>
        <v>3956.2074790603801</v>
      </c>
      <c r="AY24" s="42"/>
      <c r="AZ24" s="40"/>
      <c r="BA24" s="40"/>
      <c r="BB24" s="40">
        <f t="shared" ref="BB24:BG24" si="97">+F24/E24-1</f>
        <v>5.1569506726457659E-2</v>
      </c>
      <c r="BC24" s="40">
        <f t="shared" si="97"/>
        <v>2.771855010660973E-2</v>
      </c>
      <c r="BD24" s="40">
        <f t="shared" si="97"/>
        <v>2.6970954356846155E-2</v>
      </c>
      <c r="BE24" s="40">
        <f t="shared" si="97"/>
        <v>5.2525252525252641E-2</v>
      </c>
      <c r="BF24" s="40">
        <f t="shared" si="97"/>
        <v>4.9904030710172798E-2</v>
      </c>
      <c r="BG24" s="40">
        <f t="shared" si="97"/>
        <v>4.7531992687385616E-2</v>
      </c>
    </row>
    <row r="25" spans="1:59" ht="14.25" customHeight="1" x14ac:dyDescent="0.3">
      <c r="B25" s="36">
        <v>18</v>
      </c>
      <c r="C25" s="46"/>
      <c r="D25" s="46"/>
      <c r="E25" s="24">
        <f t="shared" ref="E25:K25" si="98">E24*$B$1</f>
        <v>69560.778809710013</v>
      </c>
      <c r="F25" s="24">
        <f t="shared" si="98"/>
        <v>73147.993860434988</v>
      </c>
      <c r="G25" s="24">
        <f t="shared" si="98"/>
        <v>75175.55019345344</v>
      </c>
      <c r="H25" s="24">
        <f t="shared" si="98"/>
        <v>77203.106526471878</v>
      </c>
      <c r="I25" s="24">
        <f t="shared" si="98"/>
        <v>81258.219192508797</v>
      </c>
      <c r="J25" s="24">
        <f t="shared" si="98"/>
        <v>85313.331858545716</v>
      </c>
      <c r="K25" s="24">
        <f t="shared" si="98"/>
        <v>89368.444524582606</v>
      </c>
      <c r="Q25" s="47" t="s">
        <v>49</v>
      </c>
      <c r="R25" s="41">
        <f>-R10</f>
        <v>-409621.75719977135</v>
      </c>
      <c r="S25" s="41">
        <v>-248000</v>
      </c>
      <c r="T25" s="1" t="s">
        <v>50</v>
      </c>
      <c r="W25" s="41"/>
      <c r="X25" s="41"/>
      <c r="Y25" s="41">
        <f t="shared" ref="Y25:AE25" si="99">+E25-E24</f>
        <v>1696.604361212434</v>
      </c>
      <c r="Z25" s="41">
        <f t="shared" si="99"/>
        <v>1784.0974112301192</v>
      </c>
      <c r="AA25" s="41">
        <f t="shared" si="99"/>
        <v>1833.5500047183741</v>
      </c>
      <c r="AB25" s="41">
        <f t="shared" si="99"/>
        <v>1883.002598206629</v>
      </c>
      <c r="AC25" s="41">
        <f t="shared" si="99"/>
        <v>1981.9077851831389</v>
      </c>
      <c r="AD25" s="41">
        <f t="shared" si="99"/>
        <v>2080.8129721596488</v>
      </c>
      <c r="AE25" s="41">
        <f t="shared" si="99"/>
        <v>2179.7181591361586</v>
      </c>
      <c r="AF25" s="41"/>
      <c r="AI25" s="1">
        <f t="shared" ref="AI25:AO25" si="100">+E25/E24-1</f>
        <v>2.4999999999999911E-2</v>
      </c>
      <c r="AJ25" s="1">
        <f t="shared" si="100"/>
        <v>2.4999999999999911E-2</v>
      </c>
      <c r="AK25" s="1">
        <f t="shared" si="100"/>
        <v>2.4999999999999911E-2</v>
      </c>
      <c r="AL25" s="1">
        <f t="shared" si="100"/>
        <v>2.4999999999999911E-2</v>
      </c>
      <c r="AM25" s="1">
        <f t="shared" si="100"/>
        <v>2.4999999999999911E-2</v>
      </c>
      <c r="AN25" s="1">
        <f t="shared" si="100"/>
        <v>2.4999999999999911E-2</v>
      </c>
      <c r="AO25" s="1">
        <f t="shared" si="100"/>
        <v>2.4999999999999911E-2</v>
      </c>
      <c r="AQ25" s="39"/>
      <c r="AR25" s="39"/>
      <c r="AS25" s="39">
        <f t="shared" ref="AS25:AX25" si="101">+F25-E25</f>
        <v>3587.2150507249753</v>
      </c>
      <c r="AT25" s="39">
        <f t="shared" si="101"/>
        <v>2027.5563330184523</v>
      </c>
      <c r="AU25" s="39">
        <f t="shared" si="101"/>
        <v>2027.5563330184377</v>
      </c>
      <c r="AV25" s="39">
        <f t="shared" si="101"/>
        <v>4055.1126660369191</v>
      </c>
      <c r="AW25" s="39">
        <f t="shared" si="101"/>
        <v>4055.1126660369191</v>
      </c>
      <c r="AX25" s="39">
        <f t="shared" si="101"/>
        <v>4055.11266603689</v>
      </c>
      <c r="AY25" s="42"/>
      <c r="AZ25" s="40"/>
      <c r="BA25" s="40"/>
      <c r="BB25" s="40">
        <f t="shared" ref="BB25:BG25" si="102">+F25/E25-1</f>
        <v>5.1569506726457659E-2</v>
      </c>
      <c r="BC25" s="40">
        <f t="shared" si="102"/>
        <v>2.771855010660973E-2</v>
      </c>
      <c r="BD25" s="40">
        <f t="shared" si="102"/>
        <v>2.6970954356846155E-2</v>
      </c>
      <c r="BE25" s="40">
        <f t="shared" si="102"/>
        <v>5.2525252525252641E-2</v>
      </c>
      <c r="BF25" s="40">
        <f t="shared" si="102"/>
        <v>4.9904030710172798E-2</v>
      </c>
      <c r="BG25" s="40">
        <f t="shared" si="102"/>
        <v>4.7531992687385616E-2</v>
      </c>
    </row>
    <row r="26" spans="1:59" ht="14.25" customHeight="1" x14ac:dyDescent="0.3">
      <c r="B26" s="36">
        <v>19</v>
      </c>
      <c r="C26" s="46"/>
      <c r="D26" s="46"/>
      <c r="E26" s="24">
        <f t="shared" ref="E26:K26" si="103">E25*$B$1</f>
        <v>71299.798279952753</v>
      </c>
      <c r="F26" s="24">
        <f t="shared" si="103"/>
        <v>74976.693706945851</v>
      </c>
      <c r="G26" s="24">
        <f t="shared" si="103"/>
        <v>77054.938948289768</v>
      </c>
      <c r="H26" s="24">
        <f t="shared" si="103"/>
        <v>79133.18418963367</v>
      </c>
      <c r="I26" s="24">
        <f t="shared" si="103"/>
        <v>83289.674672321504</v>
      </c>
      <c r="J26" s="24">
        <f t="shared" si="103"/>
        <v>87446.165155009352</v>
      </c>
      <c r="K26" s="24">
        <f t="shared" si="103"/>
        <v>91602.655637697157</v>
      </c>
      <c r="Q26" s="47" t="s">
        <v>51</v>
      </c>
      <c r="R26" s="41">
        <v>-65000</v>
      </c>
      <c r="S26" s="41">
        <v>-65000</v>
      </c>
      <c r="T26" s="1" t="s">
        <v>52</v>
      </c>
      <c r="W26" s="41"/>
      <c r="X26" s="41"/>
      <c r="Y26" s="41">
        <f t="shared" ref="Y26:AE26" si="104">+E26-E25</f>
        <v>1739.0194702427398</v>
      </c>
      <c r="Z26" s="41">
        <f t="shared" si="104"/>
        <v>1828.6998465108627</v>
      </c>
      <c r="AA26" s="41">
        <f t="shared" si="104"/>
        <v>1879.3887548363273</v>
      </c>
      <c r="AB26" s="41">
        <f t="shared" si="104"/>
        <v>1930.0776631617919</v>
      </c>
      <c r="AC26" s="41">
        <f t="shared" si="104"/>
        <v>2031.4554798127065</v>
      </c>
      <c r="AD26" s="41">
        <f t="shared" si="104"/>
        <v>2132.8332964636356</v>
      </c>
      <c r="AE26" s="41">
        <f t="shared" si="104"/>
        <v>2234.2111131145502</v>
      </c>
      <c r="AF26" s="41"/>
      <c r="AI26" s="1">
        <f t="shared" ref="AI26:AO26" si="105">+E26/E25-1</f>
        <v>2.4999999999999911E-2</v>
      </c>
      <c r="AJ26" s="1">
        <f t="shared" si="105"/>
        <v>2.4999999999999911E-2</v>
      </c>
      <c r="AK26" s="1">
        <f t="shared" si="105"/>
        <v>2.4999999999999911E-2</v>
      </c>
      <c r="AL26" s="1">
        <f t="shared" si="105"/>
        <v>2.4999999999999911E-2</v>
      </c>
      <c r="AM26" s="1">
        <f t="shared" si="105"/>
        <v>2.4999999999999911E-2</v>
      </c>
      <c r="AN26" s="1">
        <f t="shared" si="105"/>
        <v>2.4999999999999911E-2</v>
      </c>
      <c r="AO26" s="1">
        <f t="shared" si="105"/>
        <v>2.4999999999999911E-2</v>
      </c>
      <c r="AQ26" s="39"/>
      <c r="AR26" s="39"/>
      <c r="AS26" s="39">
        <f t="shared" ref="AS26:AX26" si="106">+F26-E26</f>
        <v>3676.8954269930982</v>
      </c>
      <c r="AT26" s="39">
        <f t="shared" si="106"/>
        <v>2078.2452413439169</v>
      </c>
      <c r="AU26" s="39">
        <f t="shared" si="106"/>
        <v>2078.2452413439023</v>
      </c>
      <c r="AV26" s="39">
        <f t="shared" si="106"/>
        <v>4156.4904826878337</v>
      </c>
      <c r="AW26" s="39">
        <f t="shared" si="106"/>
        <v>4156.4904826878483</v>
      </c>
      <c r="AX26" s="39">
        <f t="shared" si="106"/>
        <v>4156.4904826878046</v>
      </c>
      <c r="AY26" s="42"/>
      <c r="AZ26" s="40"/>
      <c r="BA26" s="40"/>
      <c r="BB26" s="40">
        <f t="shared" ref="BB26:BG26" si="107">+F26/E26-1</f>
        <v>5.1569506726457659E-2</v>
      </c>
      <c r="BC26" s="40">
        <f t="shared" si="107"/>
        <v>2.771855010660973E-2</v>
      </c>
      <c r="BD26" s="40">
        <f t="shared" si="107"/>
        <v>2.6970954356846377E-2</v>
      </c>
      <c r="BE26" s="40">
        <f t="shared" si="107"/>
        <v>5.2525252525252641E-2</v>
      </c>
      <c r="BF26" s="40">
        <f t="shared" si="107"/>
        <v>4.990403071017302E-2</v>
      </c>
      <c r="BG26" s="40">
        <f t="shared" si="107"/>
        <v>4.7531992687385394E-2</v>
      </c>
    </row>
    <row r="27" spans="1:59" ht="14.25" customHeight="1" x14ac:dyDescent="0.3">
      <c r="B27" s="36">
        <v>20</v>
      </c>
      <c r="C27" s="46"/>
      <c r="D27" s="46"/>
      <c r="E27" s="37">
        <f t="shared" ref="E27:K27" si="108">E26*$B$1</f>
        <v>73082.293236951562</v>
      </c>
      <c r="F27" s="37">
        <f t="shared" si="108"/>
        <v>76851.111049619489</v>
      </c>
      <c r="G27" s="37">
        <f t="shared" si="108"/>
        <v>78981.312421997005</v>
      </c>
      <c r="H27" s="37">
        <f t="shared" si="108"/>
        <v>81111.513794374507</v>
      </c>
      <c r="I27" s="24">
        <f t="shared" si="108"/>
        <v>85371.916539129539</v>
      </c>
      <c r="J27" s="24">
        <f t="shared" si="108"/>
        <v>89632.319283884572</v>
      </c>
      <c r="K27" s="24">
        <f t="shared" si="108"/>
        <v>93892.722028639575</v>
      </c>
      <c r="Q27" s="47" t="s">
        <v>53</v>
      </c>
      <c r="R27" s="41">
        <v>-130000</v>
      </c>
      <c r="S27" s="41">
        <v>-130000</v>
      </c>
      <c r="T27" s="1" t="s">
        <v>52</v>
      </c>
      <c r="W27" s="41"/>
      <c r="X27" s="41"/>
      <c r="Y27" s="41">
        <f t="shared" ref="Y27:AE27" si="109">+E27-E26</f>
        <v>1782.4949569988094</v>
      </c>
      <c r="Z27" s="41">
        <f t="shared" si="109"/>
        <v>1874.4173426736379</v>
      </c>
      <c r="AA27" s="41">
        <f t="shared" si="109"/>
        <v>1926.3734737072373</v>
      </c>
      <c r="AB27" s="41">
        <f t="shared" si="109"/>
        <v>1978.3296047408367</v>
      </c>
      <c r="AC27" s="41">
        <f t="shared" si="109"/>
        <v>2082.2418668080354</v>
      </c>
      <c r="AD27" s="41">
        <f t="shared" si="109"/>
        <v>2186.1541288752196</v>
      </c>
      <c r="AE27" s="41">
        <f t="shared" si="109"/>
        <v>2290.0663909424184</v>
      </c>
      <c r="AF27" s="41"/>
      <c r="AI27" s="1">
        <f t="shared" ref="AI27:AO27" si="110">+E27/E26-1</f>
        <v>2.4999999999999911E-2</v>
      </c>
      <c r="AJ27" s="1">
        <f t="shared" si="110"/>
        <v>2.4999999999999911E-2</v>
      </c>
      <c r="AK27" s="1">
        <f t="shared" si="110"/>
        <v>2.4999999999999911E-2</v>
      </c>
      <c r="AL27" s="1">
        <f t="shared" si="110"/>
        <v>2.4999999999999911E-2</v>
      </c>
      <c r="AM27" s="1">
        <f t="shared" si="110"/>
        <v>2.4999999999999911E-2</v>
      </c>
      <c r="AN27" s="1">
        <f t="shared" si="110"/>
        <v>2.4999999999999911E-2</v>
      </c>
      <c r="AO27" s="1">
        <f t="shared" si="110"/>
        <v>2.4999999999999911E-2</v>
      </c>
      <c r="AQ27" s="39"/>
      <c r="AR27" s="39"/>
      <c r="AS27" s="39">
        <f t="shared" ref="AS27:AX27" si="111">+F27-E27</f>
        <v>3768.8178126679268</v>
      </c>
      <c r="AT27" s="39">
        <f t="shared" si="111"/>
        <v>2130.2013723775162</v>
      </c>
      <c r="AU27" s="39">
        <f t="shared" si="111"/>
        <v>2130.2013723775017</v>
      </c>
      <c r="AV27" s="39">
        <f t="shared" si="111"/>
        <v>4260.4027447550325</v>
      </c>
      <c r="AW27" s="39">
        <f t="shared" si="111"/>
        <v>4260.4027447550325</v>
      </c>
      <c r="AX27" s="39">
        <f t="shared" si="111"/>
        <v>4260.4027447550034</v>
      </c>
      <c r="AY27" s="42"/>
      <c r="AZ27" s="40"/>
      <c r="BA27" s="40"/>
      <c r="BB27" s="40">
        <f t="shared" ref="BB27:BG27" si="112">+F27/E27-1</f>
        <v>5.1569506726457659E-2</v>
      </c>
      <c r="BC27" s="40">
        <f t="shared" si="112"/>
        <v>2.7718550106609952E-2</v>
      </c>
      <c r="BD27" s="40">
        <f t="shared" si="112"/>
        <v>2.6970954356846377E-2</v>
      </c>
      <c r="BE27" s="40">
        <f t="shared" si="112"/>
        <v>5.2525252525252641E-2</v>
      </c>
      <c r="BF27" s="40">
        <f t="shared" si="112"/>
        <v>4.9904030710172798E-2</v>
      </c>
      <c r="BG27" s="40">
        <f t="shared" si="112"/>
        <v>4.7531992687385394E-2</v>
      </c>
    </row>
    <row r="28" spans="1:59" ht="14.25" customHeight="1" x14ac:dyDescent="0.3">
      <c r="B28" s="36">
        <v>21</v>
      </c>
      <c r="C28" s="46"/>
      <c r="D28" s="46"/>
      <c r="E28" s="46"/>
      <c r="F28" s="46"/>
      <c r="G28" s="46"/>
      <c r="H28" s="37">
        <f t="shared" ref="H28:K28" si="113">H27*$B$1</f>
        <v>83139.301639233861</v>
      </c>
      <c r="I28" s="24">
        <f t="shared" si="113"/>
        <v>87506.214452607775</v>
      </c>
      <c r="J28" s="24">
        <f t="shared" si="113"/>
        <v>91873.127265981675</v>
      </c>
      <c r="K28" s="24">
        <f t="shared" si="113"/>
        <v>96240.04007935556</v>
      </c>
      <c r="Q28" s="47" t="s">
        <v>54</v>
      </c>
      <c r="R28" s="41">
        <v>-65000</v>
      </c>
      <c r="S28" s="41">
        <v>-65000</v>
      </c>
      <c r="T28" s="1" t="s">
        <v>52</v>
      </c>
      <c r="W28" s="41"/>
      <c r="X28" s="41"/>
      <c r="Y28" s="41"/>
      <c r="Z28" s="41"/>
      <c r="AA28" s="41"/>
      <c r="AB28" s="41">
        <f t="shared" ref="AB28:AE28" si="114">+H28-H27</f>
        <v>2027.7878448593547</v>
      </c>
      <c r="AC28" s="41">
        <f t="shared" si="114"/>
        <v>2134.2979134782363</v>
      </c>
      <c r="AD28" s="41">
        <f t="shared" si="114"/>
        <v>2240.8079820971034</v>
      </c>
      <c r="AE28" s="41">
        <f t="shared" si="114"/>
        <v>2347.318050715985</v>
      </c>
      <c r="AF28" s="41"/>
      <c r="AL28" s="1">
        <f t="shared" ref="AL28:AO28" si="115">+H28/H27-1</f>
        <v>2.4999999999999911E-2</v>
      </c>
      <c r="AM28" s="1">
        <f t="shared" si="115"/>
        <v>2.4999999999999911E-2</v>
      </c>
      <c r="AN28" s="1">
        <f t="shared" si="115"/>
        <v>2.4999999999999911E-2</v>
      </c>
      <c r="AO28" s="1">
        <f t="shared" si="115"/>
        <v>2.4999999999999911E-2</v>
      </c>
      <c r="AQ28" s="39"/>
      <c r="AR28" s="39"/>
      <c r="AS28" s="39"/>
      <c r="AT28" s="39"/>
      <c r="AU28" s="39"/>
      <c r="AV28" s="39">
        <f t="shared" ref="AV28:AX28" si="116">+I28-H28</f>
        <v>4366.9128133739141</v>
      </c>
      <c r="AW28" s="39">
        <f t="shared" si="116"/>
        <v>4366.9128133738996</v>
      </c>
      <c r="AX28" s="39">
        <f t="shared" si="116"/>
        <v>4366.912813373885</v>
      </c>
      <c r="AY28" s="42"/>
      <c r="AZ28" s="40"/>
      <c r="BA28" s="40"/>
      <c r="BB28" s="40"/>
      <c r="BC28" s="40"/>
      <c r="BD28" s="40"/>
      <c r="BE28" s="40">
        <f t="shared" ref="BE28:BG28" si="117">+I28/H28-1</f>
        <v>5.2525252525252641E-2</v>
      </c>
      <c r="BF28" s="40">
        <f t="shared" si="117"/>
        <v>4.9904030710172798E-2</v>
      </c>
      <c r="BG28" s="40">
        <f t="shared" si="117"/>
        <v>4.7531992687385616E-2</v>
      </c>
    </row>
    <row r="29" spans="1:59" ht="14.25" customHeight="1" x14ac:dyDescent="0.3">
      <c r="B29" s="36">
        <v>22</v>
      </c>
      <c r="C29" s="46"/>
      <c r="D29" s="46"/>
      <c r="E29" s="46"/>
      <c r="F29" s="46"/>
      <c r="G29" s="46"/>
      <c r="H29" s="37">
        <f t="shared" ref="H29:K29" si="118">H28*$B$1</f>
        <v>85217.784180214701</v>
      </c>
      <c r="I29" s="24">
        <f t="shared" si="118"/>
        <v>89693.869813922967</v>
      </c>
      <c r="J29" s="24">
        <f t="shared" si="118"/>
        <v>94169.955447631204</v>
      </c>
      <c r="K29" s="24">
        <f t="shared" si="118"/>
        <v>98646.041081339441</v>
      </c>
      <c r="Q29" s="49" t="s">
        <v>55</v>
      </c>
      <c r="R29" s="50">
        <f t="shared" ref="R29:S29" si="119">SUM(R23:R28)</f>
        <v>-793701.01211088372</v>
      </c>
      <c r="S29" s="50">
        <f t="shared" si="119"/>
        <v>-118000</v>
      </c>
      <c r="W29" s="41"/>
      <c r="X29" s="41"/>
      <c r="Y29" s="41"/>
      <c r="Z29" s="41"/>
      <c r="AA29" s="41"/>
      <c r="AB29" s="41">
        <f t="shared" ref="AB29:AE29" si="120">+H29-H28</f>
        <v>2078.48254098084</v>
      </c>
      <c r="AC29" s="41">
        <f t="shared" si="120"/>
        <v>2187.6553613151918</v>
      </c>
      <c r="AD29" s="41">
        <f t="shared" si="120"/>
        <v>2296.8281816495291</v>
      </c>
      <c r="AE29" s="41">
        <f t="shared" si="120"/>
        <v>2406.001001983881</v>
      </c>
      <c r="AF29" s="41"/>
      <c r="AL29" s="1">
        <f t="shared" ref="AL29:AO29" si="121">+H29/H28-1</f>
        <v>2.4999999999999911E-2</v>
      </c>
      <c r="AM29" s="1">
        <f t="shared" si="121"/>
        <v>2.4999999999999911E-2</v>
      </c>
      <c r="AN29" s="1">
        <f t="shared" si="121"/>
        <v>2.4999999999999911E-2</v>
      </c>
      <c r="AO29" s="1">
        <f t="shared" si="121"/>
        <v>2.4999999999999911E-2</v>
      </c>
      <c r="AQ29" s="39"/>
      <c r="AR29" s="39"/>
      <c r="AS29" s="39"/>
      <c r="AT29" s="39"/>
      <c r="AU29" s="39"/>
      <c r="AV29" s="39">
        <f t="shared" ref="AV29:AX29" si="122">+I29-H29</f>
        <v>4476.085633708266</v>
      </c>
      <c r="AW29" s="39">
        <f t="shared" si="122"/>
        <v>4476.0856337082369</v>
      </c>
      <c r="AX29" s="39">
        <f t="shared" si="122"/>
        <v>4476.0856337082369</v>
      </c>
      <c r="AY29" s="42"/>
      <c r="AZ29" s="40"/>
      <c r="BA29" s="40"/>
      <c r="BB29" s="40"/>
      <c r="BC29" s="40"/>
      <c r="BD29" s="40"/>
      <c r="BE29" s="40">
        <f t="shared" ref="BE29:BG29" si="123">+I29/H29-1</f>
        <v>5.2525252525252641E-2</v>
      </c>
      <c r="BF29" s="40">
        <f t="shared" si="123"/>
        <v>4.9904030710172576E-2</v>
      </c>
      <c r="BG29" s="40">
        <f t="shared" si="123"/>
        <v>4.7531992687385616E-2</v>
      </c>
    </row>
    <row r="30" spans="1:59" ht="14.25" customHeight="1" x14ac:dyDescent="0.3">
      <c r="B30" s="36">
        <v>23</v>
      </c>
      <c r="C30" s="46"/>
      <c r="D30" s="46"/>
      <c r="E30" s="46"/>
      <c r="F30" s="46"/>
      <c r="G30" s="46"/>
      <c r="H30" s="37">
        <f t="shared" ref="H30:K30" si="124">H29*$B$1</f>
        <v>87348.228784720064</v>
      </c>
      <c r="I30" s="37">
        <f t="shared" si="124"/>
        <v>91936.216559271037</v>
      </c>
      <c r="J30" s="37">
        <f t="shared" si="124"/>
        <v>96524.204333821981</v>
      </c>
      <c r="K30" s="37">
        <f t="shared" si="124"/>
        <v>101112.19210837292</v>
      </c>
      <c r="Q30" s="47" t="s">
        <v>38</v>
      </c>
      <c r="R30" s="41">
        <f>-R21</f>
        <v>-363805.41770626453</v>
      </c>
      <c r="S30" s="41">
        <v>0</v>
      </c>
      <c r="T30" s="1" t="s">
        <v>56</v>
      </c>
      <c r="W30" s="41"/>
      <c r="X30" s="41"/>
      <c r="Y30" s="41"/>
      <c r="Z30" s="41"/>
      <c r="AA30" s="41"/>
      <c r="AB30" s="41">
        <f t="shared" ref="AB30:AE30" si="125">+H30-H29</f>
        <v>2130.4446045053628</v>
      </c>
      <c r="AC30" s="41">
        <f t="shared" si="125"/>
        <v>2242.3467453480698</v>
      </c>
      <c r="AD30" s="41">
        <f t="shared" si="125"/>
        <v>2354.2488861907768</v>
      </c>
      <c r="AE30" s="41">
        <f t="shared" si="125"/>
        <v>2466.1510270334838</v>
      </c>
      <c r="AF30" s="41"/>
      <c r="AL30" s="1">
        <f t="shared" ref="AL30:AO30" si="126">+H30/H29-1</f>
        <v>2.4999999999999911E-2</v>
      </c>
      <c r="AM30" s="1">
        <f t="shared" si="126"/>
        <v>2.4999999999999911E-2</v>
      </c>
      <c r="AN30" s="1">
        <f t="shared" si="126"/>
        <v>2.4999999999999911E-2</v>
      </c>
      <c r="AO30" s="1">
        <f t="shared" si="126"/>
        <v>2.4999999999999911E-2</v>
      </c>
      <c r="AQ30" s="39"/>
      <c r="AR30" s="39"/>
      <c r="AS30" s="39"/>
      <c r="AT30" s="39"/>
      <c r="AU30" s="39"/>
      <c r="AV30" s="39">
        <f t="shared" ref="AV30:AX30" si="127">+I30-H30</f>
        <v>4587.987774550973</v>
      </c>
      <c r="AW30" s="39">
        <f t="shared" si="127"/>
        <v>4587.9877745509439</v>
      </c>
      <c r="AX30" s="39">
        <f t="shared" si="127"/>
        <v>4587.9877745509439</v>
      </c>
      <c r="AY30" s="42"/>
      <c r="AZ30" s="40"/>
      <c r="BA30" s="40"/>
      <c r="BB30" s="40"/>
      <c r="BC30" s="40"/>
      <c r="BD30" s="40"/>
      <c r="BE30" s="40">
        <f t="shared" ref="BE30:BG30" si="128">+I30/H30-1</f>
        <v>5.2525252525252863E-2</v>
      </c>
      <c r="BF30" s="40">
        <f t="shared" si="128"/>
        <v>4.9904030710172576E-2</v>
      </c>
      <c r="BG30" s="40">
        <f t="shared" si="128"/>
        <v>4.7531992687385616E-2</v>
      </c>
    </row>
    <row r="31" spans="1:59" ht="14.25" customHeight="1" x14ac:dyDescent="0.3">
      <c r="B31" s="36">
        <v>24</v>
      </c>
      <c r="C31" s="46"/>
      <c r="D31" s="46"/>
      <c r="E31" s="46"/>
      <c r="F31" s="46"/>
      <c r="G31" s="46"/>
      <c r="H31" s="37">
        <f t="shared" ref="H31:K31" si="129">H30*$B$1</f>
        <v>89531.93450433806</v>
      </c>
      <c r="I31" s="24">
        <f t="shared" si="129"/>
        <v>94234.621973252812</v>
      </c>
      <c r="J31" s="24">
        <f t="shared" si="129"/>
        <v>98937.30944216752</v>
      </c>
      <c r="K31" s="24">
        <f t="shared" si="129"/>
        <v>103639.99691108224</v>
      </c>
      <c r="Q31" s="49" t="s">
        <v>55</v>
      </c>
      <c r="R31" s="50">
        <f>+R29+R30</f>
        <v>-1157506.4298171483</v>
      </c>
      <c r="S31" s="50">
        <f>+S30+S29</f>
        <v>-118000</v>
      </c>
      <c r="W31" s="41"/>
      <c r="X31" s="41"/>
      <c r="Y31" s="41"/>
      <c r="Z31" s="41"/>
      <c r="AA31" s="41"/>
      <c r="AB31" s="41">
        <f t="shared" ref="AB31:AE31" si="130">+H31-H30</f>
        <v>2183.7057196179958</v>
      </c>
      <c r="AC31" s="41">
        <f t="shared" si="130"/>
        <v>2298.4054139817745</v>
      </c>
      <c r="AD31" s="41">
        <f t="shared" si="130"/>
        <v>2413.1051083455386</v>
      </c>
      <c r="AE31" s="41">
        <f t="shared" si="130"/>
        <v>2527.8048027093173</v>
      </c>
      <c r="AF31" s="41"/>
      <c r="AL31" s="1">
        <f t="shared" ref="AL31:AO31" si="131">+H31/H30-1</f>
        <v>2.4999999999999911E-2</v>
      </c>
      <c r="AM31" s="1">
        <f t="shared" si="131"/>
        <v>2.4999999999999911E-2</v>
      </c>
      <c r="AN31" s="1">
        <f t="shared" si="131"/>
        <v>2.4999999999999911E-2</v>
      </c>
      <c r="AO31" s="1">
        <f t="shared" si="131"/>
        <v>2.4999999999999911E-2</v>
      </c>
      <c r="AQ31" s="39"/>
      <c r="AR31" s="39"/>
      <c r="AS31" s="39"/>
      <c r="AT31" s="39"/>
      <c r="AU31" s="39"/>
      <c r="AV31" s="39">
        <f t="shared" ref="AV31:AX31" si="132">+I31-H31</f>
        <v>4702.6874689147517</v>
      </c>
      <c r="AW31" s="39">
        <f t="shared" si="132"/>
        <v>4702.687468914708</v>
      </c>
      <c r="AX31" s="39">
        <f t="shared" si="132"/>
        <v>4702.6874689147226</v>
      </c>
      <c r="AY31" s="42"/>
      <c r="AZ31" s="40"/>
      <c r="BA31" s="40"/>
      <c r="BB31" s="40"/>
      <c r="BC31" s="40"/>
      <c r="BD31" s="40"/>
      <c r="BE31" s="40">
        <f t="shared" ref="BE31:BG31" si="133">+I31/H31-1</f>
        <v>5.2525252525252863E-2</v>
      </c>
      <c r="BF31" s="40">
        <f t="shared" si="133"/>
        <v>4.9904030710172576E-2</v>
      </c>
      <c r="BG31" s="40">
        <f t="shared" si="133"/>
        <v>4.7531992687385616E-2</v>
      </c>
    </row>
    <row r="32" spans="1:59" ht="14.25" customHeight="1" x14ac:dyDescent="0.3">
      <c r="B32" s="51">
        <v>25</v>
      </c>
      <c r="C32" s="52"/>
      <c r="D32" s="52"/>
      <c r="E32" s="52"/>
      <c r="F32" s="52"/>
      <c r="G32" s="52"/>
      <c r="H32" s="37">
        <f t="shared" ref="H32:K32" si="134">H31*$B$1</f>
        <v>91770.232866946506</v>
      </c>
      <c r="I32" s="24">
        <f t="shared" si="134"/>
        <v>96590.487522584124</v>
      </c>
      <c r="J32" s="24">
        <f t="shared" si="134"/>
        <v>101410.7421782217</v>
      </c>
      <c r="K32" s="24">
        <f t="shared" si="134"/>
        <v>106230.99683385929</v>
      </c>
      <c r="W32" s="41"/>
      <c r="X32" s="41"/>
      <c r="Y32" s="41"/>
      <c r="Z32" s="41"/>
      <c r="AA32" s="41"/>
      <c r="AB32" s="41">
        <f t="shared" ref="AB32:AE32" si="135">+H32-H31</f>
        <v>2238.298362608446</v>
      </c>
      <c r="AC32" s="41">
        <f t="shared" si="135"/>
        <v>2355.8655493313126</v>
      </c>
      <c r="AD32" s="41">
        <f t="shared" si="135"/>
        <v>2473.4327360541793</v>
      </c>
      <c r="AE32" s="41">
        <f t="shared" si="135"/>
        <v>2590.9999227770459</v>
      </c>
      <c r="AF32" s="41"/>
      <c r="AL32" s="1">
        <f t="shared" ref="AL32:AO32" si="136">+H32/H31-1</f>
        <v>2.4999999999999911E-2</v>
      </c>
      <c r="AM32" s="1">
        <f t="shared" si="136"/>
        <v>2.4999999999999911E-2</v>
      </c>
      <c r="AN32" s="1">
        <f t="shared" si="136"/>
        <v>2.4999999999999911E-2</v>
      </c>
      <c r="AO32" s="1">
        <f t="shared" si="136"/>
        <v>2.4999999999999911E-2</v>
      </c>
      <c r="AQ32" s="39"/>
      <c r="AR32" s="39"/>
      <c r="AS32" s="39"/>
      <c r="AT32" s="39"/>
      <c r="AU32" s="39"/>
      <c r="AV32" s="39">
        <f t="shared" ref="AV32:AX32" si="137">+I32-H32</f>
        <v>4820.2546556376183</v>
      </c>
      <c r="AW32" s="39">
        <f t="shared" si="137"/>
        <v>4820.2546556375746</v>
      </c>
      <c r="AX32" s="39">
        <f t="shared" si="137"/>
        <v>4820.2546556375892</v>
      </c>
      <c r="AY32" s="42"/>
      <c r="AZ32" s="40"/>
      <c r="BA32" s="40"/>
      <c r="BB32" s="40"/>
      <c r="BC32" s="40"/>
      <c r="BD32" s="40"/>
      <c r="BE32" s="40">
        <f t="shared" ref="BE32:BG32" si="138">+I32/H32-1</f>
        <v>5.2525252525252863E-2</v>
      </c>
      <c r="BF32" s="40">
        <f t="shared" si="138"/>
        <v>4.9904030710172576E-2</v>
      </c>
      <c r="BG32" s="40">
        <f t="shared" si="138"/>
        <v>4.7531992687385616E-2</v>
      </c>
    </row>
    <row r="33" spans="2:32" ht="14.25" customHeight="1" x14ac:dyDescent="0.3">
      <c r="W33" s="30"/>
    </row>
    <row r="34" spans="2:32" ht="14.25" customHeight="1" x14ac:dyDescent="0.3">
      <c r="B34" s="1" t="s">
        <v>57</v>
      </c>
      <c r="M34" s="1" t="s">
        <v>58</v>
      </c>
      <c r="V34" s="30"/>
    </row>
    <row r="35" spans="2:32" ht="14.25" customHeight="1" x14ac:dyDescent="0.3">
      <c r="C35" s="1" t="s">
        <v>0</v>
      </c>
      <c r="D35" s="1" t="s">
        <v>1</v>
      </c>
      <c r="E35" s="1" t="s">
        <v>2</v>
      </c>
      <c r="F35" s="1" t="s">
        <v>3</v>
      </c>
      <c r="G35" s="1" t="s">
        <v>4</v>
      </c>
      <c r="H35" s="1" t="s">
        <v>5</v>
      </c>
      <c r="I35" s="1" t="s">
        <v>6</v>
      </c>
      <c r="J35" s="1" t="s">
        <v>7</v>
      </c>
      <c r="K35" s="1" t="s">
        <v>8</v>
      </c>
      <c r="M35" s="53"/>
      <c r="N35" s="53" t="s">
        <v>0</v>
      </c>
      <c r="O35" s="53" t="s">
        <v>1</v>
      </c>
      <c r="P35" s="53" t="s">
        <v>2</v>
      </c>
      <c r="Q35" s="53" t="s">
        <v>3</v>
      </c>
      <c r="R35" s="53" t="s">
        <v>4</v>
      </c>
      <c r="S35" s="53" t="s">
        <v>5</v>
      </c>
      <c r="T35" s="53" t="s">
        <v>6</v>
      </c>
      <c r="U35" s="53" t="s">
        <v>7</v>
      </c>
      <c r="V35" s="54"/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8</v>
      </c>
    </row>
    <row r="36" spans="2:32" ht="14.25" customHeight="1" x14ac:dyDescent="0.3">
      <c r="B36" s="1">
        <v>0</v>
      </c>
      <c r="C36" s="19">
        <v>6</v>
      </c>
      <c r="D36" s="19">
        <v>0</v>
      </c>
      <c r="E36" s="19"/>
      <c r="F36" s="19">
        <v>0</v>
      </c>
      <c r="G36" s="19"/>
      <c r="H36" s="19">
        <v>3</v>
      </c>
      <c r="I36" s="19"/>
      <c r="J36" s="19"/>
      <c r="K36" s="19"/>
      <c r="L36" s="19"/>
      <c r="M36" s="53">
        <v>0</v>
      </c>
      <c r="N36" s="2">
        <f t="shared" ref="N36:U36" si="139">N65/C36</f>
        <v>3565</v>
      </c>
      <c r="O36" s="2" t="e">
        <f t="shared" si="139"/>
        <v>#DIV/0!</v>
      </c>
      <c r="P36" s="2" t="e">
        <f t="shared" si="139"/>
        <v>#DIV/0!</v>
      </c>
      <c r="Q36" s="2" t="e">
        <f t="shared" si="139"/>
        <v>#DIV/0!</v>
      </c>
      <c r="R36" s="2" t="e">
        <f t="shared" si="139"/>
        <v>#DIV/0!</v>
      </c>
      <c r="S36" s="2">
        <f t="shared" si="139"/>
        <v>5193</v>
      </c>
      <c r="T36" s="2" t="e">
        <f t="shared" si="139"/>
        <v>#DIV/0!</v>
      </c>
      <c r="U36" s="2" t="e">
        <f t="shared" si="139"/>
        <v>#DIV/0!</v>
      </c>
      <c r="V36" s="55"/>
      <c r="W36" s="2"/>
      <c r="X36" s="2"/>
      <c r="Y36" s="2"/>
      <c r="Z36" s="2"/>
      <c r="AA36" s="2"/>
      <c r="AB36" s="2"/>
      <c r="AC36" s="2"/>
      <c r="AD36" s="2"/>
      <c r="AE36" s="2"/>
      <c r="AF36" s="2" t="e">
        <f t="shared" ref="AF36:AF56" si="140">AF65/K36</f>
        <v>#DIV/0!</v>
      </c>
    </row>
    <row r="37" spans="2:32" ht="14.25" customHeight="1" x14ac:dyDescent="0.3">
      <c r="B37" s="1">
        <v>1</v>
      </c>
      <c r="C37" s="19">
        <v>2.5</v>
      </c>
      <c r="D37" s="19">
        <v>0</v>
      </c>
      <c r="E37" s="19">
        <v>1</v>
      </c>
      <c r="F37" s="19">
        <v>1</v>
      </c>
      <c r="G37" s="19"/>
      <c r="H37" s="19"/>
      <c r="I37" s="19"/>
      <c r="J37" s="19"/>
      <c r="K37" s="19"/>
      <c r="L37" s="19"/>
      <c r="M37" s="53">
        <v>1</v>
      </c>
      <c r="N37" s="2">
        <f t="shared" ref="N37:U37" si="141">N66/C37</f>
        <v>3953.9999999999941</v>
      </c>
      <c r="O37" s="2" t="e">
        <f t="shared" si="141"/>
        <v>#DIV/0!</v>
      </c>
      <c r="P37" s="2">
        <f t="shared" si="141"/>
        <v>3577.9999999999927</v>
      </c>
      <c r="Q37" s="2">
        <f t="shared" si="141"/>
        <v>4515.4999999999927</v>
      </c>
      <c r="R37" s="2" t="e">
        <f t="shared" si="141"/>
        <v>#DIV/0!</v>
      </c>
      <c r="S37" s="2" t="e">
        <f t="shared" si="141"/>
        <v>#DIV/0!</v>
      </c>
      <c r="T37" s="2" t="e">
        <f t="shared" si="141"/>
        <v>#DIV/0!</v>
      </c>
      <c r="U37" s="2" t="e">
        <f t="shared" si="141"/>
        <v>#DIV/0!</v>
      </c>
      <c r="V37" s="55"/>
      <c r="W37" s="2"/>
      <c r="X37" s="2"/>
      <c r="Y37" s="2"/>
      <c r="Z37" s="2"/>
      <c r="AA37" s="2"/>
      <c r="AB37" s="2"/>
      <c r="AC37" s="2"/>
      <c r="AD37" s="2"/>
      <c r="AE37" s="2"/>
      <c r="AF37" s="2" t="e">
        <f t="shared" si="140"/>
        <v>#DIV/0!</v>
      </c>
    </row>
    <row r="38" spans="2:32" ht="14.25" customHeight="1" x14ac:dyDescent="0.3">
      <c r="B38" s="1">
        <v>2</v>
      </c>
      <c r="C38" s="19">
        <v>0</v>
      </c>
      <c r="D38" s="19">
        <v>0</v>
      </c>
      <c r="E38" s="19">
        <v>1</v>
      </c>
      <c r="F38" s="19">
        <v>2</v>
      </c>
      <c r="G38" s="19">
        <v>1</v>
      </c>
      <c r="H38" s="19">
        <v>0</v>
      </c>
      <c r="I38" s="19"/>
      <c r="J38" s="19"/>
      <c r="K38" s="19"/>
      <c r="L38" s="19"/>
      <c r="M38" s="53">
        <v>2</v>
      </c>
      <c r="N38" s="2" t="e">
        <f t="shared" ref="N38:U38" si="142">N67/C38</f>
        <v>#DIV/0!</v>
      </c>
      <c r="O38" s="2" t="e">
        <f t="shared" si="142"/>
        <v>#DIV/0!</v>
      </c>
      <c r="P38" s="2">
        <f t="shared" si="142"/>
        <v>3471.8749999999854</v>
      </c>
      <c r="Q38" s="2">
        <f t="shared" si="142"/>
        <v>4597.3124999999854</v>
      </c>
      <c r="R38" s="2">
        <f t="shared" si="142"/>
        <v>5172.1249999999854</v>
      </c>
      <c r="S38" s="2" t="e">
        <f t="shared" si="142"/>
        <v>#DIV/0!</v>
      </c>
      <c r="T38" s="2" t="e">
        <f t="shared" si="142"/>
        <v>#DIV/0!</v>
      </c>
      <c r="U38" s="2" t="e">
        <f t="shared" si="142"/>
        <v>#DIV/0!</v>
      </c>
      <c r="V38" s="55"/>
      <c r="W38" s="2"/>
      <c r="X38" s="2"/>
      <c r="Y38" s="2"/>
      <c r="Z38" s="2"/>
      <c r="AA38" s="2"/>
      <c r="AB38" s="2"/>
      <c r="AC38" s="2"/>
      <c r="AD38" s="2"/>
      <c r="AE38" s="2"/>
      <c r="AF38" s="2" t="e">
        <f t="shared" si="140"/>
        <v>#DIV/0!</v>
      </c>
    </row>
    <row r="39" spans="2:32" ht="14.25" customHeight="1" x14ac:dyDescent="0.3">
      <c r="B39" s="1">
        <v>3</v>
      </c>
      <c r="C39" s="19">
        <v>3</v>
      </c>
      <c r="D39" s="19">
        <v>0</v>
      </c>
      <c r="E39" s="19">
        <v>0.5</v>
      </c>
      <c r="F39" s="19">
        <v>3</v>
      </c>
      <c r="G39" s="19">
        <v>1</v>
      </c>
      <c r="H39" s="19"/>
      <c r="I39" s="19"/>
      <c r="J39" s="19"/>
      <c r="K39" s="19">
        <v>0</v>
      </c>
      <c r="L39" s="19"/>
      <c r="M39" s="53">
        <v>3</v>
      </c>
      <c r="N39" s="2">
        <f t="shared" ref="N39:U39" si="143">N68/C39</f>
        <v>3682.4062499999804</v>
      </c>
      <c r="O39" s="2" t="e">
        <f t="shared" si="143"/>
        <v>#DIV/0!</v>
      </c>
      <c r="P39" s="2">
        <f t="shared" si="143"/>
        <v>3392.3218749999796</v>
      </c>
      <c r="Q39" s="2">
        <f t="shared" si="143"/>
        <v>4677.1703124999867</v>
      </c>
      <c r="R39" s="2">
        <f t="shared" si="143"/>
        <v>5246.1281249999811</v>
      </c>
      <c r="S39" s="2" t="e">
        <f t="shared" si="143"/>
        <v>#DIV/0!</v>
      </c>
      <c r="T39" s="2" t="e">
        <f t="shared" si="143"/>
        <v>#DIV/0!</v>
      </c>
      <c r="U39" s="2" t="e">
        <f t="shared" si="143"/>
        <v>#DIV/0!</v>
      </c>
      <c r="V39" s="55"/>
      <c r="W39" s="2"/>
      <c r="X39" s="2"/>
      <c r="Y39" s="2"/>
      <c r="Z39" s="2"/>
      <c r="AA39" s="2"/>
      <c r="AB39" s="2"/>
      <c r="AC39" s="2"/>
      <c r="AD39" s="2"/>
      <c r="AE39" s="2"/>
      <c r="AF39" s="2" t="e">
        <f t="shared" si="140"/>
        <v>#DIV/0!</v>
      </c>
    </row>
    <row r="40" spans="2:32" ht="14.25" customHeight="1" x14ac:dyDescent="0.3">
      <c r="B40" s="1">
        <v>4</v>
      </c>
      <c r="C40" s="19">
        <v>0</v>
      </c>
      <c r="D40" s="19">
        <v>0</v>
      </c>
      <c r="E40" s="19">
        <v>1</v>
      </c>
      <c r="F40" s="19">
        <v>6.5</v>
      </c>
      <c r="G40" s="19">
        <v>1</v>
      </c>
      <c r="H40" s="19">
        <v>1</v>
      </c>
      <c r="I40" s="19"/>
      <c r="J40" s="19"/>
      <c r="K40" s="19"/>
      <c r="L40" s="19"/>
      <c r="M40" s="53">
        <v>4</v>
      </c>
      <c r="N40" s="2" t="e">
        <f t="shared" ref="N40:U40" si="144">N69/C40</f>
        <v>#DIV/0!</v>
      </c>
      <c r="O40" s="2" t="e">
        <f t="shared" si="144"/>
        <v>#DIV/0!</v>
      </c>
      <c r="P40" s="2">
        <f t="shared" si="144"/>
        <v>3342.0549218749729</v>
      </c>
      <c r="Q40" s="2">
        <f t="shared" si="144"/>
        <v>4758.8245703124785</v>
      </c>
      <c r="R40" s="2">
        <f t="shared" si="144"/>
        <v>5321.7813281249764</v>
      </c>
      <c r="S40" s="2">
        <f t="shared" si="144"/>
        <v>5869.7380859374753</v>
      </c>
      <c r="T40" s="2" t="e">
        <f t="shared" si="144"/>
        <v>#DIV/0!</v>
      </c>
      <c r="U40" s="2" t="e">
        <f t="shared" si="144"/>
        <v>#DIV/0!</v>
      </c>
      <c r="V40" s="55"/>
      <c r="W40" s="2"/>
      <c r="X40" s="2"/>
      <c r="Y40" s="2"/>
      <c r="Z40" s="2"/>
      <c r="AA40" s="2"/>
      <c r="AB40" s="2"/>
      <c r="AC40" s="2"/>
      <c r="AD40" s="2"/>
      <c r="AE40" s="2"/>
      <c r="AF40" s="2" t="e">
        <f t="shared" si="140"/>
        <v>#DIV/0!</v>
      </c>
    </row>
    <row r="41" spans="2:32" ht="14.25" customHeight="1" x14ac:dyDescent="0.3">
      <c r="B41" s="1">
        <v>5</v>
      </c>
      <c r="C41" s="19"/>
      <c r="D41" s="19">
        <v>0</v>
      </c>
      <c r="E41" s="19">
        <v>0</v>
      </c>
      <c r="F41" s="19">
        <v>3</v>
      </c>
      <c r="G41" s="19">
        <v>1</v>
      </c>
      <c r="H41" s="19">
        <v>2</v>
      </c>
      <c r="I41" s="19">
        <v>1</v>
      </c>
      <c r="J41" s="19"/>
      <c r="K41" s="19">
        <v>1</v>
      </c>
      <c r="L41" s="19"/>
      <c r="M41" s="53">
        <v>5</v>
      </c>
      <c r="N41" s="2" t="e">
        <f t="shared" ref="N41:U41" si="145">N70/C41</f>
        <v>#DIV/0!</v>
      </c>
      <c r="O41" s="2" t="e">
        <f t="shared" si="145"/>
        <v>#DIV/0!</v>
      </c>
      <c r="P41" s="2" t="e">
        <f t="shared" si="145"/>
        <v>#DIV/0!</v>
      </c>
      <c r="Q41" s="2">
        <f t="shared" si="145"/>
        <v>4842.0451845702873</v>
      </c>
      <c r="R41" s="2">
        <f t="shared" si="145"/>
        <v>5397.8758613280952</v>
      </c>
      <c r="S41" s="2">
        <f t="shared" si="145"/>
        <v>5935.7065380859058</v>
      </c>
      <c r="T41" s="2">
        <f t="shared" si="145"/>
        <v>6328.3678916015269</v>
      </c>
      <c r="U41" s="2" t="e">
        <f t="shared" si="145"/>
        <v>#DIV/0!</v>
      </c>
      <c r="V41" s="55"/>
      <c r="W41" s="2"/>
      <c r="X41" s="2"/>
      <c r="Y41" s="2"/>
      <c r="Z41" s="2"/>
      <c r="AA41" s="2"/>
      <c r="AB41" s="2"/>
      <c r="AC41" s="2"/>
      <c r="AD41" s="2"/>
      <c r="AE41" s="2"/>
      <c r="AF41" s="2">
        <f t="shared" si="140"/>
        <v>7283.6905986327838</v>
      </c>
    </row>
    <row r="42" spans="2:32" ht="14.25" customHeight="1" x14ac:dyDescent="0.3">
      <c r="B42" s="1">
        <v>6</v>
      </c>
      <c r="C42" s="19">
        <v>1</v>
      </c>
      <c r="D42" s="19">
        <v>1</v>
      </c>
      <c r="E42" s="19">
        <v>0</v>
      </c>
      <c r="F42" s="19">
        <f>5+2.5</f>
        <v>7.5</v>
      </c>
      <c r="G42" s="19">
        <v>3</v>
      </c>
      <c r="H42" s="19">
        <v>2</v>
      </c>
      <c r="I42" s="19"/>
      <c r="J42" s="19"/>
      <c r="K42" s="19"/>
      <c r="L42" s="19"/>
      <c r="M42" s="53">
        <v>6</v>
      </c>
      <c r="N42" s="2">
        <f t="shared" ref="N42:U42" si="146">N71/C42</f>
        <v>3486.123564941372</v>
      </c>
      <c r="O42" s="2">
        <f t="shared" si="146"/>
        <v>2979.7250086181375</v>
      </c>
      <c r="P42" s="2" t="e">
        <f t="shared" si="146"/>
        <v>#DIV/0!</v>
      </c>
      <c r="Q42" s="2">
        <f t="shared" si="146"/>
        <v>4927.6213141845383</v>
      </c>
      <c r="R42" s="2">
        <f t="shared" si="146"/>
        <v>5472.2227578612901</v>
      </c>
      <c r="S42" s="2">
        <f t="shared" si="146"/>
        <v>6001.8242015380456</v>
      </c>
      <c r="T42" s="2" t="e">
        <f t="shared" si="146"/>
        <v>#DIV/0!</v>
      </c>
      <c r="U42" s="2" t="e">
        <f t="shared" si="146"/>
        <v>#DIV/0!</v>
      </c>
      <c r="V42" s="55"/>
      <c r="W42" s="2"/>
      <c r="X42" s="2"/>
      <c r="Y42" s="2"/>
      <c r="Z42" s="2"/>
      <c r="AA42" s="2"/>
      <c r="AB42" s="2"/>
      <c r="AC42" s="2"/>
      <c r="AD42" s="2"/>
      <c r="AE42" s="2"/>
      <c r="AF42" s="2" t="e">
        <f t="shared" si="140"/>
        <v>#DIV/0!</v>
      </c>
    </row>
    <row r="43" spans="2:32" ht="14.25" customHeight="1" x14ac:dyDescent="0.3">
      <c r="B43" s="1">
        <v>7</v>
      </c>
      <c r="C43" s="19"/>
      <c r="D43" s="19">
        <v>1</v>
      </c>
      <c r="E43" s="19">
        <v>1</v>
      </c>
      <c r="F43" s="19">
        <v>3</v>
      </c>
      <c r="G43" s="19">
        <v>0</v>
      </c>
      <c r="H43" s="19">
        <v>4</v>
      </c>
      <c r="I43" s="19">
        <v>2</v>
      </c>
      <c r="J43" s="19">
        <v>3</v>
      </c>
      <c r="K43" s="19"/>
      <c r="L43" s="19"/>
      <c r="M43" s="53">
        <v>7</v>
      </c>
      <c r="N43" s="2" t="e">
        <f t="shared" ref="N43:Q43" si="147">N72/C43</f>
        <v>#DIV/0!</v>
      </c>
      <c r="O43" s="2">
        <f t="shared" si="147"/>
        <v>2911.0931338335868</v>
      </c>
      <c r="P43" s="2">
        <f t="shared" si="147"/>
        <v>3376.3846136022548</v>
      </c>
      <c r="Q43" s="2">
        <f t="shared" si="147"/>
        <v>5014.3618470391475</v>
      </c>
      <c r="R43" s="2">
        <f>R72/H45</f>
        <v>0</v>
      </c>
      <c r="S43" s="2">
        <f t="shared" ref="S43:U43" si="148">S72/H43</f>
        <v>6066.9448065764882</v>
      </c>
      <c r="T43" s="2">
        <f t="shared" si="148"/>
        <v>6472.5277661138462</v>
      </c>
      <c r="U43" s="2">
        <f t="shared" si="148"/>
        <v>6839.1107256512041</v>
      </c>
      <c r="V43" s="55"/>
      <c r="W43" s="2"/>
      <c r="X43" s="2"/>
      <c r="Y43" s="2"/>
      <c r="Z43" s="2"/>
      <c r="AA43" s="2"/>
      <c r="AB43" s="2"/>
      <c r="AC43" s="2"/>
      <c r="AD43" s="2"/>
      <c r="AE43" s="2"/>
      <c r="AF43" s="2" t="e">
        <f t="shared" si="140"/>
        <v>#DIV/0!</v>
      </c>
    </row>
    <row r="44" spans="2:32" ht="14.25" customHeight="1" x14ac:dyDescent="0.3">
      <c r="B44" s="1">
        <v>8</v>
      </c>
      <c r="C44" s="19">
        <v>2</v>
      </c>
      <c r="D44" s="19"/>
      <c r="E44" s="19">
        <v>0</v>
      </c>
      <c r="F44" s="19">
        <v>2</v>
      </c>
      <c r="G44" s="19">
        <v>2.5</v>
      </c>
      <c r="H44" s="19">
        <v>5.4</v>
      </c>
      <c r="I44" s="19">
        <v>1</v>
      </c>
      <c r="J44" s="19">
        <v>1</v>
      </c>
      <c r="K44" s="19"/>
      <c r="L44" s="19"/>
      <c r="M44" s="53">
        <v>8</v>
      </c>
      <c r="N44" s="2">
        <f t="shared" ref="N44:U44" si="149">N73/C44</f>
        <v>3502.921695416524</v>
      </c>
      <c r="O44" s="2" t="e">
        <f t="shared" si="149"/>
        <v>#DIV/0!</v>
      </c>
      <c r="P44" s="2" t="e">
        <f t="shared" si="149"/>
        <v>#DIV/0!</v>
      </c>
      <c r="Q44" s="2">
        <f t="shared" si="149"/>
        <v>5100.0958932151188</v>
      </c>
      <c r="R44" s="2">
        <f t="shared" si="149"/>
        <v>5627.019659978012</v>
      </c>
      <c r="S44" s="2">
        <f t="shared" si="149"/>
        <v>6132.9434267408969</v>
      </c>
      <c r="T44" s="2">
        <f t="shared" si="149"/>
        <v>6540.7909602666841</v>
      </c>
      <c r="U44" s="2">
        <f t="shared" si="149"/>
        <v>6912.638493792474</v>
      </c>
      <c r="V44" s="55"/>
      <c r="W44" s="2"/>
      <c r="X44" s="2"/>
      <c r="Y44" s="2"/>
      <c r="Z44" s="2"/>
      <c r="AA44" s="2"/>
      <c r="AB44" s="2"/>
      <c r="AC44" s="2"/>
      <c r="AD44" s="2"/>
      <c r="AE44" s="2"/>
      <c r="AF44" s="2" t="e">
        <f t="shared" si="140"/>
        <v>#DIV/0!</v>
      </c>
    </row>
    <row r="45" spans="2:32" ht="14.25" customHeight="1" x14ac:dyDescent="0.3">
      <c r="B45" s="1">
        <v>9</v>
      </c>
      <c r="C45" s="19">
        <v>1</v>
      </c>
      <c r="D45" s="19"/>
      <c r="E45" s="19">
        <v>1</v>
      </c>
      <c r="F45" s="19">
        <v>3</v>
      </c>
      <c r="G45" s="19">
        <v>0</v>
      </c>
      <c r="H45" s="19">
        <v>2.5</v>
      </c>
      <c r="I45" s="19">
        <v>2</v>
      </c>
      <c r="J45" s="19">
        <v>1</v>
      </c>
      <c r="K45" s="19"/>
      <c r="L45" s="19"/>
      <c r="M45" s="53">
        <v>9</v>
      </c>
      <c r="N45" s="2">
        <f>N74/C44</f>
        <v>1777.6223689009676</v>
      </c>
      <c r="O45" s="2" t="e">
        <f t="shared" ref="O45:U45" si="150">O74/D45</f>
        <v>#DIV/0!</v>
      </c>
      <c r="P45" s="2">
        <f t="shared" si="150"/>
        <v>3559.2884596658623</v>
      </c>
      <c r="Q45" s="2">
        <f t="shared" si="150"/>
        <v>5187.6732905454892</v>
      </c>
      <c r="R45" s="2" t="e">
        <f t="shared" si="150"/>
        <v>#DIV/0!</v>
      </c>
      <c r="S45" s="2">
        <f t="shared" si="150"/>
        <v>6194.7170124094118</v>
      </c>
      <c r="T45" s="2">
        <f t="shared" si="150"/>
        <v>6609.7607342733463</v>
      </c>
      <c r="U45" s="2">
        <f t="shared" si="150"/>
        <v>6983.8044561372808</v>
      </c>
      <c r="V45" s="55"/>
      <c r="W45" s="2"/>
      <c r="X45" s="2"/>
      <c r="Y45" s="2"/>
      <c r="Z45" s="2"/>
      <c r="AA45" s="2"/>
      <c r="AB45" s="2"/>
      <c r="AC45" s="2"/>
      <c r="AD45" s="2"/>
      <c r="AE45" s="2"/>
      <c r="AF45" s="2" t="e">
        <f t="shared" si="140"/>
        <v>#DIV/0!</v>
      </c>
    </row>
    <row r="46" spans="2:32" ht="14.25" customHeight="1" x14ac:dyDescent="0.3">
      <c r="B46" s="1">
        <v>10</v>
      </c>
      <c r="C46" s="19">
        <v>1</v>
      </c>
      <c r="D46" s="19"/>
      <c r="E46" s="19">
        <v>2</v>
      </c>
      <c r="F46" s="19"/>
      <c r="G46" s="19">
        <v>0.5</v>
      </c>
      <c r="H46" s="19">
        <v>2</v>
      </c>
      <c r="I46" s="19">
        <v>0</v>
      </c>
      <c r="J46" s="19">
        <v>2</v>
      </c>
      <c r="K46" s="19"/>
      <c r="L46" s="19"/>
      <c r="M46" s="53">
        <v>10</v>
      </c>
      <c r="N46" s="2">
        <f t="shared" ref="N46:U46" si="151">N75/C46</f>
        <v>3640.5508562469768</v>
      </c>
      <c r="O46" s="2" t="e">
        <f t="shared" si="151"/>
        <v>#DIV/0!</v>
      </c>
      <c r="P46" s="2">
        <f t="shared" si="151"/>
        <v>3700.7706711575011</v>
      </c>
      <c r="Q46" s="2" t="e">
        <f t="shared" si="151"/>
        <v>#DIV/0!</v>
      </c>
      <c r="R46" s="2">
        <f t="shared" si="151"/>
        <v>5781.0750302643864</v>
      </c>
      <c r="S46" s="2">
        <f t="shared" si="151"/>
        <v>6257.1849377196413</v>
      </c>
      <c r="T46" s="2" t="e">
        <f t="shared" si="151"/>
        <v>#DIV/0!</v>
      </c>
      <c r="U46" s="2">
        <f t="shared" si="151"/>
        <v>7056.6245675407117</v>
      </c>
      <c r="V46" s="55"/>
      <c r="W46" s="2"/>
      <c r="X46" s="2"/>
      <c r="Y46" s="2"/>
      <c r="Z46" s="2"/>
      <c r="AA46" s="2"/>
      <c r="AB46" s="2"/>
      <c r="AC46" s="2"/>
      <c r="AD46" s="2"/>
      <c r="AE46" s="2"/>
      <c r="AF46" s="2" t="e">
        <f t="shared" si="140"/>
        <v>#DIV/0!</v>
      </c>
    </row>
    <row r="47" spans="2:32" ht="14.25" customHeight="1" x14ac:dyDescent="0.3">
      <c r="B47" s="1">
        <v>11</v>
      </c>
      <c r="C47" s="19">
        <v>1</v>
      </c>
      <c r="D47" s="19"/>
      <c r="E47" s="19">
        <v>1</v>
      </c>
      <c r="F47" s="19">
        <v>3</v>
      </c>
      <c r="G47" s="19">
        <v>1</v>
      </c>
      <c r="H47" s="19">
        <v>3</v>
      </c>
      <c r="I47" s="19"/>
      <c r="J47" s="19">
        <v>0</v>
      </c>
      <c r="K47" s="19"/>
      <c r="L47" s="19"/>
      <c r="M47" s="53">
        <v>11</v>
      </c>
      <c r="N47" s="2">
        <f t="shared" ref="N47:U47" si="152">N76/C47</f>
        <v>3758.639627653145</v>
      </c>
      <c r="O47" s="2" t="e">
        <f t="shared" si="152"/>
        <v>#DIV/0!</v>
      </c>
      <c r="P47" s="2">
        <f t="shared" si="152"/>
        <v>3877.0649379364331</v>
      </c>
      <c r="Q47" s="2">
        <f t="shared" si="152"/>
        <v>5370.8642508793464</v>
      </c>
      <c r="R47" s="2">
        <f t="shared" si="152"/>
        <v>5856.5769060209932</v>
      </c>
      <c r="S47" s="2">
        <f t="shared" si="152"/>
        <v>6320.2895611626254</v>
      </c>
      <c r="T47" s="2" t="e">
        <f t="shared" si="152"/>
        <v>#DIV/0!</v>
      </c>
      <c r="U47" s="2" t="e">
        <f t="shared" si="152"/>
        <v>#DIV/0!</v>
      </c>
      <c r="V47" s="55"/>
      <c r="W47" s="2"/>
      <c r="X47" s="2"/>
      <c r="Y47" s="2"/>
      <c r="Z47" s="2"/>
      <c r="AA47" s="2"/>
      <c r="AB47" s="2"/>
      <c r="AC47" s="2"/>
      <c r="AD47" s="2"/>
      <c r="AE47" s="2"/>
      <c r="AF47" s="2" t="e">
        <f t="shared" si="140"/>
        <v>#DIV/0!</v>
      </c>
    </row>
    <row r="48" spans="2:32" ht="14.25" customHeight="1" x14ac:dyDescent="0.3">
      <c r="B48" s="1">
        <v>12</v>
      </c>
      <c r="C48" s="19">
        <v>1</v>
      </c>
      <c r="D48" s="19"/>
      <c r="E48" s="19">
        <v>1</v>
      </c>
      <c r="F48" s="19">
        <v>1</v>
      </c>
      <c r="G48" s="19"/>
      <c r="H48" s="19">
        <v>3</v>
      </c>
      <c r="I48" s="19">
        <v>2.5</v>
      </c>
      <c r="J48" s="19">
        <v>1</v>
      </c>
      <c r="K48" s="19"/>
      <c r="L48" s="19"/>
      <c r="M48" s="53">
        <v>12</v>
      </c>
      <c r="N48" s="2">
        <f t="shared" ref="N48:U48" si="153">N77/C48</f>
        <v>3910.3306183444656</v>
      </c>
      <c r="O48" s="2" t="e">
        <f t="shared" si="153"/>
        <v>#DIV/0!</v>
      </c>
      <c r="P48" s="2">
        <f t="shared" si="153"/>
        <v>4091.0415613848381</v>
      </c>
      <c r="Q48" s="2">
        <f t="shared" si="153"/>
        <v>5459.2858571513279</v>
      </c>
      <c r="R48" s="2" t="e">
        <f t="shared" si="153"/>
        <v>#DIV/0!</v>
      </c>
      <c r="S48" s="2">
        <f t="shared" si="153"/>
        <v>6382.9968001916814</v>
      </c>
      <c r="T48" s="2">
        <f t="shared" si="153"/>
        <v>6813.7077432320684</v>
      </c>
      <c r="U48" s="2">
        <f t="shared" si="153"/>
        <v>7198.4186862724455</v>
      </c>
      <c r="V48" s="55"/>
      <c r="W48" s="2"/>
      <c r="X48" s="2"/>
      <c r="Y48" s="2"/>
      <c r="Z48" s="2"/>
      <c r="AA48" s="2"/>
      <c r="AB48" s="2"/>
      <c r="AC48" s="2"/>
      <c r="AD48" s="2"/>
      <c r="AE48" s="2"/>
      <c r="AF48" s="2" t="e">
        <f t="shared" si="140"/>
        <v>#DIV/0!</v>
      </c>
    </row>
    <row r="49" spans="2:32" ht="14.25" customHeight="1" x14ac:dyDescent="0.3">
      <c r="B49" s="1">
        <v>13</v>
      </c>
      <c r="C49" s="19"/>
      <c r="D49" s="19">
        <v>1</v>
      </c>
      <c r="E49" s="19">
        <v>2</v>
      </c>
      <c r="F49" s="19">
        <v>1</v>
      </c>
      <c r="G49" s="19">
        <v>0</v>
      </c>
      <c r="H49" s="19">
        <v>2.63</v>
      </c>
      <c r="I49" s="19"/>
      <c r="J49" s="19"/>
      <c r="K49" s="19">
        <v>1</v>
      </c>
      <c r="L49" s="19"/>
      <c r="M49" s="53">
        <v>13</v>
      </c>
      <c r="N49" s="2" t="e">
        <f t="shared" ref="N49:U49" si="154">N78/C49</f>
        <v>#DIV/0!</v>
      </c>
      <c r="O49" s="2">
        <f t="shared" si="154"/>
        <v>3184.5282421112715</v>
      </c>
      <c r="P49" s="2">
        <f t="shared" si="154"/>
        <v>4339.5926004194553</v>
      </c>
      <c r="Q49" s="2">
        <f t="shared" si="154"/>
        <v>5552.1680035801037</v>
      </c>
      <c r="R49" s="2" t="e">
        <f t="shared" si="154"/>
        <v>#DIV/0!</v>
      </c>
      <c r="S49" s="2">
        <f t="shared" si="154"/>
        <v>6442.2967201964721</v>
      </c>
      <c r="T49" s="2" t="e">
        <f t="shared" si="154"/>
        <v>#DIV/0!</v>
      </c>
      <c r="U49" s="2" t="e">
        <f t="shared" si="154"/>
        <v>#DIV/0!</v>
      </c>
      <c r="V49" s="55"/>
      <c r="W49" s="2"/>
      <c r="X49" s="2"/>
      <c r="Y49" s="2"/>
      <c r="Z49" s="2"/>
      <c r="AA49" s="2"/>
      <c r="AB49" s="2"/>
      <c r="AC49" s="2"/>
      <c r="AD49" s="2"/>
      <c r="AE49" s="2"/>
      <c r="AF49" s="2">
        <f t="shared" si="140"/>
        <v>8679.6828700456244</v>
      </c>
    </row>
    <row r="50" spans="2:32" ht="14.25" customHeight="1" x14ac:dyDescent="0.3">
      <c r="B50" s="1">
        <v>14</v>
      </c>
      <c r="C50" s="19"/>
      <c r="D50" s="19"/>
      <c r="E50" s="19">
        <v>0</v>
      </c>
      <c r="F50" s="19"/>
      <c r="G50" s="19"/>
      <c r="H50" s="19"/>
      <c r="I50" s="19">
        <v>1</v>
      </c>
      <c r="J50" s="19">
        <v>1</v>
      </c>
      <c r="K50" s="19"/>
      <c r="L50" s="19"/>
      <c r="M50" s="53">
        <v>14</v>
      </c>
      <c r="N50" s="2" t="e">
        <f t="shared" ref="N50:U50" si="155">N79/C50</f>
        <v>#DIV/0!</v>
      </c>
      <c r="O50" s="2" t="e">
        <f t="shared" si="155"/>
        <v>#DIV/0!</v>
      </c>
      <c r="P50" s="2" t="e">
        <f t="shared" si="155"/>
        <v>#DIV/0!</v>
      </c>
      <c r="Q50" s="2" t="e">
        <f t="shared" si="155"/>
        <v>#DIV/0!</v>
      </c>
      <c r="R50" s="2" t="e">
        <f t="shared" si="155"/>
        <v>#DIV/0!</v>
      </c>
      <c r="S50" s="2" t="e">
        <f t="shared" si="155"/>
        <v>#DIV/0!</v>
      </c>
      <c r="T50" s="2">
        <f t="shared" si="155"/>
        <v>6942.9360727331805</v>
      </c>
      <c r="U50" s="2">
        <f t="shared" si="155"/>
        <v>7335.668007264976</v>
      </c>
      <c r="V50" s="55"/>
      <c r="W50" s="2"/>
      <c r="X50" s="2"/>
      <c r="Y50" s="2"/>
      <c r="Z50" s="2"/>
      <c r="AA50" s="2"/>
      <c r="AB50" s="2"/>
      <c r="AC50" s="2"/>
      <c r="AD50" s="2"/>
      <c r="AE50" s="2"/>
      <c r="AF50" s="2" t="e">
        <f t="shared" si="140"/>
        <v>#DIV/0!</v>
      </c>
    </row>
    <row r="51" spans="2:32" ht="14.25" customHeight="1" x14ac:dyDescent="0.3">
      <c r="B51" s="1">
        <v>15</v>
      </c>
      <c r="C51" s="19">
        <v>1</v>
      </c>
      <c r="D51" s="19">
        <v>0</v>
      </c>
      <c r="E51" s="19">
        <v>3</v>
      </c>
      <c r="F51" s="19"/>
      <c r="G51" s="19">
        <v>2</v>
      </c>
      <c r="H51" s="19">
        <v>0.5</v>
      </c>
      <c r="I51" s="19">
        <v>1</v>
      </c>
      <c r="J51" s="19">
        <v>3</v>
      </c>
      <c r="K51" s="19"/>
      <c r="L51" s="19"/>
      <c r="M51" s="53">
        <v>15</v>
      </c>
      <c r="N51" s="2">
        <f t="shared" ref="N51:U51" si="156">N80/C51</f>
        <v>0</v>
      </c>
      <c r="O51" s="2" t="e">
        <f t="shared" si="156"/>
        <v>#DIV/0!</v>
      </c>
      <c r="P51" s="2">
        <f t="shared" si="156"/>
        <v>4952.0982258156773</v>
      </c>
      <c r="Q51" s="2" t="e">
        <f t="shared" si="156"/>
        <v>#DIV/0!</v>
      </c>
      <c r="R51" s="2">
        <f t="shared" si="156"/>
        <v>6167.9716252088838</v>
      </c>
      <c r="S51" s="2">
        <f t="shared" si="156"/>
        <v>6559.7592416564148</v>
      </c>
      <c r="T51" s="2">
        <f t="shared" si="156"/>
        <v>7006.334474551506</v>
      </c>
      <c r="U51" s="2">
        <f t="shared" si="156"/>
        <v>7402.9097074466017</v>
      </c>
      <c r="V51" s="55"/>
      <c r="W51" s="2"/>
      <c r="X51" s="2"/>
      <c r="Y51" s="2"/>
      <c r="Z51" s="2"/>
      <c r="AA51" s="2"/>
      <c r="AB51" s="2"/>
      <c r="AC51" s="2"/>
      <c r="AD51" s="2"/>
      <c r="AE51" s="2"/>
      <c r="AF51" s="2" t="e">
        <f t="shared" si="140"/>
        <v>#DIV/0!</v>
      </c>
    </row>
    <row r="52" spans="2:32" ht="14.25" customHeight="1" x14ac:dyDescent="0.3">
      <c r="B52" s="1">
        <v>16</v>
      </c>
      <c r="C52" s="19"/>
      <c r="D52" s="19"/>
      <c r="E52" s="19">
        <v>1</v>
      </c>
      <c r="F52" s="19">
        <v>2</v>
      </c>
      <c r="G52" s="19"/>
      <c r="H52" s="19">
        <v>2</v>
      </c>
      <c r="I52" s="19">
        <v>1</v>
      </c>
      <c r="J52" s="19">
        <v>2</v>
      </c>
      <c r="K52" s="19"/>
      <c r="L52" s="19"/>
      <c r="M52" s="53">
        <v>16</v>
      </c>
      <c r="N52" s="53"/>
      <c r="O52" s="53"/>
      <c r="P52" s="2">
        <f t="shared" ref="P52:U52" si="157">P81/E52</f>
        <v>5313.950681461065</v>
      </c>
      <c r="Q52" s="2">
        <f t="shared" si="157"/>
        <v>5838.3136089803593</v>
      </c>
      <c r="R52" s="2" t="e">
        <f t="shared" si="157"/>
        <v>#DIV/0!</v>
      </c>
      <c r="S52" s="2">
        <f t="shared" si="157"/>
        <v>6616.0282226978161</v>
      </c>
      <c r="T52" s="2">
        <f t="shared" si="157"/>
        <v>7065.7428364152875</v>
      </c>
      <c r="U52" s="2">
        <f t="shared" si="157"/>
        <v>7466.4574501327588</v>
      </c>
      <c r="V52" s="55"/>
      <c r="W52" s="2"/>
      <c r="X52" s="2"/>
      <c r="Y52" s="2"/>
      <c r="Z52" s="2"/>
      <c r="AA52" s="2"/>
      <c r="AB52" s="2"/>
      <c r="AC52" s="2"/>
      <c r="AD52" s="2"/>
      <c r="AE52" s="2"/>
      <c r="AF52" s="2" t="e">
        <f t="shared" si="140"/>
        <v>#DIV/0!</v>
      </c>
    </row>
    <row r="53" spans="2:32" ht="14.25" customHeight="1" x14ac:dyDescent="0.3">
      <c r="B53" s="1">
        <v>17</v>
      </c>
      <c r="C53" s="19"/>
      <c r="D53" s="19"/>
      <c r="E53" s="19">
        <v>1</v>
      </c>
      <c r="F53" s="19">
        <v>1</v>
      </c>
      <c r="G53" s="19"/>
      <c r="H53" s="19">
        <v>2</v>
      </c>
      <c r="I53" s="19">
        <v>3</v>
      </c>
      <c r="J53" s="19">
        <v>4</v>
      </c>
      <c r="K53" s="19"/>
      <c r="L53" s="19"/>
      <c r="M53" s="53">
        <v>17</v>
      </c>
      <c r="N53" s="53"/>
      <c r="O53" s="53"/>
      <c r="P53" s="2">
        <f t="shared" ref="P53:U53" si="158">P82/E53</f>
        <v>5717.1744484975789</v>
      </c>
      <c r="Q53" s="2">
        <f t="shared" si="158"/>
        <v>5936.896449204869</v>
      </c>
      <c r="R53" s="2" t="e">
        <f t="shared" si="158"/>
        <v>#DIV/0!</v>
      </c>
      <c r="S53" s="2">
        <f t="shared" si="158"/>
        <v>6670.1039282652491</v>
      </c>
      <c r="T53" s="2">
        <f t="shared" si="158"/>
        <v>7127.3114073256538</v>
      </c>
      <c r="U53" s="2">
        <f t="shared" si="158"/>
        <v>7530.5188863860676</v>
      </c>
      <c r="V53" s="55"/>
      <c r="W53" s="2"/>
      <c r="X53" s="2"/>
      <c r="Y53" s="2"/>
      <c r="Z53" s="2"/>
      <c r="AA53" s="2"/>
      <c r="AB53" s="2"/>
      <c r="AC53" s="2"/>
      <c r="AD53" s="2"/>
      <c r="AE53" s="2"/>
      <c r="AF53" s="2" t="e">
        <f t="shared" si="140"/>
        <v>#DIV/0!</v>
      </c>
    </row>
    <row r="54" spans="2:32" ht="14.25" customHeight="1" x14ac:dyDescent="0.3">
      <c r="B54" s="1">
        <v>18</v>
      </c>
      <c r="C54" s="19"/>
      <c r="D54" s="19"/>
      <c r="E54" s="19">
        <v>2</v>
      </c>
      <c r="F54" s="19">
        <v>1</v>
      </c>
      <c r="G54" s="19"/>
      <c r="H54" s="19"/>
      <c r="I54" s="19">
        <v>0</v>
      </c>
      <c r="J54" s="19">
        <v>2</v>
      </c>
      <c r="K54" s="19"/>
      <c r="L54" s="19"/>
      <c r="M54" s="53">
        <v>18</v>
      </c>
      <c r="N54" s="53"/>
      <c r="O54" s="53"/>
      <c r="P54" s="2">
        <f t="shared" ref="P54:U54" si="159">P83/E54</f>
        <v>6162.7788097100129</v>
      </c>
      <c r="Q54" s="2">
        <f t="shared" si="159"/>
        <v>6035.9938604349882</v>
      </c>
      <c r="R54" s="2" t="e">
        <f t="shared" si="159"/>
        <v>#DIV/0!</v>
      </c>
      <c r="S54" s="2" t="e">
        <f t="shared" si="159"/>
        <v>#DIV/0!</v>
      </c>
      <c r="T54" s="2" t="e">
        <f t="shared" si="159"/>
        <v>#DIV/0!</v>
      </c>
      <c r="U54" s="2">
        <f t="shared" si="159"/>
        <v>7591.3318585457164</v>
      </c>
      <c r="V54" s="55"/>
      <c r="W54" s="2"/>
      <c r="X54" s="2"/>
      <c r="Y54" s="2"/>
      <c r="Z54" s="2"/>
      <c r="AA54" s="2"/>
      <c r="AB54" s="2"/>
      <c r="AC54" s="2"/>
      <c r="AD54" s="2"/>
      <c r="AE54" s="2"/>
      <c r="AF54" s="2" t="e">
        <f t="shared" si="140"/>
        <v>#DIV/0!</v>
      </c>
    </row>
    <row r="55" spans="2:32" ht="14.25" customHeight="1" x14ac:dyDescent="0.3">
      <c r="B55" s="1">
        <v>19</v>
      </c>
      <c r="C55" s="19"/>
      <c r="D55" s="19"/>
      <c r="E55" s="19">
        <v>0</v>
      </c>
      <c r="F55" s="19"/>
      <c r="G55" s="19"/>
      <c r="H55" s="19"/>
      <c r="I55" s="19">
        <v>2</v>
      </c>
      <c r="J55" s="19"/>
      <c r="K55" s="19"/>
      <c r="L55" s="19"/>
      <c r="M55" s="53">
        <v>19</v>
      </c>
      <c r="N55" s="53"/>
      <c r="O55" s="53"/>
      <c r="P55" s="2" t="e">
        <f t="shared" ref="P55:U55" si="160">P84/E55</f>
        <v>#DIV/0!</v>
      </c>
      <c r="Q55" s="2" t="e">
        <f t="shared" si="160"/>
        <v>#DIV/0!</v>
      </c>
      <c r="R55" s="2" t="e">
        <f t="shared" si="160"/>
        <v>#DIV/0!</v>
      </c>
      <c r="S55" s="2" t="e">
        <f t="shared" si="160"/>
        <v>#DIV/0!</v>
      </c>
      <c r="T55" s="2">
        <f t="shared" si="160"/>
        <v>7241.6746723215037</v>
      </c>
      <c r="U55" s="2" t="e">
        <f t="shared" si="160"/>
        <v>#DIV/0!</v>
      </c>
      <c r="V55" s="55"/>
      <c r="W55" s="2"/>
      <c r="X55" s="2"/>
      <c r="Y55" s="2"/>
      <c r="Z55" s="2"/>
      <c r="AA55" s="2"/>
      <c r="AB55" s="2"/>
      <c r="AC55" s="2"/>
      <c r="AD55" s="2"/>
      <c r="AE55" s="2"/>
      <c r="AF55" s="2" t="e">
        <f t="shared" si="140"/>
        <v>#DIV/0!</v>
      </c>
    </row>
    <row r="56" spans="2:32" ht="14.25" customHeight="1" x14ac:dyDescent="0.3">
      <c r="B56" s="1">
        <v>20</v>
      </c>
      <c r="C56" s="19"/>
      <c r="D56" s="19"/>
      <c r="E56" s="19">
        <v>3</v>
      </c>
      <c r="F56" s="19"/>
      <c r="G56" s="19"/>
      <c r="H56" s="19">
        <v>4</v>
      </c>
      <c r="I56" s="19">
        <v>3</v>
      </c>
      <c r="J56" s="19">
        <v>9</v>
      </c>
      <c r="K56" s="19">
        <v>1</v>
      </c>
      <c r="L56" s="19"/>
      <c r="M56" s="53">
        <v>20</v>
      </c>
      <c r="N56" s="53"/>
      <c r="O56" s="53"/>
      <c r="P56" s="2">
        <f t="shared" ref="P56:U56" si="161">P85/E56</f>
        <v>7160.2932369515574</v>
      </c>
      <c r="Q56" s="2" t="e">
        <f t="shared" si="161"/>
        <v>#DIV/0!</v>
      </c>
      <c r="R56" s="2" t="e">
        <f t="shared" si="161"/>
        <v>#DIV/0!</v>
      </c>
      <c r="S56" s="2">
        <f t="shared" si="161"/>
        <v>6804.5137943745067</v>
      </c>
      <c r="T56" s="2">
        <f t="shared" si="161"/>
        <v>7272.9165391295392</v>
      </c>
      <c r="U56" s="2">
        <f t="shared" si="161"/>
        <v>7686.3192838845753</v>
      </c>
      <c r="V56" s="55"/>
      <c r="W56" s="2"/>
      <c r="X56" s="2"/>
      <c r="Y56" s="2"/>
      <c r="Z56" s="2"/>
      <c r="AA56" s="2"/>
      <c r="AB56" s="2"/>
      <c r="AC56" s="2"/>
      <c r="AD56" s="2"/>
      <c r="AE56" s="2"/>
      <c r="AF56" s="2">
        <f t="shared" si="140"/>
        <v>10090.722028639575</v>
      </c>
    </row>
    <row r="57" spans="2:32" ht="14.25" customHeight="1" x14ac:dyDescent="0.3">
      <c r="B57" s="1">
        <v>21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3">
        <v>0</v>
      </c>
      <c r="J57" s="53">
        <v>0</v>
      </c>
      <c r="K57" s="53">
        <v>0</v>
      </c>
      <c r="L57" s="53"/>
      <c r="M57" s="53"/>
      <c r="N57" s="2" t="e">
        <f t="shared" ref="N57:U57" si="162">SUM(N36:N56)</f>
        <v>#DIV/0!</v>
      </c>
      <c r="O57" s="2" t="e">
        <f t="shared" si="162"/>
        <v>#DIV/0!</v>
      </c>
      <c r="P57" s="2" t="e">
        <f t="shared" si="162"/>
        <v>#DIV/0!</v>
      </c>
      <c r="Q57" s="2" t="e">
        <f t="shared" si="162"/>
        <v>#DIV/0!</v>
      </c>
      <c r="R57" s="2" t="e">
        <f t="shared" si="162"/>
        <v>#DIV/0!</v>
      </c>
      <c r="S57" s="2" t="e">
        <f t="shared" si="162"/>
        <v>#DIV/0!</v>
      </c>
      <c r="T57" s="2" t="e">
        <f t="shared" si="162"/>
        <v>#DIV/0!</v>
      </c>
      <c r="U57" s="2" t="e">
        <f t="shared" si="162"/>
        <v>#DIV/0!</v>
      </c>
      <c r="V57" s="55"/>
      <c r="W57" s="2"/>
      <c r="X57" s="2"/>
      <c r="Y57" s="2"/>
      <c r="Z57" s="2"/>
      <c r="AA57" s="2"/>
      <c r="AB57" s="2"/>
      <c r="AC57" s="2"/>
      <c r="AD57" s="2"/>
      <c r="AE57" s="2"/>
      <c r="AF57" s="2" t="e">
        <f>SUM(AF36:AF56)</f>
        <v>#DIV/0!</v>
      </c>
    </row>
    <row r="58" spans="2:32" ht="14.25" customHeight="1" x14ac:dyDescent="0.3">
      <c r="B58" s="1">
        <v>22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3">
        <v>0</v>
      </c>
      <c r="J58" s="53">
        <v>0</v>
      </c>
      <c r="K58" s="53">
        <v>0</v>
      </c>
      <c r="N58" s="16"/>
      <c r="O58" s="16"/>
      <c r="P58" s="16"/>
      <c r="Q58" s="16"/>
      <c r="R58" s="16"/>
      <c r="S58" s="16"/>
      <c r="T58" s="16"/>
      <c r="U58" s="16"/>
      <c r="V58" s="57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2:32" ht="14.25" customHeight="1" x14ac:dyDescent="0.3">
      <c r="B59" s="1">
        <v>23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3">
        <v>0</v>
      </c>
      <c r="J59" s="53">
        <v>0</v>
      </c>
      <c r="K59" s="53">
        <v>0</v>
      </c>
      <c r="N59" s="16"/>
      <c r="O59" s="16"/>
      <c r="P59" s="16"/>
      <c r="Q59" s="16"/>
      <c r="R59" s="16"/>
      <c r="S59" s="16"/>
      <c r="T59" s="16"/>
      <c r="U59" s="16"/>
      <c r="V59" s="57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2:32" ht="14.25" customHeight="1" x14ac:dyDescent="0.3">
      <c r="B60" s="1">
        <v>24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3">
        <v>0</v>
      </c>
      <c r="J60" s="53">
        <v>0</v>
      </c>
      <c r="K60" s="53">
        <v>0</v>
      </c>
      <c r="N60" s="16"/>
      <c r="O60" s="16"/>
      <c r="P60" s="16"/>
      <c r="Q60" s="16"/>
      <c r="R60" s="16"/>
      <c r="S60" s="16"/>
      <c r="T60" s="16"/>
      <c r="U60" s="16"/>
      <c r="V60" s="57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2:32" ht="14.25" customHeight="1" x14ac:dyDescent="0.3">
      <c r="B61" s="1">
        <v>25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3">
        <v>0</v>
      </c>
      <c r="J61" s="53">
        <v>0</v>
      </c>
      <c r="K61" s="53">
        <v>0</v>
      </c>
      <c r="N61" s="16"/>
      <c r="O61" s="16"/>
      <c r="P61" s="16"/>
      <c r="Q61" s="16"/>
      <c r="R61" s="16"/>
      <c r="S61" s="16"/>
      <c r="T61" s="16"/>
      <c r="U61" s="16"/>
      <c r="V61" s="57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2:32" ht="14.25" customHeight="1" x14ac:dyDescent="0.3">
      <c r="C62" s="1">
        <f t="shared" ref="C62:K62" si="163">SUM(C36:C61)</f>
        <v>19.5</v>
      </c>
      <c r="D62" s="1">
        <f t="shared" si="163"/>
        <v>3</v>
      </c>
      <c r="E62" s="1">
        <f t="shared" si="163"/>
        <v>21.5</v>
      </c>
      <c r="F62" s="1">
        <f t="shared" si="163"/>
        <v>40</v>
      </c>
      <c r="G62" s="1">
        <f t="shared" si="163"/>
        <v>13</v>
      </c>
      <c r="H62" s="1">
        <f t="shared" si="163"/>
        <v>39.03</v>
      </c>
      <c r="I62" s="1">
        <f t="shared" si="163"/>
        <v>19.5</v>
      </c>
      <c r="J62" s="1">
        <f t="shared" si="163"/>
        <v>29</v>
      </c>
      <c r="K62" s="1">
        <f t="shared" si="163"/>
        <v>3</v>
      </c>
      <c r="L62" s="1">
        <f>SUM(C62:K62)</f>
        <v>187.53</v>
      </c>
      <c r="N62" s="16"/>
      <c r="O62" s="16"/>
      <c r="P62" s="16"/>
      <c r="Q62" s="16"/>
      <c r="R62" s="16"/>
      <c r="S62" s="16"/>
      <c r="T62" s="16"/>
      <c r="U62" s="16"/>
      <c r="V62" s="57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2:32" ht="14.25" customHeight="1" x14ac:dyDescent="0.3">
      <c r="M63" s="1" t="s">
        <v>59</v>
      </c>
      <c r="V63" s="30"/>
    </row>
    <row r="64" spans="2:32" ht="14.25" customHeight="1" x14ac:dyDescent="0.3">
      <c r="B64" s="53"/>
      <c r="C64" s="53" t="s">
        <v>0</v>
      </c>
      <c r="D64" s="53" t="s">
        <v>1</v>
      </c>
      <c r="E64" s="53" t="s">
        <v>2</v>
      </c>
      <c r="F64" s="53" t="s">
        <v>3</v>
      </c>
      <c r="G64" s="53" t="s">
        <v>4</v>
      </c>
      <c r="H64" s="53" t="s">
        <v>5</v>
      </c>
      <c r="I64" s="53" t="s">
        <v>6</v>
      </c>
      <c r="J64" s="53" t="s">
        <v>7</v>
      </c>
      <c r="K64" s="53" t="s">
        <v>8</v>
      </c>
      <c r="L64" s="53"/>
      <c r="M64" s="53"/>
      <c r="N64" s="53" t="s">
        <v>0</v>
      </c>
      <c r="O64" s="53" t="s">
        <v>1</v>
      </c>
      <c r="P64" s="53" t="s">
        <v>2</v>
      </c>
      <c r="Q64" s="53" t="s">
        <v>3</v>
      </c>
      <c r="R64" s="53" t="s">
        <v>4</v>
      </c>
      <c r="S64" s="53" t="s">
        <v>5</v>
      </c>
      <c r="T64" s="53" t="s">
        <v>6</v>
      </c>
      <c r="U64" s="53" t="s">
        <v>7</v>
      </c>
      <c r="V64" s="54"/>
      <c r="W64" s="53"/>
      <c r="X64" s="53"/>
      <c r="Y64" s="53"/>
      <c r="Z64" s="53"/>
      <c r="AA64" s="53"/>
      <c r="AB64" s="53"/>
      <c r="AC64" s="53"/>
      <c r="AD64" s="53"/>
      <c r="AE64" s="53"/>
      <c r="AF64" s="53" t="s">
        <v>8</v>
      </c>
    </row>
    <row r="65" spans="2:32" ht="14.25" customHeight="1" x14ac:dyDescent="0.3">
      <c r="B65" s="53">
        <v>0</v>
      </c>
      <c r="C65" s="58">
        <f>+(C36*C7)</f>
        <v>252000</v>
      </c>
      <c r="D65" s="58">
        <f t="shared" ref="D65:J65" si="164">D36*D7</f>
        <v>0</v>
      </c>
      <c r="E65" s="58">
        <f t="shared" si="164"/>
        <v>0</v>
      </c>
      <c r="F65" s="58">
        <f t="shared" si="164"/>
        <v>0</v>
      </c>
      <c r="G65" s="58">
        <f t="shared" si="164"/>
        <v>0</v>
      </c>
      <c r="H65" s="58">
        <f t="shared" si="164"/>
        <v>148500</v>
      </c>
      <c r="I65" s="58">
        <f t="shared" si="164"/>
        <v>0</v>
      </c>
      <c r="J65" s="58">
        <f t="shared" si="164"/>
        <v>0</v>
      </c>
      <c r="K65" s="58">
        <f>K36*'Placement in Current Cell'!K7</f>
        <v>0</v>
      </c>
      <c r="L65" s="58"/>
      <c r="M65" s="53">
        <v>0</v>
      </c>
      <c r="N65" s="2">
        <f>C65-'Current w-Formula'!B55</f>
        <v>21390</v>
      </c>
      <c r="O65" s="2">
        <f>D65-'Current w-Formula'!C55</f>
        <v>0</v>
      </c>
      <c r="P65" s="2">
        <f>E65-'Current w-Formula'!D55</f>
        <v>0</v>
      </c>
      <c r="Q65" s="2">
        <f>F65-'Current w-Formula'!E55</f>
        <v>0</v>
      </c>
      <c r="R65" s="2">
        <f>G65-'Current w-Formula'!F55</f>
        <v>0</v>
      </c>
      <c r="S65" s="2">
        <f>H65-'Current w-Formula'!G55</f>
        <v>15579</v>
      </c>
      <c r="T65" s="2">
        <f>I65-'Current w-Formula'!H55</f>
        <v>0</v>
      </c>
      <c r="U65" s="2">
        <f>J65-'Current w-Formula'!I55</f>
        <v>0</v>
      </c>
      <c r="V65" s="55"/>
      <c r="W65" s="2"/>
      <c r="X65" s="2"/>
      <c r="Y65" s="2"/>
      <c r="Z65" s="2"/>
      <c r="AA65" s="2"/>
      <c r="AB65" s="2"/>
      <c r="AC65" s="2"/>
      <c r="AD65" s="2"/>
      <c r="AE65" s="2"/>
      <c r="AF65" s="2">
        <f>K65-'Current w-Formula'!J55</f>
        <v>0</v>
      </c>
    </row>
    <row r="66" spans="2:32" ht="14.25" customHeight="1" x14ac:dyDescent="0.3">
      <c r="B66" s="53">
        <v>1</v>
      </c>
      <c r="C66" s="58">
        <f t="shared" ref="C66:C78" si="165">SUM(C37*C8)</f>
        <v>107624.99999999999</v>
      </c>
      <c r="D66" s="58">
        <f t="shared" ref="D66:K66" si="166">D37*D8</f>
        <v>0</v>
      </c>
      <c r="E66" s="58">
        <f t="shared" si="166"/>
        <v>45714.999999999993</v>
      </c>
      <c r="F66" s="58">
        <f t="shared" si="166"/>
        <v>48072.499999999993</v>
      </c>
      <c r="G66" s="58">
        <f t="shared" si="166"/>
        <v>0</v>
      </c>
      <c r="H66" s="58">
        <f t="shared" si="166"/>
        <v>0</v>
      </c>
      <c r="I66" s="58">
        <f t="shared" si="166"/>
        <v>0</v>
      </c>
      <c r="J66" s="58">
        <f t="shared" si="166"/>
        <v>0</v>
      </c>
      <c r="K66" s="58">
        <f t="shared" si="166"/>
        <v>0</v>
      </c>
      <c r="L66" s="58"/>
      <c r="M66" s="53">
        <v>1</v>
      </c>
      <c r="N66" s="2">
        <f>C66-'Current w-Formula'!B56</f>
        <v>9884.9999999999854</v>
      </c>
      <c r="O66" s="2">
        <f>D66-'Current w-Formula'!C56</f>
        <v>0</v>
      </c>
      <c r="P66" s="2">
        <f>E66-'Current w-Formula'!D56</f>
        <v>3577.9999999999927</v>
      </c>
      <c r="Q66" s="2">
        <f>F66-'Current w-Formula'!E56</f>
        <v>4515.4999999999927</v>
      </c>
      <c r="R66" s="2">
        <f>G66-'Current w-Formula'!F56</f>
        <v>0</v>
      </c>
      <c r="S66" s="2">
        <f>H66-'Current w-Formula'!G56</f>
        <v>0</v>
      </c>
      <c r="T66" s="2">
        <f>I66-'Current w-Formula'!H56</f>
        <v>0</v>
      </c>
      <c r="U66" s="2">
        <f>J66-'Current w-Formula'!I56</f>
        <v>0</v>
      </c>
      <c r="V66" s="55"/>
      <c r="W66" s="2"/>
      <c r="X66" s="2"/>
      <c r="Y66" s="2"/>
      <c r="Z66" s="2"/>
      <c r="AA66" s="2"/>
      <c r="AB66" s="2"/>
      <c r="AC66" s="2"/>
      <c r="AD66" s="2"/>
      <c r="AE66" s="2"/>
      <c r="AF66" s="2">
        <f>K66-'Current w-Formula'!J56</f>
        <v>0</v>
      </c>
    </row>
    <row r="67" spans="2:32" ht="14.25" customHeight="1" x14ac:dyDescent="0.3">
      <c r="B67" s="53">
        <v>2</v>
      </c>
      <c r="C67" s="58">
        <f t="shared" si="165"/>
        <v>0</v>
      </c>
      <c r="D67" s="58">
        <f t="shared" ref="D67:K67" si="167">D38*D9</f>
        <v>0</v>
      </c>
      <c r="E67" s="58">
        <f t="shared" si="167"/>
        <v>46857.874999999985</v>
      </c>
      <c r="F67" s="58">
        <f t="shared" si="167"/>
        <v>98548.624999999971</v>
      </c>
      <c r="G67" s="58">
        <f t="shared" si="167"/>
        <v>50640.124999999985</v>
      </c>
      <c r="H67" s="58">
        <f t="shared" si="167"/>
        <v>0</v>
      </c>
      <c r="I67" s="58">
        <f t="shared" si="167"/>
        <v>0</v>
      </c>
      <c r="J67" s="58">
        <f t="shared" si="167"/>
        <v>0</v>
      </c>
      <c r="K67" s="58">
        <f t="shared" si="167"/>
        <v>0</v>
      </c>
      <c r="L67" s="58"/>
      <c r="M67" s="53">
        <v>2</v>
      </c>
      <c r="N67" s="2">
        <f>C67-'Current w-Formula'!B57</f>
        <v>0</v>
      </c>
      <c r="O67" s="2">
        <f>D67-'Current w-Formula'!C57</f>
        <v>0</v>
      </c>
      <c r="P67" s="2">
        <f>E67-'Current w-Formula'!D57</f>
        <v>3471.8749999999854</v>
      </c>
      <c r="Q67" s="2">
        <f>F67-'Current w-Formula'!E57</f>
        <v>9194.6249999999709</v>
      </c>
      <c r="R67" s="2">
        <f>G67-'Current w-Formula'!F57</f>
        <v>5172.1249999999854</v>
      </c>
      <c r="S67" s="2">
        <f>H67-'Current w-Formula'!G57</f>
        <v>0</v>
      </c>
      <c r="T67" s="2">
        <f>I67-'Current w-Formula'!H57</f>
        <v>0</v>
      </c>
      <c r="U67" s="2">
        <f>J67-'Current w-Formula'!I57</f>
        <v>0</v>
      </c>
      <c r="V67" s="55"/>
      <c r="W67" s="2"/>
      <c r="X67" s="2"/>
      <c r="Y67" s="2"/>
      <c r="Z67" s="2"/>
      <c r="AA67" s="2"/>
      <c r="AB67" s="2"/>
      <c r="AC67" s="2"/>
      <c r="AD67" s="2"/>
      <c r="AE67" s="2"/>
      <c r="AF67" s="2">
        <f>K67-'Current w-Formula'!J57</f>
        <v>0</v>
      </c>
    </row>
    <row r="68" spans="2:32" ht="14.25" customHeight="1" x14ac:dyDescent="0.3">
      <c r="B68" s="53">
        <v>3</v>
      </c>
      <c r="C68" s="58">
        <f t="shared" si="165"/>
        <v>135688.21874999994</v>
      </c>
      <c r="D68" s="58">
        <f t="shared" ref="D68:K68" si="168">D39*D10</f>
        <v>0</v>
      </c>
      <c r="E68" s="58">
        <f t="shared" si="168"/>
        <v>24014.66093749999</v>
      </c>
      <c r="F68" s="58">
        <f t="shared" si="168"/>
        <v>151518.51093749996</v>
      </c>
      <c r="G68" s="58">
        <f t="shared" si="168"/>
        <v>51906.128124999981</v>
      </c>
      <c r="H68" s="58">
        <f t="shared" si="168"/>
        <v>0</v>
      </c>
      <c r="I68" s="58">
        <f t="shared" si="168"/>
        <v>0</v>
      </c>
      <c r="J68" s="58">
        <f t="shared" si="168"/>
        <v>0</v>
      </c>
      <c r="K68" s="58">
        <f t="shared" si="168"/>
        <v>0</v>
      </c>
      <c r="L68" s="58"/>
      <c r="M68" s="53">
        <v>3</v>
      </c>
      <c r="N68" s="2">
        <f>C68-'Current w-Formula'!B58</f>
        <v>11047.218749999942</v>
      </c>
      <c r="O68" s="2">
        <f>D68-'Current w-Formula'!C58</f>
        <v>0</v>
      </c>
      <c r="P68" s="2">
        <f>E68-'Current w-Formula'!D58</f>
        <v>1696.1609374999898</v>
      </c>
      <c r="Q68" s="2">
        <f>F68-'Current w-Formula'!E58</f>
        <v>14031.510937499959</v>
      </c>
      <c r="R68" s="2">
        <f>G68-'Current w-Formula'!F58</f>
        <v>5246.1281249999811</v>
      </c>
      <c r="S68" s="2">
        <f>H68-'Current w-Formula'!G58</f>
        <v>0</v>
      </c>
      <c r="T68" s="2">
        <f>I68-'Current w-Formula'!H58</f>
        <v>0</v>
      </c>
      <c r="U68" s="2">
        <f>J68-'Current w-Formula'!I58</f>
        <v>0</v>
      </c>
      <c r="V68" s="55"/>
      <c r="W68" s="2"/>
      <c r="X68" s="2"/>
      <c r="Y68" s="2"/>
      <c r="Z68" s="2"/>
      <c r="AA68" s="2"/>
      <c r="AB68" s="2"/>
      <c r="AC68" s="2"/>
      <c r="AD68" s="2"/>
      <c r="AE68" s="2"/>
      <c r="AF68" s="2">
        <f>K68-'Current w-Formula'!J58</f>
        <v>0</v>
      </c>
    </row>
    <row r="69" spans="2:32" ht="14.25" customHeight="1" x14ac:dyDescent="0.3">
      <c r="B69" s="53">
        <v>4</v>
      </c>
      <c r="C69" s="58">
        <f t="shared" si="165"/>
        <v>0</v>
      </c>
      <c r="D69" s="58">
        <f t="shared" ref="D69:K69" si="169">D40*D11</f>
        <v>0</v>
      </c>
      <c r="E69" s="58">
        <f t="shared" si="169"/>
        <v>49230.054921874973</v>
      </c>
      <c r="F69" s="58">
        <f t="shared" si="169"/>
        <v>336497.35970703111</v>
      </c>
      <c r="G69" s="58">
        <f t="shared" si="169"/>
        <v>53203.781328124976</v>
      </c>
      <c r="H69" s="58">
        <f t="shared" si="169"/>
        <v>54638.738085937475</v>
      </c>
      <c r="I69" s="58">
        <f t="shared" si="169"/>
        <v>0</v>
      </c>
      <c r="J69" s="58">
        <f t="shared" si="169"/>
        <v>0</v>
      </c>
      <c r="K69" s="58">
        <f t="shared" si="169"/>
        <v>0</v>
      </c>
      <c r="L69" s="58"/>
      <c r="M69" s="53">
        <v>4</v>
      </c>
      <c r="N69" s="2">
        <f>C69-'Current w-Formula'!B59</f>
        <v>0</v>
      </c>
      <c r="O69" s="2">
        <f>D69-'Current w-Formula'!C59</f>
        <v>0</v>
      </c>
      <c r="P69" s="2">
        <f>E69-'Current w-Formula'!D59</f>
        <v>3342.0549218749729</v>
      </c>
      <c r="Q69" s="2">
        <f>F69-'Current w-Formula'!E59</f>
        <v>30932.359707031108</v>
      </c>
      <c r="R69" s="2">
        <f>G69-'Current w-Formula'!F59</f>
        <v>5321.7813281249764</v>
      </c>
      <c r="S69" s="2">
        <f>H69-'Current w-Formula'!G59</f>
        <v>5869.7380859374753</v>
      </c>
      <c r="T69" s="2">
        <f>I69-'Current w-Formula'!H59</f>
        <v>0</v>
      </c>
      <c r="U69" s="2">
        <f>J69-'Current w-Formula'!I59</f>
        <v>0</v>
      </c>
      <c r="V69" s="55"/>
      <c r="W69" s="2"/>
      <c r="X69" s="2"/>
      <c r="Y69" s="2"/>
      <c r="Z69" s="2"/>
      <c r="AA69" s="2"/>
      <c r="AB69" s="2"/>
      <c r="AC69" s="2"/>
      <c r="AD69" s="2"/>
      <c r="AE69" s="2"/>
      <c r="AF69" s="2">
        <f>K69-'Current w-Formula'!J59</f>
        <v>0</v>
      </c>
    </row>
    <row r="70" spans="2:32" ht="14.25" customHeight="1" x14ac:dyDescent="0.3">
      <c r="B70" s="53">
        <v>5</v>
      </c>
      <c r="C70" s="58">
        <f t="shared" si="165"/>
        <v>0</v>
      </c>
      <c r="D70" s="58">
        <f t="shared" ref="D70:K70" si="170">D41*D12</f>
        <v>0</v>
      </c>
      <c r="E70" s="58">
        <f t="shared" si="170"/>
        <v>0</v>
      </c>
      <c r="F70" s="58">
        <f t="shared" si="170"/>
        <v>159189.13555371086</v>
      </c>
      <c r="G70" s="58">
        <f t="shared" si="170"/>
        <v>54533.875861328095</v>
      </c>
      <c r="H70" s="58">
        <f t="shared" si="170"/>
        <v>112009.41307617181</v>
      </c>
      <c r="I70" s="58">
        <f t="shared" si="170"/>
        <v>58946.367891601527</v>
      </c>
      <c r="J70" s="58">
        <f t="shared" si="170"/>
        <v>0</v>
      </c>
      <c r="K70" s="58">
        <f t="shared" si="170"/>
        <v>64829.690598632784</v>
      </c>
      <c r="L70" s="58"/>
      <c r="M70" s="53">
        <v>5</v>
      </c>
      <c r="N70" s="2">
        <f>C70-'Current w-Formula'!B60</f>
        <v>0</v>
      </c>
      <c r="O70" s="2">
        <f>D70-'Current w-Formula'!C60</f>
        <v>0</v>
      </c>
      <c r="P70" s="2">
        <f>E70-'Current w-Formula'!D60</f>
        <v>0</v>
      </c>
      <c r="Q70" s="2">
        <f>F70-'Current w-Formula'!E60</f>
        <v>14526.135553710861</v>
      </c>
      <c r="R70" s="2">
        <f>G70-'Current w-Formula'!F60</f>
        <v>5397.8758613280952</v>
      </c>
      <c r="S70" s="2">
        <f>H70-'Current w-Formula'!G60</f>
        <v>11871.413076171812</v>
      </c>
      <c r="T70" s="2">
        <f>I70-'Current w-Formula'!H60</f>
        <v>6328.3678916015269</v>
      </c>
      <c r="U70" s="2">
        <f>J70-'Current w-Formula'!I60</f>
        <v>0</v>
      </c>
      <c r="V70" s="55"/>
      <c r="W70" s="2"/>
      <c r="X70" s="2"/>
      <c r="Y70" s="2"/>
      <c r="Z70" s="2"/>
      <c r="AA70" s="2"/>
      <c r="AB70" s="2"/>
      <c r="AC70" s="2"/>
      <c r="AD70" s="2"/>
      <c r="AE70" s="2"/>
      <c r="AF70" s="2">
        <f>K70-'Current w-Formula'!J60</f>
        <v>7283.6905986327838</v>
      </c>
    </row>
    <row r="71" spans="2:32" ht="14.25" customHeight="1" x14ac:dyDescent="0.3">
      <c r="B71" s="53">
        <v>6</v>
      </c>
      <c r="C71" s="58">
        <f t="shared" si="165"/>
        <v>48707.123564941372</v>
      </c>
      <c r="D71" s="58">
        <f t="shared" ref="D71:K71" si="171">D42*D13</f>
        <v>50214.725008618138</v>
      </c>
      <c r="E71" s="58">
        <f t="shared" si="171"/>
        <v>0</v>
      </c>
      <c r="F71" s="58">
        <f t="shared" si="171"/>
        <v>407922.15985638404</v>
      </c>
      <c r="G71" s="58">
        <f t="shared" si="171"/>
        <v>167691.66827358387</v>
      </c>
      <c r="H71" s="58">
        <f t="shared" si="171"/>
        <v>114809.64840307609</v>
      </c>
      <c r="I71" s="58">
        <f t="shared" si="171"/>
        <v>0</v>
      </c>
      <c r="J71" s="58">
        <f t="shared" si="171"/>
        <v>0</v>
      </c>
      <c r="K71" s="58">
        <f t="shared" si="171"/>
        <v>0</v>
      </c>
      <c r="L71" s="58"/>
      <c r="M71" s="53">
        <v>6</v>
      </c>
      <c r="N71" s="2">
        <f>C71-'Current w-Formula'!B61</f>
        <v>3486.123564941372</v>
      </c>
      <c r="O71" s="2">
        <f>D71-'Current w-Formula'!C61</f>
        <v>2979.7250086181375</v>
      </c>
      <c r="P71" s="2">
        <f>E71-'Current w-Formula'!D61</f>
        <v>0</v>
      </c>
      <c r="Q71" s="2">
        <f>F71-'Current w-Formula'!E61</f>
        <v>36957.159856384038</v>
      </c>
      <c r="R71" s="2">
        <f>G71-'Current w-Formula'!F61</f>
        <v>16416.668273583869</v>
      </c>
      <c r="S71" s="2">
        <f>H71-'Current w-Formula'!G61</f>
        <v>12003.648403076091</v>
      </c>
      <c r="T71" s="2">
        <f>I71-'Current w-Formula'!H61</f>
        <v>0</v>
      </c>
      <c r="U71" s="2">
        <f>J71-'Current w-Formula'!I61</f>
        <v>0</v>
      </c>
      <c r="V71" s="55"/>
      <c r="W71" s="2"/>
      <c r="X71" s="2"/>
      <c r="Y71" s="2"/>
      <c r="Z71" s="2"/>
      <c r="AA71" s="2"/>
      <c r="AB71" s="2"/>
      <c r="AC71" s="2"/>
      <c r="AD71" s="2"/>
      <c r="AE71" s="2"/>
      <c r="AF71" s="2">
        <f>K71-'Current w-Formula'!J61</f>
        <v>0</v>
      </c>
    </row>
    <row r="72" spans="2:32" ht="14.25" customHeight="1" x14ac:dyDescent="0.3">
      <c r="B72" s="53">
        <v>7</v>
      </c>
      <c r="C72" s="58">
        <f t="shared" si="165"/>
        <v>0</v>
      </c>
      <c r="D72" s="58">
        <f t="shared" ref="D72:K72" si="172">D43*D14</f>
        <v>51470.093133833587</v>
      </c>
      <c r="E72" s="58">
        <f t="shared" si="172"/>
        <v>53015.384613602255</v>
      </c>
      <c r="F72" s="58">
        <f t="shared" si="172"/>
        <v>167248.08554111744</v>
      </c>
      <c r="G72" s="58">
        <f t="shared" si="172"/>
        <v>0</v>
      </c>
      <c r="H72" s="58">
        <f t="shared" si="172"/>
        <v>235359.77922630595</v>
      </c>
      <c r="I72" s="58">
        <f t="shared" si="172"/>
        <v>123861.05553222769</v>
      </c>
      <c r="J72" s="58">
        <f t="shared" si="172"/>
        <v>195063.33217695361</v>
      </c>
      <c r="K72" s="58">
        <f t="shared" si="172"/>
        <v>0</v>
      </c>
      <c r="L72" s="58"/>
      <c r="M72" s="53">
        <v>7</v>
      </c>
      <c r="N72" s="2">
        <f>C72-'Current w-Formula'!B62</f>
        <v>0</v>
      </c>
      <c r="O72" s="2">
        <f>D72-'Current w-Formula'!C62</f>
        <v>2911.0931338335868</v>
      </c>
      <c r="P72" s="2">
        <f>E72-'Current w-Formula'!D62</f>
        <v>3376.3846136022548</v>
      </c>
      <c r="Q72" s="2">
        <f>F72-'Current w-Formula'!E62</f>
        <v>15043.085541117442</v>
      </c>
      <c r="R72" s="2">
        <f>G72-'Current w-Formula'!F62</f>
        <v>0</v>
      </c>
      <c r="S72" s="2">
        <f>H72-'Current w-Formula'!G62</f>
        <v>24267.779226305953</v>
      </c>
      <c r="T72" s="2">
        <f>I72-'Current w-Formula'!H62</f>
        <v>12945.055532227692</v>
      </c>
      <c r="U72" s="2">
        <f>J72-'Current w-Formula'!I62</f>
        <v>20517.332176953612</v>
      </c>
      <c r="V72" s="55"/>
      <c r="W72" s="2"/>
      <c r="X72" s="2"/>
      <c r="Y72" s="2"/>
      <c r="Z72" s="2"/>
      <c r="AA72" s="2"/>
      <c r="AB72" s="2"/>
      <c r="AC72" s="2"/>
      <c r="AD72" s="2"/>
      <c r="AE72" s="2"/>
      <c r="AF72" s="2">
        <f>K72-'Current w-Formula'!J62</f>
        <v>0</v>
      </c>
    </row>
    <row r="73" spans="2:32" ht="14.25" customHeight="1" x14ac:dyDescent="0.3">
      <c r="B73" s="53">
        <v>8</v>
      </c>
      <c r="C73" s="58">
        <f t="shared" si="165"/>
        <v>102345.84339083305</v>
      </c>
      <c r="D73" s="58">
        <f t="shared" ref="D73:K73" si="173">D44*D15</f>
        <v>0</v>
      </c>
      <c r="E73" s="58">
        <f t="shared" si="173"/>
        <v>0</v>
      </c>
      <c r="F73" s="58">
        <f t="shared" si="173"/>
        <v>114286.19178643024</v>
      </c>
      <c r="G73" s="58">
        <f t="shared" si="173"/>
        <v>146817.54914994503</v>
      </c>
      <c r="H73" s="58">
        <f t="shared" si="173"/>
        <v>325679.09450440085</v>
      </c>
      <c r="I73" s="58">
        <f t="shared" si="173"/>
        <v>63478.790960266684</v>
      </c>
      <c r="J73" s="58">
        <f t="shared" si="173"/>
        <v>66646.638493792474</v>
      </c>
      <c r="K73" s="58">
        <f t="shared" si="173"/>
        <v>0</v>
      </c>
      <c r="L73" s="58"/>
      <c r="M73" s="53">
        <v>8</v>
      </c>
      <c r="N73" s="2">
        <f>C73-'Current w-Formula'!B63</f>
        <v>7005.843390833048</v>
      </c>
      <c r="O73" s="2">
        <f>D73-'Current w-Formula'!C63</f>
        <v>0</v>
      </c>
      <c r="P73" s="2">
        <f>E73-'Current w-Formula'!D63</f>
        <v>0</v>
      </c>
      <c r="Q73" s="2">
        <f>F73-'Current w-Formula'!E63</f>
        <v>10200.191786430238</v>
      </c>
      <c r="R73" s="2">
        <f>G73-'Current w-Formula'!F63</f>
        <v>14067.549149945029</v>
      </c>
      <c r="S73" s="2">
        <f>H73-'Current w-Formula'!G63</f>
        <v>33117.894504400843</v>
      </c>
      <c r="T73" s="2">
        <f>I73-'Current w-Formula'!H63</f>
        <v>6540.7909602666841</v>
      </c>
      <c r="U73" s="2">
        <f>J73-'Current w-Formula'!I63</f>
        <v>6912.638493792474</v>
      </c>
      <c r="V73" s="55"/>
      <c r="W73" s="2"/>
      <c r="X73" s="2"/>
      <c r="Y73" s="2"/>
      <c r="Z73" s="2"/>
      <c r="AA73" s="2"/>
      <c r="AB73" s="2"/>
      <c r="AC73" s="2"/>
      <c r="AD73" s="2"/>
      <c r="AE73" s="2"/>
      <c r="AF73" s="2">
        <f>K73-'Current w-Formula'!J63</f>
        <v>0</v>
      </c>
    </row>
    <row r="74" spans="2:32" ht="14.25" customHeight="1" x14ac:dyDescent="0.3">
      <c r="B74" s="53">
        <v>9</v>
      </c>
      <c r="C74" s="58">
        <f t="shared" si="165"/>
        <v>52452.244737801935</v>
      </c>
      <c r="D74" s="58">
        <f t="shared" ref="D74:K74" si="174">D45*D16</f>
        <v>0</v>
      </c>
      <c r="E74" s="58">
        <f t="shared" si="174"/>
        <v>55699.288459665862</v>
      </c>
      <c r="F74" s="58">
        <f t="shared" si="174"/>
        <v>175715.01987163647</v>
      </c>
      <c r="G74" s="58">
        <f t="shared" si="174"/>
        <v>0</v>
      </c>
      <c r="H74" s="58">
        <f t="shared" si="174"/>
        <v>154546.79253102353</v>
      </c>
      <c r="I74" s="58">
        <f t="shared" si="174"/>
        <v>130131.52146854669</v>
      </c>
      <c r="J74" s="58">
        <f t="shared" si="174"/>
        <v>68312.804456137281</v>
      </c>
      <c r="K74" s="58">
        <f t="shared" si="174"/>
        <v>0</v>
      </c>
      <c r="L74" s="58"/>
      <c r="M74" s="53">
        <v>9</v>
      </c>
      <c r="N74" s="2">
        <f>C74-'Current w-Formula'!B64</f>
        <v>3555.2447378019351</v>
      </c>
      <c r="O74" s="2">
        <f>D74-'Current w-Formula'!C64</f>
        <v>0</v>
      </c>
      <c r="P74" s="2">
        <f>E74-'Current w-Formula'!D64</f>
        <v>3559.2884596658623</v>
      </c>
      <c r="Q74" s="2">
        <f>F74-'Current w-Formula'!E64</f>
        <v>15563.019871636468</v>
      </c>
      <c r="R74" s="2">
        <f>G74-'Current w-Formula'!F64</f>
        <v>0</v>
      </c>
      <c r="S74" s="2">
        <f>H74-'Current w-Formula'!G64</f>
        <v>15486.79253102353</v>
      </c>
      <c r="T74" s="2">
        <f>I74-'Current w-Formula'!H64</f>
        <v>13219.521468546693</v>
      </c>
      <c r="U74" s="2">
        <f>J74-'Current w-Formula'!I64</f>
        <v>6983.8044561372808</v>
      </c>
      <c r="V74" s="55"/>
      <c r="W74" s="2"/>
      <c r="X74" s="2"/>
      <c r="Y74" s="2"/>
      <c r="Z74" s="2"/>
      <c r="AA74" s="2"/>
      <c r="AB74" s="2"/>
      <c r="AC74" s="2"/>
      <c r="AD74" s="2"/>
      <c r="AE74" s="2"/>
      <c r="AF74" s="2">
        <f>K74-'Current w-Formula'!J64</f>
        <v>0</v>
      </c>
    </row>
    <row r="75" spans="2:32" ht="14.25" customHeight="1" x14ac:dyDescent="0.3">
      <c r="B75" s="53">
        <v>10</v>
      </c>
      <c r="C75" s="58">
        <f t="shared" si="165"/>
        <v>53763.550856246977</v>
      </c>
      <c r="D75" s="58">
        <f t="shared" ref="D75:K75" si="175">D46*D17</f>
        <v>0</v>
      </c>
      <c r="E75" s="58">
        <f t="shared" si="175"/>
        <v>114183.541342315</v>
      </c>
      <c r="F75" s="58">
        <f t="shared" si="175"/>
        <v>0</v>
      </c>
      <c r="G75" s="58">
        <f t="shared" si="175"/>
        <v>30850.037515132193</v>
      </c>
      <c r="H75" s="58">
        <f t="shared" si="175"/>
        <v>126728.36987543928</v>
      </c>
      <c r="I75" s="58">
        <f t="shared" si="175"/>
        <v>0</v>
      </c>
      <c r="J75" s="58">
        <f t="shared" si="175"/>
        <v>140041.24913508142</v>
      </c>
      <c r="K75" s="58">
        <f t="shared" si="175"/>
        <v>0</v>
      </c>
      <c r="L75" s="58"/>
      <c r="M75" s="53">
        <v>10</v>
      </c>
      <c r="N75" s="2">
        <f>C75-'Current w-Formula'!B65</f>
        <v>3640.5508562469768</v>
      </c>
      <c r="O75" s="2">
        <f>D75-'Current w-Formula'!C65</f>
        <v>0</v>
      </c>
      <c r="P75" s="2">
        <f>E75-'Current w-Formula'!D65</f>
        <v>7401.5413423150021</v>
      </c>
      <c r="Q75" s="2">
        <f>F75-'Current w-Formula'!E65</f>
        <v>0</v>
      </c>
      <c r="R75" s="2">
        <f>G75-'Current w-Formula'!F65</f>
        <v>2890.5375151321932</v>
      </c>
      <c r="S75" s="2">
        <f>H75-'Current w-Formula'!G65</f>
        <v>12514.369875439283</v>
      </c>
      <c r="T75" s="2">
        <f>I75-'Current w-Formula'!H65</f>
        <v>0</v>
      </c>
      <c r="U75" s="2">
        <f>J75-'Current w-Formula'!I65</f>
        <v>14113.249135081423</v>
      </c>
      <c r="V75" s="55"/>
      <c r="W75" s="2"/>
      <c r="X75" s="2"/>
      <c r="Y75" s="2"/>
      <c r="Z75" s="2"/>
      <c r="AA75" s="2"/>
      <c r="AB75" s="2"/>
      <c r="AC75" s="2"/>
      <c r="AD75" s="2"/>
      <c r="AE75" s="2"/>
      <c r="AF75" s="2">
        <f>K75-'Current w-Formula'!J65</f>
        <v>0</v>
      </c>
    </row>
    <row r="76" spans="2:32" ht="14.25" customHeight="1" x14ac:dyDescent="0.3">
      <c r="B76" s="53">
        <v>11</v>
      </c>
      <c r="C76" s="58">
        <f t="shared" si="165"/>
        <v>55107.639627653145</v>
      </c>
      <c r="D76" s="58">
        <f t="shared" ref="D76:K76" si="176">D47*D18</f>
        <v>0</v>
      </c>
      <c r="E76" s="58">
        <f t="shared" si="176"/>
        <v>58519.064937936433</v>
      </c>
      <c r="F76" s="58">
        <f t="shared" si="176"/>
        <v>184610.59275263804</v>
      </c>
      <c r="G76" s="58">
        <f t="shared" si="176"/>
        <v>63242.576906020993</v>
      </c>
      <c r="H76" s="58">
        <f t="shared" si="176"/>
        <v>194844.86868348788</v>
      </c>
      <c r="I76" s="58">
        <f t="shared" si="176"/>
        <v>0</v>
      </c>
      <c r="J76" s="58">
        <f t="shared" si="176"/>
        <v>0</v>
      </c>
      <c r="K76" s="58">
        <f t="shared" si="176"/>
        <v>0</v>
      </c>
      <c r="L76" s="58"/>
      <c r="M76" s="53">
        <v>11</v>
      </c>
      <c r="N76" s="2">
        <f>C76-'Current w-Formula'!B66</f>
        <v>3758.639627653145</v>
      </c>
      <c r="O76" s="2">
        <f>D76-'Current w-Formula'!C66</f>
        <v>0</v>
      </c>
      <c r="P76" s="2">
        <f>E76-'Current w-Formula'!D66</f>
        <v>3877.0649379364331</v>
      </c>
      <c r="Q76" s="2">
        <f>F76-'Current w-Formula'!E66</f>
        <v>16112.59275263804</v>
      </c>
      <c r="R76" s="2">
        <f>G76-'Current w-Formula'!F66</f>
        <v>5856.5769060209932</v>
      </c>
      <c r="S76" s="2">
        <f>H76-'Current w-Formula'!G66</f>
        <v>18960.868683487875</v>
      </c>
      <c r="T76" s="2">
        <f>I76-'Current w-Formula'!H66</f>
        <v>0</v>
      </c>
      <c r="U76" s="2">
        <f>J76-'Current w-Formula'!I66</f>
        <v>0</v>
      </c>
      <c r="V76" s="55"/>
      <c r="W76" s="2"/>
      <c r="X76" s="2"/>
      <c r="Y76" s="2"/>
      <c r="Z76" s="2"/>
      <c r="AA76" s="2"/>
      <c r="AB76" s="2"/>
      <c r="AC76" s="2"/>
      <c r="AD76" s="2"/>
      <c r="AE76" s="2"/>
      <c r="AF76" s="2">
        <f>K76-'Current w-Formula'!J66</f>
        <v>0</v>
      </c>
    </row>
    <row r="77" spans="2:32" ht="14.25" customHeight="1" x14ac:dyDescent="0.3">
      <c r="B77" s="53">
        <v>12</v>
      </c>
      <c r="C77" s="58">
        <f t="shared" si="165"/>
        <v>56485.330618344466</v>
      </c>
      <c r="D77" s="58">
        <f t="shared" ref="D77:K77" si="177">D48*D19</f>
        <v>0</v>
      </c>
      <c r="E77" s="58">
        <f t="shared" si="177"/>
        <v>59982.041561384838</v>
      </c>
      <c r="F77" s="58">
        <f t="shared" si="177"/>
        <v>63075.285857151328</v>
      </c>
      <c r="G77" s="58">
        <f t="shared" si="177"/>
        <v>0</v>
      </c>
      <c r="H77" s="58">
        <f t="shared" si="177"/>
        <v>199715.99040057504</v>
      </c>
      <c r="I77" s="58">
        <f t="shared" si="177"/>
        <v>175171.76935808017</v>
      </c>
      <c r="J77" s="58">
        <f t="shared" si="177"/>
        <v>73565.418686272445</v>
      </c>
      <c r="K77" s="58">
        <f t="shared" si="177"/>
        <v>0</v>
      </c>
      <c r="L77" s="58"/>
      <c r="M77" s="53">
        <v>12</v>
      </c>
      <c r="N77" s="2">
        <f>C77-'Current w-Formula'!B67</f>
        <v>3910.3306183444656</v>
      </c>
      <c r="O77" s="2">
        <f>D77-'Current w-Formula'!C67</f>
        <v>0</v>
      </c>
      <c r="P77" s="2">
        <f>E77-'Current w-Formula'!D67</f>
        <v>4091.0415613848381</v>
      </c>
      <c r="Q77" s="2">
        <f>F77-'Current w-Formula'!E67</f>
        <v>5459.2858571513279</v>
      </c>
      <c r="R77" s="2">
        <f>G77-'Current w-Formula'!F67</f>
        <v>0</v>
      </c>
      <c r="S77" s="2">
        <f>H77-'Current w-Formula'!G67</f>
        <v>19148.990400575043</v>
      </c>
      <c r="T77" s="2">
        <f>I77-'Current w-Formula'!H67</f>
        <v>17034.269358080172</v>
      </c>
      <c r="U77" s="2">
        <f>J77-'Current w-Formula'!I67</f>
        <v>7198.4186862724455</v>
      </c>
      <c r="V77" s="55"/>
      <c r="W77" s="2"/>
      <c r="X77" s="2"/>
      <c r="Y77" s="2"/>
      <c r="Z77" s="2"/>
      <c r="AA77" s="2"/>
      <c r="AB77" s="2"/>
      <c r="AC77" s="2"/>
      <c r="AD77" s="2"/>
      <c r="AE77" s="2"/>
      <c r="AF77" s="2">
        <f>K77-'Current w-Formula'!J67</f>
        <v>0</v>
      </c>
    </row>
    <row r="78" spans="2:32" ht="14.25" customHeight="1" x14ac:dyDescent="0.3">
      <c r="B78" s="53">
        <v>13</v>
      </c>
      <c r="C78" s="58">
        <f t="shared" si="165"/>
        <v>0</v>
      </c>
      <c r="D78" s="58">
        <f t="shared" ref="D78:K78" si="178">D49*D20</f>
        <v>59689.528242111272</v>
      </c>
      <c r="E78" s="58">
        <f t="shared" si="178"/>
        <v>122963.18520083891</v>
      </c>
      <c r="F78" s="58">
        <f t="shared" si="178"/>
        <v>64652.168003580104</v>
      </c>
      <c r="G78" s="58">
        <f t="shared" si="178"/>
        <v>0</v>
      </c>
      <c r="H78" s="58">
        <f t="shared" si="178"/>
        <v>179461.46037411672</v>
      </c>
      <c r="I78" s="58">
        <f t="shared" si="178"/>
        <v>0</v>
      </c>
      <c r="J78" s="58">
        <f t="shared" si="178"/>
        <v>0</v>
      </c>
      <c r="K78" s="58">
        <f t="shared" si="178"/>
        <v>78988.682870045624</v>
      </c>
      <c r="L78" s="58"/>
      <c r="M78" s="53">
        <v>13</v>
      </c>
      <c r="N78" s="2">
        <f>C78-'Current w-Formula'!B68</f>
        <v>0</v>
      </c>
      <c r="O78" s="2">
        <f>D78-'Current w-Formula'!C68</f>
        <v>3184.5282421112715</v>
      </c>
      <c r="P78" s="2">
        <f>E78-'Current w-Formula'!D68</f>
        <v>8679.1852008389105</v>
      </c>
      <c r="Q78" s="2">
        <f>F78-'Current w-Formula'!E68</f>
        <v>5552.1680035801037</v>
      </c>
      <c r="R78" s="2">
        <f>G78-'Current w-Formula'!F68</f>
        <v>0</v>
      </c>
      <c r="S78" s="2">
        <f>H78-'Current w-Formula'!G68</f>
        <v>16943.240374116722</v>
      </c>
      <c r="T78" s="2">
        <f>I78-'Current w-Formula'!H68</f>
        <v>0</v>
      </c>
      <c r="U78" s="2">
        <f>J78-'Current w-Formula'!I68</f>
        <v>0</v>
      </c>
      <c r="V78" s="55"/>
      <c r="W78" s="2"/>
      <c r="X78" s="2"/>
      <c r="Y78" s="2"/>
      <c r="Z78" s="2"/>
      <c r="AA78" s="2"/>
      <c r="AB78" s="2"/>
      <c r="AC78" s="2"/>
      <c r="AD78" s="2"/>
      <c r="AE78" s="2"/>
      <c r="AF78" s="2">
        <f>K78-'Current w-Formula'!J68</f>
        <v>8679.6828700456244</v>
      </c>
    </row>
    <row r="79" spans="2:32" ht="14.25" customHeight="1" x14ac:dyDescent="0.3">
      <c r="B79" s="53">
        <v>14</v>
      </c>
      <c r="C79" s="58">
        <f>SUM(C50*C20)</f>
        <v>0</v>
      </c>
      <c r="D79" s="58">
        <f t="shared" ref="D79:K79" si="179">D50*D21</f>
        <v>0</v>
      </c>
      <c r="E79" s="58">
        <f t="shared" si="179"/>
        <v>0</v>
      </c>
      <c r="F79" s="58">
        <f t="shared" si="179"/>
        <v>0</v>
      </c>
      <c r="G79" s="58">
        <f t="shared" si="179"/>
        <v>0</v>
      </c>
      <c r="H79" s="58">
        <f t="shared" si="179"/>
        <v>0</v>
      </c>
      <c r="I79" s="58">
        <f t="shared" si="179"/>
        <v>73615.93607273318</v>
      </c>
      <c r="J79" s="58">
        <f t="shared" si="179"/>
        <v>77289.668007264976</v>
      </c>
      <c r="K79" s="58">
        <f t="shared" si="179"/>
        <v>0</v>
      </c>
      <c r="L79" s="58"/>
      <c r="M79" s="53">
        <v>14</v>
      </c>
      <c r="N79" s="2">
        <f>C79-'Current w-Formula'!B69</f>
        <v>0</v>
      </c>
      <c r="O79" s="2">
        <f>D79-'Current w-Formula'!C69</f>
        <v>0</v>
      </c>
      <c r="P79" s="2">
        <f>E79-'Current w-Formula'!D69</f>
        <v>0</v>
      </c>
      <c r="Q79" s="2">
        <f>F79-'Current w-Formula'!E69</f>
        <v>0</v>
      </c>
      <c r="R79" s="2">
        <f>G79-'Current w-Formula'!F69</f>
        <v>0</v>
      </c>
      <c r="S79" s="2">
        <f>H79-'Current w-Formula'!G69</f>
        <v>0</v>
      </c>
      <c r="T79" s="2">
        <f>I79-'Current w-Formula'!H69</f>
        <v>6942.9360727331805</v>
      </c>
      <c r="U79" s="2">
        <f>J79-'Current w-Formula'!I69</f>
        <v>7335.668007264976</v>
      </c>
      <c r="V79" s="55"/>
      <c r="W79" s="2"/>
      <c r="X79" s="2"/>
      <c r="Y79" s="2"/>
      <c r="Z79" s="2"/>
      <c r="AA79" s="2"/>
      <c r="AB79" s="2"/>
      <c r="AC79" s="2"/>
      <c r="AD79" s="2"/>
      <c r="AE79" s="2"/>
      <c r="AF79" s="2">
        <f>K79-'Current w-Formula'!J69</f>
        <v>0</v>
      </c>
    </row>
    <row r="80" spans="2:32" ht="14.25" customHeight="1" x14ac:dyDescent="0.3">
      <c r="B80" s="53">
        <v>15</v>
      </c>
      <c r="C80" s="58">
        <f>SUM(C51*C22)</f>
        <v>60828.522992920596</v>
      </c>
      <c r="D80" s="58">
        <f>D51*D21</f>
        <v>0</v>
      </c>
      <c r="E80" s="58">
        <f t="shared" ref="E80:K80" si="180">E51*E22</f>
        <v>193782.29467744703</v>
      </c>
      <c r="F80" s="58">
        <f t="shared" si="180"/>
        <v>0</v>
      </c>
      <c r="G80" s="58">
        <f t="shared" si="180"/>
        <v>139615.94325041777</v>
      </c>
      <c r="H80" s="58">
        <f t="shared" si="180"/>
        <v>35845.379620828207</v>
      </c>
      <c r="I80" s="58">
        <f t="shared" si="180"/>
        <v>75456.334474551506</v>
      </c>
      <c r="J80" s="58">
        <f t="shared" si="180"/>
        <v>237665.72912233981</v>
      </c>
      <c r="K80" s="58">
        <f t="shared" si="180"/>
        <v>0</v>
      </c>
      <c r="L80" s="58"/>
      <c r="M80" s="53">
        <v>15</v>
      </c>
      <c r="N80" s="2"/>
      <c r="O80" s="2">
        <f>D80-'Current w-Formula'!C70</f>
        <v>0</v>
      </c>
      <c r="P80" s="2">
        <f>E80-'Current w-Formula'!D70</f>
        <v>14856.294677447033</v>
      </c>
      <c r="Q80" s="2">
        <f>F80-'Current w-Formula'!E70</f>
        <v>0</v>
      </c>
      <c r="R80" s="2">
        <f>G80-'Current w-Formula'!F70</f>
        <v>12335.943250417768</v>
      </c>
      <c r="S80" s="2">
        <f>H80-'Current w-Formula'!G70</f>
        <v>3279.8796208282074</v>
      </c>
      <c r="T80" s="2">
        <f>I80-'Current w-Formula'!H70</f>
        <v>7006.334474551506</v>
      </c>
      <c r="U80" s="2">
        <f>J80-'Current w-Formula'!I70</f>
        <v>22208.729122339806</v>
      </c>
      <c r="V80" s="55"/>
      <c r="W80" s="2"/>
      <c r="X80" s="2"/>
      <c r="Y80" s="2"/>
      <c r="Z80" s="2"/>
      <c r="AA80" s="2"/>
      <c r="AB80" s="2"/>
      <c r="AC80" s="2"/>
      <c r="AD80" s="2"/>
      <c r="AE80" s="2"/>
      <c r="AF80" s="2">
        <f>K80-'Current w-Formula'!J70</f>
        <v>0</v>
      </c>
    </row>
    <row r="81" spans="2:32" ht="14.25" customHeight="1" x14ac:dyDescent="0.3">
      <c r="B81" s="53">
        <v>16</v>
      </c>
      <c r="C81" s="58"/>
      <c r="D81" s="58"/>
      <c r="E81" s="58">
        <f t="shared" ref="E81:K81" si="181">E52*E23</f>
        <v>66208.950681461065</v>
      </c>
      <c r="F81" s="58">
        <f t="shared" si="181"/>
        <v>139246.62721796072</v>
      </c>
      <c r="G81" s="58">
        <f t="shared" si="181"/>
        <v>0</v>
      </c>
      <c r="H81" s="58">
        <f t="shared" si="181"/>
        <v>146966.05644539563</v>
      </c>
      <c r="I81" s="58">
        <f t="shared" si="181"/>
        <v>77342.742836415287</v>
      </c>
      <c r="J81" s="58">
        <f t="shared" si="181"/>
        <v>162404.91490026552</v>
      </c>
      <c r="K81" s="58">
        <f t="shared" si="181"/>
        <v>0</v>
      </c>
      <c r="L81" s="58"/>
      <c r="M81" s="53">
        <v>16</v>
      </c>
      <c r="N81" s="53"/>
      <c r="O81" s="53"/>
      <c r="P81" s="2">
        <f>E81-'Current w-Formula'!D71</f>
        <v>5313.950681461065</v>
      </c>
      <c r="Q81" s="2">
        <f>F81-'Current w-Formula'!E71</f>
        <v>11676.627217960719</v>
      </c>
      <c r="R81" s="2">
        <f>G81-'Current w-Formula'!F71</f>
        <v>0</v>
      </c>
      <c r="S81" s="2">
        <f>H81-'Current w-Formula'!G71</f>
        <v>13232.056445395632</v>
      </c>
      <c r="T81" s="2">
        <f>I81-'Current w-Formula'!H71</f>
        <v>7065.7428364152875</v>
      </c>
      <c r="U81" s="2">
        <f>J81-'Current w-Formula'!I71</f>
        <v>14932.914900265518</v>
      </c>
      <c r="V81" s="55"/>
      <c r="W81" s="2"/>
      <c r="X81" s="2"/>
      <c r="Y81" s="2"/>
      <c r="Z81" s="2"/>
      <c r="AA81" s="2"/>
      <c r="AB81" s="2"/>
      <c r="AC81" s="2"/>
      <c r="AD81" s="2"/>
      <c r="AE81" s="2"/>
      <c r="AF81" s="2">
        <f>K81-'Current w-Formula'!J71</f>
        <v>0</v>
      </c>
    </row>
    <row r="82" spans="2:32" ht="14.25" customHeight="1" x14ac:dyDescent="0.3">
      <c r="B82" s="53">
        <v>17</v>
      </c>
      <c r="C82" s="58"/>
      <c r="D82" s="58"/>
      <c r="E82" s="58">
        <f t="shared" ref="E82:K82" si="182">E53*E24</f>
        <v>67864.174448497579</v>
      </c>
      <c r="F82" s="58">
        <f t="shared" si="182"/>
        <v>71363.896449204869</v>
      </c>
      <c r="G82" s="58">
        <f t="shared" si="182"/>
        <v>0</v>
      </c>
      <c r="H82" s="58">
        <f t="shared" si="182"/>
        <v>150640.2078565305</v>
      </c>
      <c r="I82" s="58">
        <f t="shared" si="182"/>
        <v>237828.93422197696</v>
      </c>
      <c r="J82" s="58">
        <f t="shared" si="182"/>
        <v>332930.07554554427</v>
      </c>
      <c r="K82" s="58">
        <f t="shared" si="182"/>
        <v>0</v>
      </c>
      <c r="L82" s="58"/>
      <c r="M82" s="53">
        <v>17</v>
      </c>
      <c r="N82" s="53"/>
      <c r="O82" s="53"/>
      <c r="P82" s="2">
        <f>E82-'Current w-Formula'!D72</f>
        <v>5717.1744484975789</v>
      </c>
      <c r="Q82" s="2">
        <f>F82-'Current w-Formula'!E72</f>
        <v>5936.896449204869</v>
      </c>
      <c r="R82" s="2">
        <f>G82-'Current w-Formula'!F72</f>
        <v>0</v>
      </c>
      <c r="S82" s="2">
        <f>H82-'Current w-Formula'!G72</f>
        <v>13340.207856530498</v>
      </c>
      <c r="T82" s="2">
        <f>I82-'Current w-Formula'!H72</f>
        <v>21381.934221976961</v>
      </c>
      <c r="U82" s="2">
        <f>J82-'Current w-Formula'!I72</f>
        <v>30122.07554554427</v>
      </c>
      <c r="V82" s="55"/>
      <c r="W82" s="2"/>
      <c r="X82" s="2"/>
      <c r="Y82" s="2"/>
      <c r="Z82" s="2"/>
      <c r="AA82" s="2"/>
      <c r="AB82" s="2"/>
      <c r="AC82" s="2"/>
      <c r="AD82" s="2"/>
      <c r="AE82" s="2"/>
      <c r="AF82" s="2">
        <f>K82-'Current w-Formula'!J72</f>
        <v>0</v>
      </c>
    </row>
    <row r="83" spans="2:32" ht="14.25" customHeight="1" x14ac:dyDescent="0.3">
      <c r="B83" s="53">
        <v>18</v>
      </c>
      <c r="C83" s="58"/>
      <c r="D83" s="58"/>
      <c r="E83" s="58">
        <f t="shared" ref="E83:K83" si="183">E54*E25</f>
        <v>139121.55761942003</v>
      </c>
      <c r="F83" s="58">
        <f t="shared" si="183"/>
        <v>73147.993860434988</v>
      </c>
      <c r="G83" s="58">
        <f t="shared" si="183"/>
        <v>0</v>
      </c>
      <c r="H83" s="58">
        <f t="shared" si="183"/>
        <v>0</v>
      </c>
      <c r="I83" s="58">
        <f t="shared" si="183"/>
        <v>0</v>
      </c>
      <c r="J83" s="58">
        <f t="shared" si="183"/>
        <v>170626.66371709143</v>
      </c>
      <c r="K83" s="58">
        <f t="shared" si="183"/>
        <v>0</v>
      </c>
      <c r="L83" s="58"/>
      <c r="M83" s="53">
        <v>18</v>
      </c>
      <c r="N83" s="53"/>
      <c r="O83" s="53"/>
      <c r="P83" s="2">
        <f>E83-'Current w-Formula'!D73</f>
        <v>12325.557619420026</v>
      </c>
      <c r="Q83" s="2">
        <f>F83-'Current w-Formula'!E73</f>
        <v>6035.9938604349882</v>
      </c>
      <c r="R83" s="2">
        <f>G83-'Current w-Formula'!F73</f>
        <v>0</v>
      </c>
      <c r="S83" s="2">
        <f>H83-'Current w-Formula'!G73</f>
        <v>0</v>
      </c>
      <c r="T83" s="2">
        <f>I83-'Current w-Formula'!H73</f>
        <v>0</v>
      </c>
      <c r="U83" s="2">
        <f>J83-'Current w-Formula'!I73</f>
        <v>15182.663717091433</v>
      </c>
      <c r="V83" s="55"/>
      <c r="W83" s="2"/>
      <c r="X83" s="2"/>
      <c r="Y83" s="2"/>
      <c r="Z83" s="2"/>
      <c r="AA83" s="2"/>
      <c r="AB83" s="2"/>
      <c r="AC83" s="2"/>
      <c r="AD83" s="2"/>
      <c r="AE83" s="2"/>
      <c r="AF83" s="2">
        <f>K83-'Current w-Formula'!J73</f>
        <v>0</v>
      </c>
    </row>
    <row r="84" spans="2:32" ht="14.25" customHeight="1" x14ac:dyDescent="0.3">
      <c r="B84" s="53">
        <v>19</v>
      </c>
      <c r="C84" s="58"/>
      <c r="D84" s="58"/>
      <c r="E84" s="58">
        <f t="shared" ref="E84:K84" si="184">E55*E26</f>
        <v>0</v>
      </c>
      <c r="F84" s="58">
        <f t="shared" si="184"/>
        <v>0</v>
      </c>
      <c r="G84" s="58">
        <f t="shared" si="184"/>
        <v>0</v>
      </c>
      <c r="H84" s="58">
        <f t="shared" si="184"/>
        <v>0</v>
      </c>
      <c r="I84" s="58">
        <f t="shared" si="184"/>
        <v>166579.34934464301</v>
      </c>
      <c r="J84" s="58">
        <f t="shared" si="184"/>
        <v>0</v>
      </c>
      <c r="K84" s="58">
        <f t="shared" si="184"/>
        <v>0</v>
      </c>
      <c r="L84" s="58"/>
      <c r="M84" s="53">
        <v>19</v>
      </c>
      <c r="N84" s="53"/>
      <c r="O84" s="53"/>
      <c r="P84" s="2">
        <f>E84-'Current w-Formula'!D74</f>
        <v>0</v>
      </c>
      <c r="Q84" s="2">
        <f>F84-'Current w-Formula'!E74</f>
        <v>0</v>
      </c>
      <c r="R84" s="2">
        <f>G84-'Current w-Formula'!F74</f>
        <v>0</v>
      </c>
      <c r="S84" s="2">
        <f>H84-'Current w-Formula'!G74</f>
        <v>0</v>
      </c>
      <c r="T84" s="2">
        <f>I84-'Current w-Formula'!H74</f>
        <v>14483.349344643007</v>
      </c>
      <c r="U84" s="2">
        <f>J84-'Current w-Formula'!I74</f>
        <v>0</v>
      </c>
      <c r="V84" s="55"/>
      <c r="W84" s="2"/>
      <c r="X84" s="2"/>
      <c r="Y84" s="2"/>
      <c r="Z84" s="2"/>
      <c r="AA84" s="2"/>
      <c r="AB84" s="2"/>
      <c r="AC84" s="2"/>
      <c r="AD84" s="2"/>
      <c r="AE84" s="2"/>
      <c r="AF84" s="2">
        <f>K84-'Current w-Formula'!J74</f>
        <v>0</v>
      </c>
    </row>
    <row r="85" spans="2:32" ht="14.25" customHeight="1" x14ac:dyDescent="0.3">
      <c r="B85" s="53">
        <v>20</v>
      </c>
      <c r="C85" s="58"/>
      <c r="D85" s="58"/>
      <c r="E85" s="58">
        <f t="shared" ref="E85:K85" si="185">E56*E27</f>
        <v>219246.87971085467</v>
      </c>
      <c r="F85" s="58">
        <f t="shared" si="185"/>
        <v>0</v>
      </c>
      <c r="G85" s="58">
        <f t="shared" si="185"/>
        <v>0</v>
      </c>
      <c r="H85" s="58">
        <f t="shared" si="185"/>
        <v>324446.05517749803</v>
      </c>
      <c r="I85" s="58">
        <f t="shared" si="185"/>
        <v>256115.74961738862</v>
      </c>
      <c r="J85" s="58">
        <f t="shared" si="185"/>
        <v>806690.87355496117</v>
      </c>
      <c r="K85" s="58">
        <f t="shared" si="185"/>
        <v>93892.722028639575</v>
      </c>
      <c r="L85" s="58"/>
      <c r="M85" s="53">
        <v>20</v>
      </c>
      <c r="N85" s="53"/>
      <c r="O85" s="53"/>
      <c r="P85" s="2">
        <f>E85-'Current w-Formula'!D75</f>
        <v>21480.879710854671</v>
      </c>
      <c r="Q85" s="2">
        <f>F85-'Current w-Formula'!E75</f>
        <v>0</v>
      </c>
      <c r="R85" s="2">
        <f>G85-'Current w-Formula'!F75</f>
        <v>0</v>
      </c>
      <c r="S85" s="2">
        <f>H85-'Current w-Formula'!G75</f>
        <v>27218.055177498027</v>
      </c>
      <c r="T85" s="2">
        <f>I85-'Current w-Formula'!H75</f>
        <v>21818.749617388617</v>
      </c>
      <c r="U85" s="2">
        <f>J85-'Current w-Formula'!I75</f>
        <v>69176.873554961174</v>
      </c>
      <c r="V85" s="55"/>
      <c r="W85" s="2"/>
      <c r="X85" s="2"/>
      <c r="Y85" s="2"/>
      <c r="Z85" s="2"/>
      <c r="AA85" s="2"/>
      <c r="AB85" s="2"/>
      <c r="AC85" s="2"/>
      <c r="AD85" s="2"/>
      <c r="AE85" s="2"/>
      <c r="AF85" s="2">
        <f>K85-'Current w-Formula'!J75</f>
        <v>10090.722028639575</v>
      </c>
    </row>
    <row r="86" spans="2:32" ht="14.25" customHeight="1" x14ac:dyDescent="0.3">
      <c r="B86" s="53"/>
      <c r="C86" s="58">
        <f t="shared" ref="C86:D86" si="186">SUM(C65:C80)</f>
        <v>925003.47453874152</v>
      </c>
      <c r="D86" s="58">
        <f t="shared" si="186"/>
        <v>161374.34638456299</v>
      </c>
      <c r="E86" s="58">
        <f t="shared" ref="E86:H86" si="187">SUM(E65:E85)</f>
        <v>1316403.9541127987</v>
      </c>
      <c r="F86" s="58">
        <f t="shared" si="187"/>
        <v>2255094.1523947804</v>
      </c>
      <c r="G86" s="58">
        <f t="shared" si="187"/>
        <v>758501.68540955288</v>
      </c>
      <c r="H86" s="58">
        <f t="shared" si="187"/>
        <v>2504191.8542607869</v>
      </c>
      <c r="I86" s="58">
        <f t="shared" ref="I86:J86" si="188">SUM(I66:I85)</f>
        <v>1438528.5517784315</v>
      </c>
      <c r="J86" s="58">
        <f t="shared" si="188"/>
        <v>2331237.3677957044</v>
      </c>
      <c r="K86" s="58">
        <f>SUM(K65:K85)</f>
        <v>237711.09549731799</v>
      </c>
      <c r="L86" s="58"/>
      <c r="M86" s="53"/>
      <c r="N86" s="2">
        <f t="shared" ref="N86:U86" si="189">SUM(N65:N85)</f>
        <v>67678.951545820863</v>
      </c>
      <c r="O86" s="2">
        <f t="shared" si="189"/>
        <v>9075.3463845629958</v>
      </c>
      <c r="P86" s="2">
        <f t="shared" si="189"/>
        <v>102766.45411279862</v>
      </c>
      <c r="Q86" s="2">
        <f t="shared" si="189"/>
        <v>201737.15239478007</v>
      </c>
      <c r="R86" s="2">
        <f t="shared" si="189"/>
        <v>72705.185409552883</v>
      </c>
      <c r="S86" s="2">
        <f t="shared" si="189"/>
        <v>242833.93426078701</v>
      </c>
      <c r="T86" s="2">
        <f t="shared" si="189"/>
        <v>134767.05177843134</v>
      </c>
      <c r="U86" s="2">
        <f t="shared" si="189"/>
        <v>214684.3677957044</v>
      </c>
      <c r="V86" s="55"/>
      <c r="W86" s="2"/>
      <c r="X86" s="2"/>
      <c r="Y86" s="2"/>
      <c r="Z86" s="2"/>
      <c r="AA86" s="2"/>
      <c r="AB86" s="2"/>
      <c r="AC86" s="2"/>
      <c r="AD86" s="2"/>
      <c r="AE86" s="2"/>
      <c r="AF86" s="2">
        <f>SUM(AF65:AF85)</f>
        <v>26054.095497317983</v>
      </c>
    </row>
    <row r="87" spans="2:32" ht="14.25" customHeight="1" x14ac:dyDescent="0.3">
      <c r="V87" s="30"/>
    </row>
    <row r="88" spans="2:32" ht="14.25" customHeight="1" x14ac:dyDescent="0.3">
      <c r="F88" s="47"/>
      <c r="G88" s="30" t="s">
        <v>60</v>
      </c>
      <c r="H88" s="30" t="s">
        <v>61</v>
      </c>
      <c r="N88" t="s">
        <v>62</v>
      </c>
      <c r="R88" s="43">
        <f>SUM(N86:AF86)</f>
        <v>1072302.5391797563</v>
      </c>
      <c r="S88" s="43"/>
      <c r="T88" s="35"/>
      <c r="U88" s="43"/>
      <c r="V88" s="35"/>
      <c r="W88" s="35"/>
      <c r="X88" s="35"/>
      <c r="Y88" s="35"/>
      <c r="Z88" s="35"/>
      <c r="AA88" s="35"/>
      <c r="AB88" s="35"/>
      <c r="AC88" s="35"/>
      <c r="AD88" s="35"/>
    </row>
    <row r="89" spans="2:32" ht="14.25" customHeight="1" x14ac:dyDescent="0.3">
      <c r="F89" s="47" t="s">
        <v>63</v>
      </c>
      <c r="G89" s="59">
        <f>SUM(C86:K86)</f>
        <v>11928046.482172677</v>
      </c>
      <c r="H89" s="59">
        <f t="shared" ref="H89:H90" si="190">+G89*1.2111</f>
        <v>14446057.09455933</v>
      </c>
      <c r="U89" s="30"/>
    </row>
    <row r="90" spans="2:32" ht="14.25" customHeight="1" x14ac:dyDescent="0.3">
      <c r="F90" s="47" t="s">
        <v>64</v>
      </c>
      <c r="G90" s="59">
        <v>10851185</v>
      </c>
      <c r="H90" s="59">
        <f t="shared" si="190"/>
        <v>13141870.1535</v>
      </c>
      <c r="U90" s="30"/>
    </row>
    <row r="91" spans="2:32" ht="14.25" customHeight="1" x14ac:dyDescent="0.3">
      <c r="G91" s="30"/>
      <c r="H91" s="59"/>
      <c r="U91" s="30"/>
    </row>
    <row r="92" spans="2:32" ht="14.25" customHeight="1" x14ac:dyDescent="0.3">
      <c r="F92" s="1" t="s">
        <v>65</v>
      </c>
      <c r="G92" s="59">
        <v>10851185</v>
      </c>
      <c r="H92" s="59">
        <f t="shared" ref="H92:H93" si="191">+G92*1.2111</f>
        <v>13141870.1535</v>
      </c>
      <c r="U92" s="30"/>
    </row>
    <row r="93" spans="2:32" ht="14.25" customHeight="1" x14ac:dyDescent="0.3">
      <c r="F93" s="47" t="s">
        <v>66</v>
      </c>
      <c r="G93" s="59">
        <v>10851185</v>
      </c>
      <c r="H93" s="59">
        <f t="shared" si="191"/>
        <v>13141870.1535</v>
      </c>
      <c r="U93" s="30"/>
    </row>
    <row r="94" spans="2:32" ht="14.25" customHeight="1" x14ac:dyDescent="0.3">
      <c r="G94" s="45" t="s">
        <v>67</v>
      </c>
      <c r="H94" s="60">
        <f>+H90-H93</f>
        <v>0</v>
      </c>
      <c r="U94" s="30"/>
    </row>
    <row r="95" spans="2:32" ht="14.25" customHeight="1" x14ac:dyDescent="0.3">
      <c r="U95" s="30"/>
    </row>
    <row r="96" spans="2:32" ht="14.25" customHeight="1" x14ac:dyDescent="0.3">
      <c r="U96" s="30"/>
    </row>
    <row r="97" spans="2:21" ht="14.25" customHeight="1" x14ac:dyDescent="0.3">
      <c r="C97" s="282" t="s">
        <v>68</v>
      </c>
      <c r="D97" s="283"/>
      <c r="E97" s="283"/>
      <c r="F97" s="283"/>
      <c r="G97" s="283"/>
      <c r="H97" s="283"/>
      <c r="I97" s="283"/>
      <c r="J97" s="283"/>
      <c r="K97" s="283"/>
      <c r="U97" s="30"/>
    </row>
    <row r="98" spans="2:21" ht="14.25" customHeight="1" x14ac:dyDescent="0.3">
      <c r="C98" s="30" t="s">
        <v>0</v>
      </c>
      <c r="D98" s="30" t="s">
        <v>9</v>
      </c>
      <c r="E98" s="30" t="s">
        <v>2</v>
      </c>
      <c r="F98" s="30" t="s">
        <v>3</v>
      </c>
      <c r="G98" s="30" t="s">
        <v>10</v>
      </c>
      <c r="H98" s="30" t="s">
        <v>11</v>
      </c>
      <c r="I98" s="30" t="s">
        <v>12</v>
      </c>
      <c r="J98" s="30" t="s">
        <v>13</v>
      </c>
      <c r="K98" s="30" t="s">
        <v>8</v>
      </c>
      <c r="U98" s="30"/>
    </row>
    <row r="99" spans="2:21" ht="14.25" customHeight="1" x14ac:dyDescent="0.3">
      <c r="B99" s="1">
        <v>0</v>
      </c>
      <c r="C99" s="48">
        <f>+C7-'Current w-Formula'!B2</f>
        <v>3565</v>
      </c>
      <c r="D99" s="48">
        <f>+D7-'Current w-Formula'!C2</f>
        <v>3370</v>
      </c>
      <c r="E99" s="48">
        <f>+E7-'Current w-Formula'!D2</f>
        <v>3176</v>
      </c>
      <c r="F99" s="48">
        <f>+F7-'Current w-Formula'!E2</f>
        <v>4079</v>
      </c>
      <c r="G99" s="48">
        <f>+G7-'Current w-Formula'!F2</f>
        <v>4641</v>
      </c>
      <c r="H99" s="48">
        <f>+H7-'Current w-Formula'!G2</f>
        <v>5193</v>
      </c>
      <c r="I99" s="48">
        <f>+I7-'Current w-Formula'!H2</f>
        <v>5541</v>
      </c>
      <c r="J99" s="48">
        <f>+J7-'Current w-Formula'!I2</f>
        <v>5855</v>
      </c>
      <c r="K99" s="48">
        <f>+K7-'Current w-Formula'!J2</f>
        <v>6117</v>
      </c>
      <c r="U99" s="30"/>
    </row>
    <row r="100" spans="2:21" ht="14.25" customHeight="1" x14ac:dyDescent="0.3">
      <c r="B100" s="1">
        <v>1</v>
      </c>
      <c r="C100" s="48">
        <f>+C8-'Current w-Formula'!B3</f>
        <v>3953.9999999999927</v>
      </c>
      <c r="D100" s="48">
        <f>+D8-'Current w-Formula'!C3</f>
        <v>3765.4999999999927</v>
      </c>
      <c r="E100" s="48">
        <f>+E8-'Current w-Formula'!D3</f>
        <v>3577.9999999999927</v>
      </c>
      <c r="F100" s="48">
        <f>+F8-'Current w-Formula'!E3</f>
        <v>4515.4999999999927</v>
      </c>
      <c r="G100" s="48">
        <f>+G8-'Current w-Formula'!F3</f>
        <v>5096.9999999999927</v>
      </c>
      <c r="H100" s="48">
        <f>+H8-'Current w-Formula'!G3</f>
        <v>5668.4999999999927</v>
      </c>
      <c r="I100" s="48">
        <f>+I8-'Current w-Formula'!H3</f>
        <v>6042.4999999999927</v>
      </c>
      <c r="J100" s="48">
        <f>+J8-'Current w-Formula'!I3</f>
        <v>6382.4999999999927</v>
      </c>
      <c r="K100" s="48">
        <f>+K8-'Current w-Formula'!J3</f>
        <v>6669.4999999999927</v>
      </c>
      <c r="U100" s="30"/>
    </row>
    <row r="101" spans="2:21" ht="14.25" customHeight="1" x14ac:dyDescent="0.3">
      <c r="B101" s="1">
        <v>2</v>
      </c>
      <c r="C101" s="48">
        <f>+C9-'Current w-Formula'!B4</f>
        <v>3805.2499999999854</v>
      </c>
      <c r="D101" s="48">
        <f>+D9-'Current w-Formula'!C4</f>
        <v>3552.0624999999854</v>
      </c>
      <c r="E101" s="48">
        <f>+E9-'Current w-Formula'!D4</f>
        <v>3471.8749999999854</v>
      </c>
      <c r="F101" s="48">
        <f>+F9-'Current w-Formula'!E4</f>
        <v>4597.3124999999854</v>
      </c>
      <c r="G101" s="48">
        <f>+G9-'Current w-Formula'!F4</f>
        <v>5172.1249999999854</v>
      </c>
      <c r="H101" s="48">
        <f>+H9-'Current w-Formula'!G4</f>
        <v>5736.9374999999854</v>
      </c>
      <c r="I101" s="48">
        <f>+I9-'Current w-Formula'!H4</f>
        <v>6114.5624999999854</v>
      </c>
      <c r="J101" s="48">
        <f>+J9-'Current w-Formula'!I4</f>
        <v>6460.1874999999854</v>
      </c>
      <c r="K101" s="48">
        <f>+K9-'Current w-Formula'!J4</f>
        <v>6817.8124999999854</v>
      </c>
      <c r="U101" s="30"/>
    </row>
    <row r="102" spans="2:21" ht="14.25" customHeight="1" x14ac:dyDescent="0.3">
      <c r="B102" s="1">
        <v>3</v>
      </c>
      <c r="C102" s="48">
        <f>+C10-'Current w-Formula'!B5</f>
        <v>3682.4062499999782</v>
      </c>
      <c r="D102" s="48">
        <f>+D10-'Current w-Formula'!C5</f>
        <v>3365.3640624999825</v>
      </c>
      <c r="E102" s="48">
        <f>+E10-'Current w-Formula'!D5</f>
        <v>3392.3218749999796</v>
      </c>
      <c r="F102" s="48">
        <f>+F10-'Current w-Formula'!E5</f>
        <v>4677.170312499984</v>
      </c>
      <c r="G102" s="48">
        <f>+G10-'Current w-Formula'!F5</f>
        <v>5246.1281249999811</v>
      </c>
      <c r="H102" s="48">
        <f>+H10-'Current w-Formula'!G5</f>
        <v>5802.0859374999782</v>
      </c>
      <c r="I102" s="48">
        <f>+I10-'Current w-Formula'!H5</f>
        <v>6186.0015624999796</v>
      </c>
      <c r="J102" s="48">
        <f>+J10-'Current w-Formula'!I5</f>
        <v>6536.9171874999811</v>
      </c>
      <c r="K102" s="48">
        <f>+K10-'Current w-Formula'!J5</f>
        <v>6970.8328124999825</v>
      </c>
      <c r="U102" s="30"/>
    </row>
    <row r="103" spans="2:21" ht="14.25" customHeight="1" x14ac:dyDescent="0.3">
      <c r="B103" s="1">
        <v>4</v>
      </c>
      <c r="C103" s="48">
        <f>+C11-'Current w-Formula'!B6</f>
        <v>3589.1414062499753</v>
      </c>
      <c r="D103" s="48">
        <f>+D11-'Current w-Formula'!C6</f>
        <v>3208.0981640624814</v>
      </c>
      <c r="E103" s="48">
        <f>+E11-'Current w-Formula'!D6</f>
        <v>3342.0549218749729</v>
      </c>
      <c r="F103" s="48">
        <f>+F11-'Current w-Formula'!E6</f>
        <v>4758.8245703124776</v>
      </c>
      <c r="G103" s="48">
        <f>+G11-'Current w-Formula'!F6</f>
        <v>5321.7813281249764</v>
      </c>
      <c r="H103" s="48">
        <f>+H11-'Current w-Formula'!G6</f>
        <v>5869.7380859374753</v>
      </c>
      <c r="I103" s="48">
        <f>+I11-'Current w-Formula'!H6</f>
        <v>6259.6516015624729</v>
      </c>
      <c r="J103" s="48">
        <f>+J11-'Current w-Formula'!I6</f>
        <v>6611.5651171874779</v>
      </c>
      <c r="K103" s="48">
        <f>+K11-'Current w-Formula'!J6</f>
        <v>7122.4786328124756</v>
      </c>
      <c r="U103" s="30"/>
    </row>
    <row r="104" spans="2:21" ht="14.25" customHeight="1" x14ac:dyDescent="0.3">
      <c r="B104" s="1">
        <v>5</v>
      </c>
      <c r="C104" s="48">
        <f>+C12-'Current w-Formula'!B7</f>
        <v>3522.1449414062226</v>
      </c>
      <c r="D104" s="48">
        <f>+D12-'Current w-Formula'!C7</f>
        <v>3078.9756181640405</v>
      </c>
      <c r="E104" s="48">
        <f>+E12-'Current w-Formula'!D7</f>
        <v>3322.8062949218438</v>
      </c>
      <c r="F104" s="48">
        <f>+F12-'Current w-Formula'!E7</f>
        <v>4842.0451845702846</v>
      </c>
      <c r="G104" s="48">
        <f>+G12-'Current w-Formula'!F7</f>
        <v>5397.8758613280952</v>
      </c>
      <c r="H104" s="48">
        <f>+H12-'Current w-Formula'!G7</f>
        <v>5935.7065380859058</v>
      </c>
      <c r="I104" s="48">
        <f>+I12-'Current w-Formula'!H7</f>
        <v>6328.3678916015269</v>
      </c>
      <c r="J104" s="48">
        <f>+J12-'Current w-Formula'!I7</f>
        <v>6690.0292451171626</v>
      </c>
      <c r="K104" s="48">
        <f>+K12-'Current w-Formula'!J7</f>
        <v>7283.6905986327838</v>
      </c>
      <c r="U104" s="30"/>
    </row>
    <row r="105" spans="2:21" ht="14.25" customHeight="1" x14ac:dyDescent="0.3">
      <c r="B105" s="1">
        <v>6</v>
      </c>
      <c r="C105" s="48">
        <f>+C13-'Current w-Formula'!B8</f>
        <v>3486.123564941372</v>
      </c>
      <c r="D105" s="48">
        <f>+D13-'Current w-Formula'!C8</f>
        <v>2979.7250086181375</v>
      </c>
      <c r="E105" s="48">
        <f>+E13-'Current w-Formula'!D8</f>
        <v>3333.3264522948884</v>
      </c>
      <c r="F105" s="48">
        <f>+F13-'Current w-Formula'!E8</f>
        <v>4927.6213141845365</v>
      </c>
      <c r="G105" s="48">
        <f>+G13-'Current w-Formula'!F8</f>
        <v>5472.2227578612947</v>
      </c>
      <c r="H105" s="48">
        <f>+H13-'Current w-Formula'!G8</f>
        <v>6001.8242015380456</v>
      </c>
      <c r="I105" s="48">
        <f>+I13-'Current w-Formula'!H8</f>
        <v>6402.027088891562</v>
      </c>
      <c r="J105" s="48">
        <f>+J13-'Current w-Formula'!I8</f>
        <v>6763.2299762450857</v>
      </c>
      <c r="K105" s="48">
        <f>+K13-'Current w-Formula'!J8</f>
        <v>7444.4328635986021</v>
      </c>
      <c r="U105" s="30"/>
    </row>
    <row r="106" spans="2:21" ht="14.25" customHeight="1" x14ac:dyDescent="0.3">
      <c r="B106" s="1">
        <v>7</v>
      </c>
      <c r="C106" s="48">
        <f>+C14-'Current w-Formula'!B9</f>
        <v>3478.8016540649041</v>
      </c>
      <c r="D106" s="48">
        <f>+D14-'Current w-Formula'!C9</f>
        <v>2911.0931338335868</v>
      </c>
      <c r="E106" s="48">
        <f>+E14-'Current w-Formula'!D9</f>
        <v>3376.3846136022548</v>
      </c>
      <c r="F106" s="48">
        <f>+F14-'Current w-Formula'!E9</f>
        <v>5014.3618470391448</v>
      </c>
      <c r="G106" s="48">
        <f>+G14-'Current w-Formula'!F9</f>
        <v>5550.6533268078201</v>
      </c>
      <c r="H106" s="48">
        <f>+H14-'Current w-Formula'!G9</f>
        <v>6066.9448065764882</v>
      </c>
      <c r="I106" s="48">
        <f>+I14-'Current w-Formula'!H9</f>
        <v>6472.5277661138462</v>
      </c>
      <c r="J106" s="48">
        <f>+J14-'Current w-Formula'!I9</f>
        <v>6839.1107256512041</v>
      </c>
      <c r="K106" s="48">
        <f>+K14-'Current w-Formula'!J9</f>
        <v>7609.6936851885548</v>
      </c>
      <c r="U106" s="30"/>
    </row>
    <row r="107" spans="2:21" ht="14.25" customHeight="1" x14ac:dyDescent="0.3">
      <c r="B107" s="1">
        <v>8</v>
      </c>
      <c r="C107" s="48">
        <f>+C15-'Current w-Formula'!B10</f>
        <v>3502.921695416524</v>
      </c>
      <c r="D107" s="48">
        <f>+D15-'Current w-Formula'!C10</f>
        <v>2873.8454621794226</v>
      </c>
      <c r="E107" s="48">
        <f>+E15-'Current w-Formula'!D10</f>
        <v>3450.7692289423067</v>
      </c>
      <c r="F107" s="48">
        <f>+F15-'Current w-Formula'!E10</f>
        <v>5100.0958932151188</v>
      </c>
      <c r="G107" s="48">
        <f>+G15-'Current w-Formula'!F10</f>
        <v>5627.0196599780102</v>
      </c>
      <c r="H107" s="48">
        <f>+H15-'Current w-Formula'!G10</f>
        <v>6132.9434267408942</v>
      </c>
      <c r="I107" s="48">
        <f>+I15-'Current w-Formula'!H10</f>
        <v>6540.7909602666841</v>
      </c>
      <c r="J107" s="48">
        <f>+J15-'Current w-Formula'!I10</f>
        <v>6912.638493792474</v>
      </c>
      <c r="K107" s="48">
        <f>+K15-'Current w-Formula'!J10</f>
        <v>7779.4860273182567</v>
      </c>
      <c r="U107" s="30"/>
    </row>
    <row r="108" spans="2:21" ht="14.25" customHeight="1" x14ac:dyDescent="0.3">
      <c r="B108" s="1">
        <v>9</v>
      </c>
      <c r="C108" s="48">
        <f>+C16-'Current w-Formula'!B11</f>
        <v>3555.2447378019351</v>
      </c>
      <c r="D108" s="48">
        <f>+D16-'Current w-Formula'!C11</f>
        <v>2868.766598733906</v>
      </c>
      <c r="E108" s="48">
        <f>+E16-'Current w-Formula'!D11</f>
        <v>3559.2884596658623</v>
      </c>
      <c r="F108" s="48">
        <f>+F16-'Current w-Formula'!E11</f>
        <v>5187.6732905454919</v>
      </c>
      <c r="G108" s="48">
        <f>+G16-'Current w-Formula'!F11</f>
        <v>5701.1951514774555</v>
      </c>
      <c r="H108" s="48">
        <f>+H16-'Current w-Formula'!G11</f>
        <v>6194.7170124094118</v>
      </c>
      <c r="I108" s="48">
        <f>+I16-'Current w-Formula'!H11</f>
        <v>6609.7607342733463</v>
      </c>
      <c r="J108" s="48">
        <f>+J16-'Current w-Formula'!I11</f>
        <v>6983.8044561372808</v>
      </c>
      <c r="K108" s="48">
        <f>+K16-'Current w-Formula'!J11</f>
        <v>7951.848178001208</v>
      </c>
      <c r="U108" s="30"/>
    </row>
    <row r="109" spans="2:21" ht="14.25" customHeight="1" x14ac:dyDescent="0.3">
      <c r="B109" s="1">
        <v>10</v>
      </c>
      <c r="C109" s="48">
        <f>+C17-'Current w-Formula'!B12</f>
        <v>3640.5508562469768</v>
      </c>
      <c r="D109" s="48">
        <f>+D17-'Current w-Formula'!C12</f>
        <v>2896.6607637022462</v>
      </c>
      <c r="E109" s="48">
        <f>+E17-'Current w-Formula'!D12</f>
        <v>3700.7706711575011</v>
      </c>
      <c r="F109" s="48">
        <f>+F17-'Current w-Formula'!E12</f>
        <v>5277.9651228091243</v>
      </c>
      <c r="G109" s="48">
        <f>+G17-'Current w-Formula'!F12</f>
        <v>5781.0750302643864</v>
      </c>
      <c r="H109" s="48">
        <f>+H17-'Current w-Formula'!G12</f>
        <v>6257.1849377196413</v>
      </c>
      <c r="I109" s="48">
        <f>+I17-'Current w-Formula'!H12</f>
        <v>6678.4047526301729</v>
      </c>
      <c r="J109" s="48">
        <f>+J17-'Current w-Formula'!I12</f>
        <v>7056.6245675407117</v>
      </c>
      <c r="K109" s="48">
        <f>+K17-'Current w-Formula'!J12</f>
        <v>8127.844382451236</v>
      </c>
      <c r="U109" s="30"/>
    </row>
    <row r="110" spans="2:21" ht="14.25" customHeight="1" x14ac:dyDescent="0.3">
      <c r="B110" s="1">
        <v>11</v>
      </c>
      <c r="C110" s="48">
        <f>+C18-'Current w-Formula'!B13</f>
        <v>3758.639627653145</v>
      </c>
      <c r="D110" s="48">
        <f>+D18-'Current w-Formula'!C13</f>
        <v>2958.3522827947963</v>
      </c>
      <c r="E110" s="48">
        <f>+E18-'Current w-Formula'!D13</f>
        <v>3877.0649379364331</v>
      </c>
      <c r="F110" s="48">
        <f>+F18-'Current w-Formula'!E13</f>
        <v>5370.8642508793491</v>
      </c>
      <c r="G110" s="48">
        <f>+G18-'Current w-Formula'!F13</f>
        <v>5856.5769060209932</v>
      </c>
      <c r="H110" s="48">
        <f>+H18-'Current w-Formula'!G13</f>
        <v>6320.28956116263</v>
      </c>
      <c r="I110" s="48">
        <f>+I18-'Current w-Formula'!H13</f>
        <v>6745.7148714459181</v>
      </c>
      <c r="J110" s="48">
        <f>+J18-'Current w-Formula'!I13</f>
        <v>7127.1401817292208</v>
      </c>
      <c r="K110" s="48">
        <f>+K18-'Current w-Formula'!J13</f>
        <v>8307.5654920125089</v>
      </c>
      <c r="U110" s="30"/>
    </row>
    <row r="111" spans="2:21" ht="14.25" customHeight="1" x14ac:dyDescent="0.3">
      <c r="B111" s="1">
        <v>12</v>
      </c>
      <c r="C111" s="48">
        <f>+C19-'Current w-Formula'!B14</f>
        <v>3910.3306183444656</v>
      </c>
      <c r="D111" s="48">
        <f>+D19-'Current w-Formula'!C14</f>
        <v>3054.6860898646628</v>
      </c>
      <c r="E111" s="48">
        <f>+E19-'Current w-Formula'!D14</f>
        <v>4091.0415613848381</v>
      </c>
      <c r="F111" s="48">
        <f>+F19-'Current w-Formula'!E14</f>
        <v>5459.2858571513279</v>
      </c>
      <c r="G111" s="48">
        <f>+G19-'Current w-Formula'!F14</f>
        <v>5934.6413286715106</v>
      </c>
      <c r="H111" s="48">
        <f>+H19-'Current w-Formula'!G14</f>
        <v>6382.9968001916859</v>
      </c>
      <c r="I111" s="48">
        <f>+I19-'Current w-Formula'!H14</f>
        <v>6813.7077432320657</v>
      </c>
      <c r="J111" s="48">
        <f>+J19-'Current w-Formula'!I14</f>
        <v>7198.4186862724455</v>
      </c>
      <c r="K111" s="48">
        <f>+K19-'Current w-Formula'!J14</f>
        <v>8492.1296293128107</v>
      </c>
      <c r="U111" s="30"/>
    </row>
    <row r="112" spans="2:21" ht="14.25" customHeight="1" x14ac:dyDescent="0.3">
      <c r="B112" s="1">
        <v>13</v>
      </c>
      <c r="C112" s="48">
        <f>+C20-'Current w-Formula'!B15</f>
        <v>4096.4638838030733</v>
      </c>
      <c r="D112" s="48">
        <f>+D20-'Current w-Formula'!C15</f>
        <v>3184.5282421112715</v>
      </c>
      <c r="E112" s="48">
        <f>+E20-'Current w-Formula'!D15</f>
        <v>4339.5926004194553</v>
      </c>
      <c r="F112" s="48">
        <f>+F20-'Current w-Formula'!E15</f>
        <v>5552.1680035801037</v>
      </c>
      <c r="G112" s="48">
        <f>+G20-'Current w-Formula'!F15</f>
        <v>6012.2323618882947</v>
      </c>
      <c r="H112" s="48">
        <f>+H20-'Current w-Formula'!G15</f>
        <v>6442.2967201964784</v>
      </c>
      <c r="I112" s="48">
        <f>+I20-'Current w-Formula'!H15</f>
        <v>6878.4254368128604</v>
      </c>
      <c r="J112" s="48">
        <f>+J20-'Current w-Formula'!I15</f>
        <v>7267.554153429257</v>
      </c>
      <c r="K112" s="48">
        <f>+K20-'Current w-Formula'!J15</f>
        <v>8679.6828700456244</v>
      </c>
      <c r="U112" s="30"/>
    </row>
    <row r="113" spans="2:21" ht="14.25" customHeight="1" x14ac:dyDescent="0.3">
      <c r="B113" s="1">
        <v>14</v>
      </c>
      <c r="C113" s="48">
        <f>+C21-'Current w-Formula'!B16</f>
        <v>4318.9004808981481</v>
      </c>
      <c r="D113" s="48">
        <f>+D21-'Current w-Formula'!C16</f>
        <v>3351.7664481640459</v>
      </c>
      <c r="E113" s="48">
        <f>+E21-'Current w-Formula'!D16</f>
        <v>4625.6324154299364</v>
      </c>
      <c r="F113" s="48">
        <f>+F21-'Current w-Formula'!E16</f>
        <v>5646.4722036696039</v>
      </c>
      <c r="G113" s="48">
        <f>+G21-'Current w-Formula'!F16</f>
        <v>6090.3381709355017</v>
      </c>
      <c r="H113" s="48">
        <f>+H21-'Current w-Formula'!G16</f>
        <v>6501.2041382013849</v>
      </c>
      <c r="I113" s="48">
        <f>+I21-'Current w-Formula'!H16</f>
        <v>6942.9360727331805</v>
      </c>
      <c r="J113" s="48">
        <f>+J21-'Current w-Formula'!I16</f>
        <v>7335.668007264976</v>
      </c>
      <c r="K113" s="48">
        <f>+K21-'Current w-Formula'!J16</f>
        <v>8872.399941796757</v>
      </c>
      <c r="U113" s="30"/>
    </row>
    <row r="114" spans="2:21" ht="14.25" customHeight="1" x14ac:dyDescent="0.3">
      <c r="B114" s="1">
        <v>15</v>
      </c>
      <c r="C114" s="48">
        <f>+C22-'Current w-Formula'!B17</f>
        <v>4558.5229929205962</v>
      </c>
      <c r="D114" s="48">
        <f>+D22-'Current w-Formula'!C17</f>
        <v>3538.3106093681417</v>
      </c>
      <c r="E114" s="48">
        <f>+E22-'Current w-Formula'!D17</f>
        <v>4952.0982258156801</v>
      </c>
      <c r="F114" s="48">
        <f>+F22-'Current w-Formula'!E17</f>
        <v>5743.1840087613382</v>
      </c>
      <c r="G114" s="48">
        <f>+G22-'Current w-Formula'!F17</f>
        <v>6167.9716252088838</v>
      </c>
      <c r="H114" s="48">
        <f>+H22-'Current w-Formula'!G17</f>
        <v>6559.7592416564148</v>
      </c>
      <c r="I114" s="48">
        <f>+I22-'Current w-Formula'!H17</f>
        <v>7006.334474551506</v>
      </c>
      <c r="J114" s="48">
        <f>+J22-'Current w-Formula'!I17</f>
        <v>7402.9097074465972</v>
      </c>
      <c r="K114" s="48">
        <f>+K22-'Current w-Formula'!J17</f>
        <v>9068.4849403416738</v>
      </c>
      <c r="U114" s="30"/>
    </row>
    <row r="115" spans="2:21" ht="14.25" customHeight="1" x14ac:dyDescent="0.3">
      <c r="B115" s="1">
        <v>16</v>
      </c>
      <c r="C115" s="48"/>
      <c r="D115" s="48"/>
      <c r="E115" s="48">
        <f>+E23-'Current w-Formula'!D18</f>
        <v>5313.950681461065</v>
      </c>
      <c r="F115" s="48">
        <f>+F23-'Current w-Formula'!E18</f>
        <v>5838.3136089803593</v>
      </c>
      <c r="G115" s="48">
        <f>+G23-'Current w-Formula'!F18</f>
        <v>6245.1709158391022</v>
      </c>
      <c r="H115" s="48">
        <f>+H23-'Current w-Formula'!G18</f>
        <v>6616.0282226978161</v>
      </c>
      <c r="I115" s="48">
        <f>+I23-'Current w-Formula'!H18</f>
        <v>7065.7428364152875</v>
      </c>
      <c r="J115" s="48">
        <f>+J23-'Current w-Formula'!I18</f>
        <v>7466.4574501327588</v>
      </c>
      <c r="K115" s="48">
        <f>+K23-'Current w-Formula'!J18</f>
        <v>9269.1720638502011</v>
      </c>
      <c r="U115" s="30"/>
    </row>
    <row r="116" spans="2:21" ht="14.25" customHeight="1" x14ac:dyDescent="0.3">
      <c r="B116" s="1">
        <v>17</v>
      </c>
      <c r="C116" s="48"/>
      <c r="D116" s="48"/>
      <c r="E116" s="48">
        <f>+E24-'Current w-Formula'!D19</f>
        <v>5717.1744484975789</v>
      </c>
      <c r="F116" s="48">
        <f>+F24-'Current w-Formula'!E19</f>
        <v>5936.896449204869</v>
      </c>
      <c r="G116" s="48">
        <f>+G24-'Current w-Formula'!F19</f>
        <v>6324.0001887350663</v>
      </c>
      <c r="H116" s="48">
        <f>+H24-'Current w-Formula'!G19</f>
        <v>6670.1039282652491</v>
      </c>
      <c r="I116" s="48">
        <f>+I24-'Current w-Formula'!H19</f>
        <v>7127.3114073256584</v>
      </c>
      <c r="J116" s="48">
        <f>+J24-'Current w-Formula'!I19</f>
        <v>7530.5188863860676</v>
      </c>
      <c r="K116" s="48">
        <f>+K24-'Current w-Formula'!J19</f>
        <v>9474.7263654464477</v>
      </c>
      <c r="U116" s="30"/>
    </row>
    <row r="117" spans="2:21" ht="14.25" customHeight="1" x14ac:dyDescent="0.3">
      <c r="B117" s="1">
        <v>18</v>
      </c>
      <c r="C117" s="48"/>
      <c r="D117" s="48"/>
      <c r="E117" s="48">
        <f>+E25-'Current w-Formula'!D20</f>
        <v>6162.7788097100129</v>
      </c>
      <c r="F117" s="48">
        <f>+F25-'Current w-Formula'!E20</f>
        <v>6035.9938604349882</v>
      </c>
      <c r="G117" s="48">
        <f>+G25-'Current w-Formula'!F20</f>
        <v>6400.5501934534404</v>
      </c>
      <c r="H117" s="48">
        <f>+H25-'Current w-Formula'!G20</f>
        <v>6724.1065264718782</v>
      </c>
      <c r="I117" s="48">
        <f>+I25-'Current w-Formula'!H20</f>
        <v>7184.2191925087973</v>
      </c>
      <c r="J117" s="48">
        <f>+J25-'Current w-Formula'!I20</f>
        <v>7591.3318585457164</v>
      </c>
      <c r="K117" s="48">
        <f>+K25-'Current w-Formula'!J20</f>
        <v>9684.4445245826064</v>
      </c>
      <c r="U117" s="30"/>
    </row>
    <row r="118" spans="2:21" ht="14.25" customHeight="1" x14ac:dyDescent="0.3">
      <c r="B118" s="1">
        <v>19</v>
      </c>
      <c r="C118" s="48"/>
      <c r="D118" s="48"/>
      <c r="E118" s="48">
        <f>+E26-'Current w-Formula'!D21</f>
        <v>6649.7982799527526</v>
      </c>
      <c r="F118" s="48">
        <f>+F26-'Current w-Formula'!E21</f>
        <v>6135.6937069458509</v>
      </c>
      <c r="G118" s="48">
        <f>+G26-'Current w-Formula'!F21</f>
        <v>6478.9389482897677</v>
      </c>
      <c r="H118" s="48">
        <f>+H26-'Current w-Formula'!G21</f>
        <v>6775.18418963367</v>
      </c>
      <c r="I118" s="48">
        <f>+I26-'Current w-Formula'!H21</f>
        <v>7241.6746723215037</v>
      </c>
      <c r="J118" s="48">
        <f>+J26-'Current w-Formula'!I21</f>
        <v>7653.165155009352</v>
      </c>
      <c r="K118" s="48">
        <f>+K26-'Current w-Formula'!J21</f>
        <v>9896.6556376971566</v>
      </c>
      <c r="U118" s="30"/>
    </row>
    <row r="119" spans="2:21" ht="14.25" customHeight="1" x14ac:dyDescent="0.3">
      <c r="B119" s="1">
        <v>20</v>
      </c>
      <c r="C119" s="48"/>
      <c r="D119" s="48"/>
      <c r="E119" s="48">
        <f>+E27-'Current w-Formula'!D22</f>
        <v>7160.293236951562</v>
      </c>
      <c r="F119" s="48">
        <f>+F27-'Current w-Formula'!E22</f>
        <v>6215.1110496194888</v>
      </c>
      <c r="G119" s="48">
        <f>+G27-'Current w-Formula'!F22</f>
        <v>6534.312421997005</v>
      </c>
      <c r="H119" s="48">
        <f>+H27-'Current w-Formula'!G22</f>
        <v>6804.5137943745067</v>
      </c>
      <c r="I119" s="48">
        <f>+I27-'Current w-Formula'!H22</f>
        <v>7272.9165391295392</v>
      </c>
      <c r="J119" s="48">
        <f>+J27-'Current w-Formula'!I22</f>
        <v>7686.3192838845716</v>
      </c>
      <c r="K119" s="48">
        <f>+K27-'Current w-Formula'!J22</f>
        <v>10090.722028639575</v>
      </c>
      <c r="U119" s="30"/>
    </row>
    <row r="120" spans="2:21" ht="14.25" customHeight="1" x14ac:dyDescent="0.3">
      <c r="B120" s="1">
        <v>21</v>
      </c>
      <c r="C120" s="48"/>
      <c r="D120" s="48"/>
      <c r="E120" s="48"/>
      <c r="F120" s="48"/>
      <c r="G120" s="48"/>
      <c r="H120" s="48">
        <f>+H28-'Current w-Formula'!G23</f>
        <v>83139.301639233861</v>
      </c>
      <c r="I120" s="48">
        <f>+I28-'Current w-Formula'!H23</f>
        <v>87506.214452607775</v>
      </c>
      <c r="J120" s="48">
        <f>+J28-'Current w-Formula'!I23</f>
        <v>91873.127265981675</v>
      </c>
      <c r="K120" s="48">
        <f>+K28-'Current w-Formula'!J23</f>
        <v>96240.04007935556</v>
      </c>
      <c r="U120" s="30"/>
    </row>
    <row r="121" spans="2:21" ht="14.25" customHeight="1" x14ac:dyDescent="0.3">
      <c r="B121" s="1">
        <v>22</v>
      </c>
      <c r="C121" s="48"/>
      <c r="D121" s="48"/>
      <c r="E121" s="48"/>
      <c r="F121" s="48"/>
      <c r="G121" s="48"/>
      <c r="H121" s="48">
        <f>+H29-'Current w-Formula'!G24</f>
        <v>85217.784180214701</v>
      </c>
      <c r="I121" s="48">
        <f>+I29-'Current w-Formula'!H24</f>
        <v>89693.869813922967</v>
      </c>
      <c r="J121" s="48">
        <f>+J29-'Current w-Formula'!I24</f>
        <v>94169.955447631204</v>
      </c>
      <c r="K121" s="48">
        <f>+K29-'Current w-Formula'!J24</f>
        <v>98646.041081339441</v>
      </c>
      <c r="U121" s="30"/>
    </row>
    <row r="122" spans="2:21" ht="14.25" customHeight="1" x14ac:dyDescent="0.3">
      <c r="B122" s="1">
        <v>23</v>
      </c>
      <c r="C122" s="48"/>
      <c r="D122" s="48"/>
      <c r="E122" s="48"/>
      <c r="F122" s="48"/>
      <c r="G122" s="48"/>
      <c r="H122" s="48">
        <f>+H30-'Current w-Formula'!G25</f>
        <v>87348.228784720064</v>
      </c>
      <c r="I122" s="48">
        <f>+I30-'Current w-Formula'!H25</f>
        <v>91936.216559271037</v>
      </c>
      <c r="J122" s="48">
        <f>+J30-'Current w-Formula'!I25</f>
        <v>96524.204333821981</v>
      </c>
      <c r="K122" s="48">
        <f>+K30-'Current w-Formula'!J25</f>
        <v>101112.19210837292</v>
      </c>
      <c r="U122" s="30"/>
    </row>
    <row r="123" spans="2:21" ht="14.25" customHeight="1" x14ac:dyDescent="0.3">
      <c r="B123" s="1">
        <v>24</v>
      </c>
      <c r="C123" s="48"/>
      <c r="D123" s="48"/>
      <c r="E123" s="48"/>
      <c r="F123" s="48"/>
      <c r="G123" s="48"/>
      <c r="H123" s="48">
        <f>+H31-'Current w-Formula'!G26</f>
        <v>89531.93450433806</v>
      </c>
      <c r="I123" s="48">
        <f>+I31-'Current w-Formula'!H26</f>
        <v>94234.621973252812</v>
      </c>
      <c r="J123" s="48">
        <f>+J31-'Current w-Formula'!I26</f>
        <v>98937.30944216752</v>
      </c>
      <c r="K123" s="48">
        <f>+K31-'Current w-Formula'!J26</f>
        <v>103639.99691108224</v>
      </c>
      <c r="U123" s="30"/>
    </row>
    <row r="124" spans="2:21" ht="14.25" customHeight="1" x14ac:dyDescent="0.3">
      <c r="B124" s="1">
        <v>25</v>
      </c>
      <c r="C124" s="48"/>
      <c r="D124" s="48"/>
      <c r="E124" s="48"/>
      <c r="F124" s="48"/>
      <c r="G124" s="48"/>
      <c r="H124" s="48">
        <f>+H32-'Current w-Formula'!G27</f>
        <v>91770.232866946506</v>
      </c>
      <c r="I124" s="48">
        <f>+I32-'Current w-Formula'!H27</f>
        <v>96590.487522584124</v>
      </c>
      <c r="J124" s="48">
        <f>+J32-'Current w-Formula'!I27</f>
        <v>101410.7421782217</v>
      </c>
      <c r="K124" s="48">
        <f>+K32-'Current w-Formula'!J27</f>
        <v>106230.99683385929</v>
      </c>
      <c r="U124" s="30"/>
    </row>
    <row r="125" spans="2:21" ht="14.25" customHeight="1" x14ac:dyDescent="0.3">
      <c r="U125" s="30"/>
    </row>
    <row r="126" spans="2:21" ht="14.25" customHeight="1" x14ac:dyDescent="0.3">
      <c r="U126" s="30"/>
    </row>
    <row r="127" spans="2:21" ht="14.25" customHeight="1" x14ac:dyDescent="0.3">
      <c r="U127" s="30"/>
    </row>
    <row r="128" spans="2:21" ht="14.25" customHeight="1" x14ac:dyDescent="0.3">
      <c r="U128" s="30"/>
    </row>
    <row r="129" spans="21:21" ht="14.25" customHeight="1" x14ac:dyDescent="0.3">
      <c r="U129" s="30"/>
    </row>
    <row r="130" spans="21:21" ht="14.25" customHeight="1" x14ac:dyDescent="0.3">
      <c r="U130" s="30"/>
    </row>
    <row r="131" spans="21:21" ht="14.25" customHeight="1" x14ac:dyDescent="0.3">
      <c r="U131" s="30"/>
    </row>
    <row r="132" spans="21:21" ht="14.25" customHeight="1" x14ac:dyDescent="0.3">
      <c r="U132" s="30"/>
    </row>
    <row r="133" spans="21:21" ht="14.25" customHeight="1" x14ac:dyDescent="0.3">
      <c r="U133" s="30"/>
    </row>
    <row r="134" spans="21:21" ht="14.25" customHeight="1" x14ac:dyDescent="0.3">
      <c r="U134" s="30"/>
    </row>
    <row r="135" spans="21:21" ht="14.25" customHeight="1" x14ac:dyDescent="0.3">
      <c r="U135" s="30"/>
    </row>
    <row r="136" spans="21:21" ht="14.25" customHeight="1" x14ac:dyDescent="0.3">
      <c r="U136" s="30"/>
    </row>
    <row r="137" spans="21:21" ht="14.25" customHeight="1" x14ac:dyDescent="0.3">
      <c r="U137" s="30"/>
    </row>
    <row r="138" spans="21:21" ht="14.25" customHeight="1" x14ac:dyDescent="0.3">
      <c r="U138" s="30"/>
    </row>
    <row r="139" spans="21:21" ht="14.25" customHeight="1" x14ac:dyDescent="0.3">
      <c r="U139" s="30"/>
    </row>
    <row r="140" spans="21:21" ht="14.25" customHeight="1" x14ac:dyDescent="0.3">
      <c r="U140" s="30"/>
    </row>
    <row r="141" spans="21:21" ht="14.25" customHeight="1" x14ac:dyDescent="0.3">
      <c r="U141" s="30"/>
    </row>
    <row r="142" spans="21:21" ht="14.25" customHeight="1" x14ac:dyDescent="0.3">
      <c r="U142" s="30"/>
    </row>
    <row r="143" spans="21:21" ht="14.25" customHeight="1" x14ac:dyDescent="0.3">
      <c r="U143" s="30"/>
    </row>
    <row r="144" spans="21:21" ht="14.25" customHeight="1" x14ac:dyDescent="0.3">
      <c r="U144" s="30"/>
    </row>
    <row r="145" spans="21:21" ht="14.25" customHeight="1" x14ac:dyDescent="0.3">
      <c r="U145" s="30"/>
    </row>
    <row r="146" spans="21:21" ht="14.25" customHeight="1" x14ac:dyDescent="0.3">
      <c r="U146" s="30"/>
    </row>
    <row r="147" spans="21:21" ht="14.25" customHeight="1" x14ac:dyDescent="0.3">
      <c r="U147" s="30"/>
    </row>
    <row r="148" spans="21:21" ht="14.25" customHeight="1" x14ac:dyDescent="0.3">
      <c r="U148" s="30"/>
    </row>
    <row r="149" spans="21:21" ht="14.25" customHeight="1" x14ac:dyDescent="0.3">
      <c r="U149" s="30"/>
    </row>
    <row r="150" spans="21:21" ht="14.25" customHeight="1" x14ac:dyDescent="0.3">
      <c r="U150" s="30"/>
    </row>
    <row r="151" spans="21:21" ht="14.25" customHeight="1" x14ac:dyDescent="0.3">
      <c r="U151" s="30"/>
    </row>
    <row r="152" spans="21:21" ht="14.25" customHeight="1" x14ac:dyDescent="0.3">
      <c r="U152" s="30"/>
    </row>
    <row r="153" spans="21:21" ht="14.25" customHeight="1" x14ac:dyDescent="0.3">
      <c r="U153" s="30"/>
    </row>
    <row r="154" spans="21:21" ht="14.25" customHeight="1" x14ac:dyDescent="0.3">
      <c r="U154" s="30"/>
    </row>
    <row r="155" spans="21:21" ht="14.25" customHeight="1" x14ac:dyDescent="0.3">
      <c r="U155" s="30"/>
    </row>
    <row r="156" spans="21:21" ht="14.25" customHeight="1" x14ac:dyDescent="0.3">
      <c r="U156" s="30"/>
    </row>
    <row r="157" spans="21:21" ht="14.25" customHeight="1" x14ac:dyDescent="0.3">
      <c r="U157" s="30"/>
    </row>
    <row r="158" spans="21:21" ht="14.25" customHeight="1" x14ac:dyDescent="0.3">
      <c r="U158" s="30"/>
    </row>
    <row r="159" spans="21:21" ht="14.25" customHeight="1" x14ac:dyDescent="0.3">
      <c r="U159" s="30"/>
    </row>
    <row r="160" spans="21:21" ht="14.25" customHeight="1" x14ac:dyDescent="0.3">
      <c r="U160" s="30"/>
    </row>
    <row r="161" spans="21:21" ht="14.25" customHeight="1" x14ac:dyDescent="0.3">
      <c r="U161" s="30"/>
    </row>
    <row r="162" spans="21:21" ht="14.25" customHeight="1" x14ac:dyDescent="0.3">
      <c r="U162" s="30"/>
    </row>
    <row r="163" spans="21:21" ht="14.25" customHeight="1" x14ac:dyDescent="0.3">
      <c r="U163" s="30"/>
    </row>
    <row r="164" spans="21:21" ht="14.25" customHeight="1" x14ac:dyDescent="0.3">
      <c r="U164" s="30"/>
    </row>
    <row r="165" spans="21:21" ht="14.25" customHeight="1" x14ac:dyDescent="0.3">
      <c r="U165" s="30"/>
    </row>
    <row r="166" spans="21:21" ht="14.25" customHeight="1" x14ac:dyDescent="0.3">
      <c r="U166" s="30"/>
    </row>
    <row r="167" spans="21:21" ht="14.25" customHeight="1" x14ac:dyDescent="0.3">
      <c r="U167" s="30"/>
    </row>
    <row r="168" spans="21:21" ht="14.25" customHeight="1" x14ac:dyDescent="0.3">
      <c r="U168" s="30"/>
    </row>
    <row r="169" spans="21:21" ht="14.25" customHeight="1" x14ac:dyDescent="0.3">
      <c r="U169" s="30"/>
    </row>
    <row r="170" spans="21:21" ht="14.25" customHeight="1" x14ac:dyDescent="0.3">
      <c r="U170" s="30"/>
    </row>
    <row r="171" spans="21:21" ht="14.25" customHeight="1" x14ac:dyDescent="0.3">
      <c r="U171" s="30"/>
    </row>
    <row r="172" spans="21:21" ht="14.25" customHeight="1" x14ac:dyDescent="0.3">
      <c r="U172" s="30"/>
    </row>
    <row r="173" spans="21:21" ht="14.25" customHeight="1" x14ac:dyDescent="0.3">
      <c r="U173" s="30"/>
    </row>
    <row r="174" spans="21:21" ht="14.25" customHeight="1" x14ac:dyDescent="0.3">
      <c r="U174" s="30"/>
    </row>
    <row r="175" spans="21:21" ht="14.25" customHeight="1" x14ac:dyDescent="0.3">
      <c r="U175" s="30"/>
    </row>
    <row r="176" spans="21:21" ht="14.25" customHeight="1" x14ac:dyDescent="0.3">
      <c r="U176" s="30"/>
    </row>
    <row r="177" spans="21:21" ht="14.25" customHeight="1" x14ac:dyDescent="0.3">
      <c r="U177" s="30"/>
    </row>
    <row r="178" spans="21:21" ht="14.25" customHeight="1" x14ac:dyDescent="0.3">
      <c r="U178" s="30"/>
    </row>
    <row r="179" spans="21:21" ht="14.25" customHeight="1" x14ac:dyDescent="0.3">
      <c r="U179" s="30"/>
    </row>
    <row r="180" spans="21:21" ht="14.25" customHeight="1" x14ac:dyDescent="0.3">
      <c r="U180" s="30"/>
    </row>
    <row r="181" spans="21:21" ht="14.25" customHeight="1" x14ac:dyDescent="0.3">
      <c r="U181" s="30"/>
    </row>
    <row r="182" spans="21:21" ht="14.25" customHeight="1" x14ac:dyDescent="0.3">
      <c r="U182" s="30"/>
    </row>
    <row r="183" spans="21:21" ht="14.25" customHeight="1" x14ac:dyDescent="0.3">
      <c r="U183" s="30"/>
    </row>
    <row r="184" spans="21:21" ht="14.25" customHeight="1" x14ac:dyDescent="0.3">
      <c r="U184" s="30"/>
    </row>
    <row r="185" spans="21:21" ht="14.25" customHeight="1" x14ac:dyDescent="0.3">
      <c r="U185" s="30"/>
    </row>
    <row r="186" spans="21:21" ht="14.25" customHeight="1" x14ac:dyDescent="0.3">
      <c r="U186" s="30"/>
    </row>
    <row r="187" spans="21:21" ht="14.25" customHeight="1" x14ac:dyDescent="0.3">
      <c r="U187" s="30"/>
    </row>
    <row r="188" spans="21:21" ht="14.25" customHeight="1" x14ac:dyDescent="0.3">
      <c r="U188" s="30"/>
    </row>
    <row r="189" spans="21:21" ht="14.25" customHeight="1" x14ac:dyDescent="0.3">
      <c r="U189" s="30"/>
    </row>
    <row r="190" spans="21:21" ht="14.25" customHeight="1" x14ac:dyDescent="0.3">
      <c r="U190" s="30"/>
    </row>
    <row r="191" spans="21:21" ht="14.25" customHeight="1" x14ac:dyDescent="0.3">
      <c r="U191" s="30"/>
    </row>
    <row r="192" spans="21:21" ht="14.25" customHeight="1" x14ac:dyDescent="0.3">
      <c r="U192" s="30"/>
    </row>
    <row r="193" spans="21:21" ht="14.25" customHeight="1" x14ac:dyDescent="0.3">
      <c r="U193" s="30"/>
    </row>
    <row r="194" spans="21:21" ht="14.25" customHeight="1" x14ac:dyDescent="0.3">
      <c r="U194" s="30"/>
    </row>
    <row r="195" spans="21:21" ht="14.25" customHeight="1" x14ac:dyDescent="0.3">
      <c r="U195" s="30"/>
    </row>
    <row r="196" spans="21:21" ht="14.25" customHeight="1" x14ac:dyDescent="0.3">
      <c r="U196" s="30"/>
    </row>
    <row r="197" spans="21:21" ht="14.25" customHeight="1" x14ac:dyDescent="0.3">
      <c r="U197" s="30"/>
    </row>
    <row r="198" spans="21:21" ht="14.25" customHeight="1" x14ac:dyDescent="0.3">
      <c r="U198" s="30"/>
    </row>
    <row r="199" spans="21:21" ht="14.25" customHeight="1" x14ac:dyDescent="0.3">
      <c r="U199" s="30"/>
    </row>
    <row r="200" spans="21:21" ht="14.25" customHeight="1" x14ac:dyDescent="0.3">
      <c r="U200" s="30"/>
    </row>
    <row r="201" spans="21:21" ht="14.25" customHeight="1" x14ac:dyDescent="0.3">
      <c r="U201" s="30"/>
    </row>
    <row r="202" spans="21:21" ht="14.25" customHeight="1" x14ac:dyDescent="0.3">
      <c r="U202" s="30"/>
    </row>
    <row r="203" spans="21:21" ht="14.25" customHeight="1" x14ac:dyDescent="0.3">
      <c r="U203" s="30"/>
    </row>
    <row r="204" spans="21:21" ht="14.25" customHeight="1" x14ac:dyDescent="0.3">
      <c r="U204" s="30"/>
    </row>
    <row r="205" spans="21:21" ht="14.25" customHeight="1" x14ac:dyDescent="0.3">
      <c r="U205" s="30"/>
    </row>
    <row r="206" spans="21:21" ht="14.25" customHeight="1" x14ac:dyDescent="0.3">
      <c r="U206" s="30"/>
    </row>
    <row r="207" spans="21:21" ht="14.25" customHeight="1" x14ac:dyDescent="0.3">
      <c r="U207" s="30"/>
    </row>
    <row r="208" spans="21:21" ht="14.25" customHeight="1" x14ac:dyDescent="0.3">
      <c r="U208" s="30"/>
    </row>
    <row r="209" spans="21:21" ht="14.25" customHeight="1" x14ac:dyDescent="0.3">
      <c r="U209" s="30"/>
    </row>
    <row r="210" spans="21:21" ht="14.25" customHeight="1" x14ac:dyDescent="0.3">
      <c r="U210" s="30"/>
    </row>
    <row r="211" spans="21:21" ht="14.25" customHeight="1" x14ac:dyDescent="0.3">
      <c r="U211" s="30"/>
    </row>
    <row r="212" spans="21:21" ht="14.25" customHeight="1" x14ac:dyDescent="0.3">
      <c r="U212" s="30"/>
    </row>
    <row r="213" spans="21:21" ht="14.25" customHeight="1" x14ac:dyDescent="0.3">
      <c r="U213" s="30"/>
    </row>
    <row r="214" spans="21:21" ht="14.25" customHeight="1" x14ac:dyDescent="0.3">
      <c r="U214" s="30"/>
    </row>
    <row r="215" spans="21:21" ht="14.25" customHeight="1" x14ac:dyDescent="0.3">
      <c r="U215" s="30"/>
    </row>
    <row r="216" spans="21:21" ht="14.25" customHeight="1" x14ac:dyDescent="0.3">
      <c r="U216" s="30"/>
    </row>
    <row r="217" spans="21:21" ht="14.25" customHeight="1" x14ac:dyDescent="0.3">
      <c r="U217" s="30"/>
    </row>
    <row r="218" spans="21:21" ht="14.25" customHeight="1" x14ac:dyDescent="0.3">
      <c r="U218" s="30"/>
    </row>
    <row r="219" spans="21:21" ht="14.25" customHeight="1" x14ac:dyDescent="0.3">
      <c r="U219" s="30"/>
    </row>
    <row r="220" spans="21:21" ht="14.25" customHeight="1" x14ac:dyDescent="0.3">
      <c r="U220" s="30"/>
    </row>
    <row r="221" spans="21:21" ht="14.25" customHeight="1" x14ac:dyDescent="0.3">
      <c r="U221" s="30"/>
    </row>
    <row r="222" spans="21:21" ht="14.25" customHeight="1" x14ac:dyDescent="0.3">
      <c r="U222" s="30"/>
    </row>
    <row r="223" spans="21:21" ht="14.25" customHeight="1" x14ac:dyDescent="0.3">
      <c r="U223" s="30"/>
    </row>
    <row r="224" spans="21:21" ht="14.25" customHeight="1" x14ac:dyDescent="0.3">
      <c r="U224" s="30"/>
    </row>
    <row r="225" spans="21:21" ht="14.25" customHeight="1" x14ac:dyDescent="0.3">
      <c r="U225" s="30"/>
    </row>
    <row r="226" spans="21:21" ht="14.25" customHeight="1" x14ac:dyDescent="0.3">
      <c r="U226" s="30"/>
    </row>
    <row r="227" spans="21:21" ht="14.25" customHeight="1" x14ac:dyDescent="0.3">
      <c r="U227" s="30"/>
    </row>
    <row r="228" spans="21:21" ht="14.25" customHeight="1" x14ac:dyDescent="0.3">
      <c r="U228" s="30"/>
    </row>
    <row r="229" spans="21:21" ht="14.25" customHeight="1" x14ac:dyDescent="0.3">
      <c r="U229" s="30"/>
    </row>
    <row r="230" spans="21:21" ht="14.25" customHeight="1" x14ac:dyDescent="0.3">
      <c r="U230" s="30"/>
    </row>
    <row r="231" spans="21:21" ht="14.25" customHeight="1" x14ac:dyDescent="0.3">
      <c r="U231" s="30"/>
    </row>
    <row r="232" spans="21:21" ht="14.25" customHeight="1" x14ac:dyDescent="0.3">
      <c r="U232" s="30"/>
    </row>
    <row r="233" spans="21:21" ht="14.25" customHeight="1" x14ac:dyDescent="0.3">
      <c r="U233" s="30"/>
    </row>
    <row r="234" spans="21:21" ht="14.25" customHeight="1" x14ac:dyDescent="0.3">
      <c r="U234" s="30"/>
    </row>
    <row r="235" spans="21:21" ht="14.25" customHeight="1" x14ac:dyDescent="0.3">
      <c r="U235" s="30"/>
    </row>
    <row r="236" spans="21:21" ht="14.25" customHeight="1" x14ac:dyDescent="0.3">
      <c r="U236" s="30"/>
    </row>
    <row r="237" spans="21:21" ht="14.25" customHeight="1" x14ac:dyDescent="0.3">
      <c r="U237" s="30"/>
    </row>
    <row r="238" spans="21:21" ht="14.25" customHeight="1" x14ac:dyDescent="0.3">
      <c r="U238" s="30"/>
    </row>
    <row r="239" spans="21:21" ht="14.25" customHeight="1" x14ac:dyDescent="0.3">
      <c r="U239" s="30"/>
    </row>
    <row r="240" spans="21:21" ht="14.25" customHeight="1" x14ac:dyDescent="0.3">
      <c r="U240" s="30"/>
    </row>
    <row r="241" spans="21:21" ht="14.25" customHeight="1" x14ac:dyDescent="0.3">
      <c r="U241" s="30"/>
    </row>
    <row r="242" spans="21:21" ht="14.25" customHeight="1" x14ac:dyDescent="0.3">
      <c r="U242" s="30"/>
    </row>
    <row r="243" spans="21:21" ht="14.25" customHeight="1" x14ac:dyDescent="0.3">
      <c r="U243" s="30"/>
    </row>
    <row r="244" spans="21:21" ht="14.25" customHeight="1" x14ac:dyDescent="0.3">
      <c r="U244" s="30"/>
    </row>
    <row r="245" spans="21:21" ht="14.25" customHeight="1" x14ac:dyDescent="0.3">
      <c r="U245" s="30"/>
    </row>
    <row r="246" spans="21:21" ht="14.25" customHeight="1" x14ac:dyDescent="0.3">
      <c r="U246" s="30"/>
    </row>
    <row r="247" spans="21:21" ht="14.25" customHeight="1" x14ac:dyDescent="0.3">
      <c r="U247" s="30"/>
    </row>
    <row r="248" spans="21:21" ht="14.25" customHeight="1" x14ac:dyDescent="0.3">
      <c r="U248" s="30"/>
    </row>
    <row r="249" spans="21:21" ht="14.25" customHeight="1" x14ac:dyDescent="0.3">
      <c r="U249" s="30"/>
    </row>
    <row r="250" spans="21:21" ht="14.25" customHeight="1" x14ac:dyDescent="0.3">
      <c r="U250" s="30"/>
    </row>
    <row r="251" spans="21:21" ht="14.25" customHeight="1" x14ac:dyDescent="0.3">
      <c r="U251" s="30"/>
    </row>
    <row r="252" spans="21:21" ht="14.25" customHeight="1" x14ac:dyDescent="0.3">
      <c r="U252" s="30"/>
    </row>
    <row r="253" spans="21:21" ht="14.25" customHeight="1" x14ac:dyDescent="0.3">
      <c r="U253" s="30"/>
    </row>
    <row r="254" spans="21:21" ht="14.25" customHeight="1" x14ac:dyDescent="0.3">
      <c r="U254" s="30"/>
    </row>
    <row r="255" spans="21:21" ht="14.25" customHeight="1" x14ac:dyDescent="0.3">
      <c r="U255" s="30"/>
    </row>
    <row r="256" spans="21:21" ht="14.25" customHeight="1" x14ac:dyDescent="0.3">
      <c r="U256" s="30"/>
    </row>
    <row r="257" spans="21:21" ht="14.25" customHeight="1" x14ac:dyDescent="0.3">
      <c r="U257" s="30"/>
    </row>
    <row r="258" spans="21:21" ht="14.25" customHeight="1" x14ac:dyDescent="0.3">
      <c r="U258" s="30"/>
    </row>
    <row r="259" spans="21:21" ht="14.25" customHeight="1" x14ac:dyDescent="0.3">
      <c r="U259" s="30"/>
    </row>
    <row r="260" spans="21:21" ht="14.25" customHeight="1" x14ac:dyDescent="0.3">
      <c r="U260" s="30"/>
    </row>
    <row r="261" spans="21:21" ht="14.25" customHeight="1" x14ac:dyDescent="0.3">
      <c r="U261" s="30"/>
    </row>
    <row r="262" spans="21:21" ht="14.25" customHeight="1" x14ac:dyDescent="0.3">
      <c r="U262" s="30"/>
    </row>
    <row r="263" spans="21:21" ht="14.25" customHeight="1" x14ac:dyDescent="0.3">
      <c r="U263" s="30"/>
    </row>
    <row r="264" spans="21:21" ht="14.25" customHeight="1" x14ac:dyDescent="0.3">
      <c r="U264" s="30"/>
    </row>
    <row r="265" spans="21:21" ht="14.25" customHeight="1" x14ac:dyDescent="0.3">
      <c r="U265" s="30"/>
    </row>
    <row r="266" spans="21:21" ht="14.25" customHeight="1" x14ac:dyDescent="0.3">
      <c r="U266" s="30"/>
    </row>
    <row r="267" spans="21:21" ht="14.25" customHeight="1" x14ac:dyDescent="0.3">
      <c r="U267" s="30"/>
    </row>
    <row r="268" spans="21:21" ht="14.25" customHeight="1" x14ac:dyDescent="0.3">
      <c r="U268" s="30"/>
    </row>
    <row r="269" spans="21:21" ht="14.25" customHeight="1" x14ac:dyDescent="0.3">
      <c r="U269" s="30"/>
    </row>
    <row r="270" spans="21:21" ht="14.25" customHeight="1" x14ac:dyDescent="0.3">
      <c r="U270" s="30"/>
    </row>
    <row r="271" spans="21:21" ht="14.25" customHeight="1" x14ac:dyDescent="0.3">
      <c r="U271" s="30"/>
    </row>
    <row r="272" spans="21:21" ht="14.25" customHeight="1" x14ac:dyDescent="0.3">
      <c r="U272" s="30"/>
    </row>
    <row r="273" spans="21:21" ht="14.25" customHeight="1" x14ac:dyDescent="0.3">
      <c r="U273" s="30"/>
    </row>
    <row r="274" spans="21:21" ht="14.25" customHeight="1" x14ac:dyDescent="0.3">
      <c r="U274" s="30"/>
    </row>
    <row r="275" spans="21:21" ht="14.25" customHeight="1" x14ac:dyDescent="0.3">
      <c r="U275" s="30"/>
    </row>
    <row r="276" spans="21:21" ht="14.25" customHeight="1" x14ac:dyDescent="0.3">
      <c r="U276" s="30"/>
    </row>
    <row r="277" spans="21:21" ht="14.25" customHeight="1" x14ac:dyDescent="0.3">
      <c r="U277" s="30"/>
    </row>
    <row r="278" spans="21:21" ht="14.25" customHeight="1" x14ac:dyDescent="0.3">
      <c r="U278" s="30"/>
    </row>
    <row r="279" spans="21:21" ht="14.25" customHeight="1" x14ac:dyDescent="0.3">
      <c r="U279" s="30"/>
    </row>
    <row r="280" spans="21:21" ht="14.25" customHeight="1" x14ac:dyDescent="0.3">
      <c r="U280" s="30"/>
    </row>
    <row r="281" spans="21:21" ht="14.25" customHeight="1" x14ac:dyDescent="0.3">
      <c r="U281" s="30"/>
    </row>
    <row r="282" spans="21:21" ht="14.25" customHeight="1" x14ac:dyDescent="0.3">
      <c r="U282" s="30"/>
    </row>
    <row r="283" spans="21:21" ht="14.25" customHeight="1" x14ac:dyDescent="0.3">
      <c r="U283" s="30"/>
    </row>
    <row r="284" spans="21:21" ht="14.25" customHeight="1" x14ac:dyDescent="0.3">
      <c r="U284" s="30"/>
    </row>
    <row r="285" spans="21:21" ht="14.25" customHeight="1" x14ac:dyDescent="0.3">
      <c r="U285" s="30"/>
    </row>
    <row r="286" spans="21:21" ht="14.25" customHeight="1" x14ac:dyDescent="0.3">
      <c r="U286" s="30"/>
    </row>
    <row r="287" spans="21:21" ht="14.25" customHeight="1" x14ac:dyDescent="0.3">
      <c r="U287" s="30"/>
    </row>
    <row r="288" spans="21:21" ht="14.25" customHeight="1" x14ac:dyDescent="0.3">
      <c r="U288" s="30"/>
    </row>
    <row r="289" spans="21:21" ht="14.25" customHeight="1" x14ac:dyDescent="0.3">
      <c r="U289" s="30"/>
    </row>
    <row r="290" spans="21:21" ht="14.25" customHeight="1" x14ac:dyDescent="0.3">
      <c r="U290" s="30"/>
    </row>
    <row r="291" spans="21:21" ht="14.25" customHeight="1" x14ac:dyDescent="0.3">
      <c r="U291" s="30"/>
    </row>
    <row r="292" spans="21:21" ht="14.25" customHeight="1" x14ac:dyDescent="0.3">
      <c r="U292" s="30"/>
    </row>
    <row r="293" spans="21:21" ht="14.25" customHeight="1" x14ac:dyDescent="0.3">
      <c r="U293" s="30"/>
    </row>
    <row r="294" spans="21:21" ht="14.25" customHeight="1" x14ac:dyDescent="0.3">
      <c r="U294" s="30"/>
    </row>
    <row r="295" spans="21:21" ht="14.25" customHeight="1" x14ac:dyDescent="0.3">
      <c r="U295" s="30"/>
    </row>
    <row r="296" spans="21:21" ht="14.25" customHeight="1" x14ac:dyDescent="0.3">
      <c r="U296" s="30"/>
    </row>
    <row r="297" spans="21:21" ht="14.25" customHeight="1" x14ac:dyDescent="0.3">
      <c r="U297" s="30"/>
    </row>
    <row r="298" spans="21:21" ht="14.25" customHeight="1" x14ac:dyDescent="0.3">
      <c r="U298" s="30"/>
    </row>
    <row r="299" spans="21:21" ht="14.25" customHeight="1" x14ac:dyDescent="0.3">
      <c r="U299" s="30"/>
    </row>
    <row r="300" spans="21:21" ht="14.25" customHeight="1" x14ac:dyDescent="0.3">
      <c r="U300" s="30"/>
    </row>
    <row r="301" spans="21:21" ht="14.25" customHeight="1" x14ac:dyDescent="0.3">
      <c r="U301" s="30"/>
    </row>
    <row r="302" spans="21:21" ht="14.25" customHeight="1" x14ac:dyDescent="0.3">
      <c r="U302" s="30"/>
    </row>
    <row r="303" spans="21:21" ht="14.25" customHeight="1" x14ac:dyDescent="0.3">
      <c r="U303" s="30"/>
    </row>
    <row r="304" spans="21:21" ht="14.25" customHeight="1" x14ac:dyDescent="0.3">
      <c r="U304" s="30"/>
    </row>
    <row r="305" spans="21:21" ht="14.25" customHeight="1" x14ac:dyDescent="0.3">
      <c r="U305" s="30"/>
    </row>
    <row r="306" spans="21:21" ht="14.25" customHeight="1" x14ac:dyDescent="0.3">
      <c r="U306" s="30"/>
    </row>
    <row r="307" spans="21:21" ht="14.25" customHeight="1" x14ac:dyDescent="0.3">
      <c r="U307" s="30"/>
    </row>
    <row r="308" spans="21:21" ht="14.25" customHeight="1" x14ac:dyDescent="0.3">
      <c r="U308" s="30"/>
    </row>
    <row r="309" spans="21:21" ht="14.25" customHeight="1" x14ac:dyDescent="0.3">
      <c r="U309" s="30"/>
    </row>
    <row r="310" spans="21:21" ht="14.25" customHeight="1" x14ac:dyDescent="0.3">
      <c r="U310" s="30"/>
    </row>
    <row r="311" spans="21:21" ht="14.25" customHeight="1" x14ac:dyDescent="0.3">
      <c r="U311" s="30"/>
    </row>
    <row r="312" spans="21:21" ht="14.25" customHeight="1" x14ac:dyDescent="0.3">
      <c r="U312" s="30"/>
    </row>
    <row r="313" spans="21:21" ht="14.25" customHeight="1" x14ac:dyDescent="0.3">
      <c r="U313" s="30"/>
    </row>
    <row r="314" spans="21:21" ht="14.25" customHeight="1" x14ac:dyDescent="0.3">
      <c r="U314" s="30"/>
    </row>
    <row r="315" spans="21:21" ht="14.25" customHeight="1" x14ac:dyDescent="0.3">
      <c r="U315" s="30"/>
    </row>
    <row r="316" spans="21:21" ht="14.25" customHeight="1" x14ac:dyDescent="0.3">
      <c r="U316" s="30"/>
    </row>
    <row r="317" spans="21:21" ht="14.25" customHeight="1" x14ac:dyDescent="0.3">
      <c r="U317" s="30"/>
    </row>
    <row r="318" spans="21:21" ht="14.25" customHeight="1" x14ac:dyDescent="0.3">
      <c r="U318" s="30"/>
    </row>
    <row r="319" spans="21:21" ht="14.25" customHeight="1" x14ac:dyDescent="0.3">
      <c r="U319" s="30"/>
    </row>
    <row r="320" spans="21:21" ht="14.25" customHeight="1" x14ac:dyDescent="0.3">
      <c r="U320" s="30"/>
    </row>
    <row r="321" spans="21:21" ht="14.25" customHeight="1" x14ac:dyDescent="0.3">
      <c r="U321" s="30"/>
    </row>
    <row r="322" spans="21:21" ht="14.25" customHeight="1" x14ac:dyDescent="0.3">
      <c r="U322" s="30"/>
    </row>
    <row r="323" spans="21:21" ht="14.25" customHeight="1" x14ac:dyDescent="0.3">
      <c r="U323" s="30"/>
    </row>
    <row r="324" spans="21:21" ht="14.25" customHeight="1" x14ac:dyDescent="0.3">
      <c r="U324" s="30"/>
    </row>
    <row r="325" spans="21:21" ht="14.25" customHeight="1" x14ac:dyDescent="0.3">
      <c r="U325" s="30"/>
    </row>
    <row r="326" spans="21:21" ht="14.25" customHeight="1" x14ac:dyDescent="0.3">
      <c r="U326" s="30"/>
    </row>
    <row r="327" spans="21:21" ht="14.25" customHeight="1" x14ac:dyDescent="0.3">
      <c r="U327" s="30"/>
    </row>
    <row r="328" spans="21:21" ht="14.25" customHeight="1" x14ac:dyDescent="0.3">
      <c r="U328" s="30"/>
    </row>
    <row r="329" spans="21:21" ht="14.25" customHeight="1" x14ac:dyDescent="0.3">
      <c r="U329" s="30"/>
    </row>
    <row r="330" spans="21:21" ht="14.25" customHeight="1" x14ac:dyDescent="0.3">
      <c r="U330" s="30"/>
    </row>
    <row r="331" spans="21:21" ht="14.25" customHeight="1" x14ac:dyDescent="0.3">
      <c r="U331" s="30"/>
    </row>
    <row r="332" spans="21:21" ht="14.25" customHeight="1" x14ac:dyDescent="0.3">
      <c r="U332" s="30"/>
    </row>
    <row r="333" spans="21:21" ht="14.25" customHeight="1" x14ac:dyDescent="0.3">
      <c r="U333" s="30"/>
    </row>
    <row r="334" spans="21:21" ht="14.25" customHeight="1" x14ac:dyDescent="0.3">
      <c r="U334" s="30"/>
    </row>
    <row r="335" spans="21:21" ht="14.25" customHeight="1" x14ac:dyDescent="0.3">
      <c r="U335" s="30"/>
    </row>
    <row r="336" spans="21:21" ht="14.25" customHeight="1" x14ac:dyDescent="0.3">
      <c r="U336" s="30"/>
    </row>
    <row r="337" spans="21:21" ht="14.25" customHeight="1" x14ac:dyDescent="0.3">
      <c r="U337" s="30"/>
    </row>
    <row r="338" spans="21:21" ht="14.25" customHeight="1" x14ac:dyDescent="0.3">
      <c r="U338" s="30"/>
    </row>
    <row r="339" spans="21:21" ht="14.25" customHeight="1" x14ac:dyDescent="0.3">
      <c r="U339" s="30"/>
    </row>
    <row r="340" spans="21:21" ht="14.25" customHeight="1" x14ac:dyDescent="0.3">
      <c r="U340" s="30"/>
    </row>
    <row r="341" spans="21:21" ht="14.25" customHeight="1" x14ac:dyDescent="0.3">
      <c r="U341" s="30"/>
    </row>
    <row r="342" spans="21:21" ht="14.25" customHeight="1" x14ac:dyDescent="0.3">
      <c r="U342" s="30"/>
    </row>
    <row r="343" spans="21:21" ht="14.25" customHeight="1" x14ac:dyDescent="0.3">
      <c r="U343" s="30"/>
    </row>
    <row r="344" spans="21:21" ht="14.25" customHeight="1" x14ac:dyDescent="0.3">
      <c r="U344" s="30"/>
    </row>
    <row r="345" spans="21:21" ht="14.25" customHeight="1" x14ac:dyDescent="0.3">
      <c r="U345" s="30"/>
    </row>
    <row r="346" spans="21:21" ht="14.25" customHeight="1" x14ac:dyDescent="0.3">
      <c r="U346" s="30"/>
    </row>
    <row r="347" spans="21:21" ht="14.25" customHeight="1" x14ac:dyDescent="0.3">
      <c r="U347" s="30"/>
    </row>
    <row r="348" spans="21:21" ht="14.25" customHeight="1" x14ac:dyDescent="0.3">
      <c r="U348" s="30"/>
    </row>
    <row r="349" spans="21:21" ht="14.25" customHeight="1" x14ac:dyDescent="0.3">
      <c r="U349" s="30"/>
    </row>
    <row r="350" spans="21:21" ht="14.25" customHeight="1" x14ac:dyDescent="0.3">
      <c r="U350" s="30"/>
    </row>
    <row r="351" spans="21:21" ht="14.25" customHeight="1" x14ac:dyDescent="0.3">
      <c r="U351" s="30"/>
    </row>
    <row r="352" spans="21:21" ht="14.25" customHeight="1" x14ac:dyDescent="0.3">
      <c r="U352" s="30"/>
    </row>
    <row r="353" spans="21:21" ht="14.25" customHeight="1" x14ac:dyDescent="0.3">
      <c r="U353" s="30"/>
    </row>
    <row r="354" spans="21:21" ht="14.25" customHeight="1" x14ac:dyDescent="0.3">
      <c r="U354" s="30"/>
    </row>
    <row r="355" spans="21:21" ht="14.25" customHeight="1" x14ac:dyDescent="0.3">
      <c r="U355" s="30"/>
    </row>
    <row r="356" spans="21:21" ht="14.25" customHeight="1" x14ac:dyDescent="0.3">
      <c r="U356" s="30"/>
    </row>
    <row r="357" spans="21:21" ht="14.25" customHeight="1" x14ac:dyDescent="0.3">
      <c r="U357" s="30"/>
    </row>
    <row r="358" spans="21:21" ht="14.25" customHeight="1" x14ac:dyDescent="0.3">
      <c r="U358" s="30"/>
    </row>
    <row r="359" spans="21:21" ht="14.25" customHeight="1" x14ac:dyDescent="0.3">
      <c r="U359" s="30"/>
    </row>
    <row r="360" spans="21:21" ht="14.25" customHeight="1" x14ac:dyDescent="0.3">
      <c r="U360" s="30"/>
    </row>
    <row r="361" spans="21:21" ht="14.25" customHeight="1" x14ac:dyDescent="0.3">
      <c r="U361" s="30"/>
    </row>
    <row r="362" spans="21:21" ht="14.25" customHeight="1" x14ac:dyDescent="0.3">
      <c r="U362" s="30"/>
    </row>
    <row r="363" spans="21:21" ht="14.25" customHeight="1" x14ac:dyDescent="0.3">
      <c r="U363" s="30"/>
    </row>
    <row r="364" spans="21:21" ht="14.25" customHeight="1" x14ac:dyDescent="0.3">
      <c r="U364" s="30"/>
    </row>
    <row r="365" spans="21:21" ht="14.25" customHeight="1" x14ac:dyDescent="0.3">
      <c r="U365" s="30"/>
    </row>
    <row r="366" spans="21:21" ht="14.25" customHeight="1" x14ac:dyDescent="0.3">
      <c r="U366" s="30"/>
    </row>
    <row r="367" spans="21:21" ht="14.25" customHeight="1" x14ac:dyDescent="0.3">
      <c r="U367" s="30"/>
    </row>
    <row r="368" spans="21:21" ht="14.25" customHeight="1" x14ac:dyDescent="0.3">
      <c r="U368" s="30"/>
    </row>
    <row r="369" spans="21:21" ht="14.25" customHeight="1" x14ac:dyDescent="0.3">
      <c r="U369" s="30"/>
    </row>
    <row r="370" spans="21:21" ht="14.25" customHeight="1" x14ac:dyDescent="0.3">
      <c r="U370" s="30"/>
    </row>
    <row r="371" spans="21:21" ht="14.25" customHeight="1" x14ac:dyDescent="0.3">
      <c r="U371" s="30"/>
    </row>
    <row r="372" spans="21:21" ht="14.25" customHeight="1" x14ac:dyDescent="0.3">
      <c r="U372" s="30"/>
    </row>
    <row r="373" spans="21:21" ht="14.25" customHeight="1" x14ac:dyDescent="0.3">
      <c r="U373" s="30"/>
    </row>
    <row r="374" spans="21:21" ht="14.25" customHeight="1" x14ac:dyDescent="0.3">
      <c r="U374" s="30"/>
    </row>
    <row r="375" spans="21:21" ht="14.25" customHeight="1" x14ac:dyDescent="0.3">
      <c r="U375" s="30"/>
    </row>
    <row r="376" spans="21:21" ht="14.25" customHeight="1" x14ac:dyDescent="0.3">
      <c r="U376" s="30"/>
    </row>
    <row r="377" spans="21:21" ht="14.25" customHeight="1" x14ac:dyDescent="0.3">
      <c r="U377" s="30"/>
    </row>
    <row r="378" spans="21:21" ht="14.25" customHeight="1" x14ac:dyDescent="0.3">
      <c r="U378" s="30"/>
    </row>
    <row r="379" spans="21:21" ht="14.25" customHeight="1" x14ac:dyDescent="0.3">
      <c r="U379" s="30"/>
    </row>
    <row r="380" spans="21:21" ht="14.25" customHeight="1" x14ac:dyDescent="0.3">
      <c r="U380" s="30"/>
    </row>
    <row r="381" spans="21:21" ht="14.25" customHeight="1" x14ac:dyDescent="0.3">
      <c r="U381" s="30"/>
    </row>
    <row r="382" spans="21:21" ht="14.25" customHeight="1" x14ac:dyDescent="0.3">
      <c r="U382" s="30"/>
    </row>
    <row r="383" spans="21:21" ht="14.25" customHeight="1" x14ac:dyDescent="0.3">
      <c r="U383" s="30"/>
    </row>
    <row r="384" spans="21:21" ht="14.25" customHeight="1" x14ac:dyDescent="0.3">
      <c r="U384" s="30"/>
    </row>
    <row r="385" spans="21:21" ht="14.25" customHeight="1" x14ac:dyDescent="0.3">
      <c r="U385" s="30"/>
    </row>
    <row r="386" spans="21:21" ht="14.25" customHeight="1" x14ac:dyDescent="0.3">
      <c r="U386" s="30"/>
    </row>
    <row r="387" spans="21:21" ht="14.25" customHeight="1" x14ac:dyDescent="0.3">
      <c r="U387" s="30"/>
    </row>
    <row r="388" spans="21:21" ht="14.25" customHeight="1" x14ac:dyDescent="0.3">
      <c r="U388" s="30"/>
    </row>
    <row r="389" spans="21:21" ht="14.25" customHeight="1" x14ac:dyDescent="0.3">
      <c r="U389" s="30"/>
    </row>
    <row r="390" spans="21:21" ht="14.25" customHeight="1" x14ac:dyDescent="0.3">
      <c r="U390" s="30"/>
    </row>
    <row r="391" spans="21:21" ht="14.25" customHeight="1" x14ac:dyDescent="0.3">
      <c r="U391" s="30"/>
    </row>
    <row r="392" spans="21:21" ht="14.25" customHeight="1" x14ac:dyDescent="0.3">
      <c r="U392" s="30"/>
    </row>
    <row r="393" spans="21:21" ht="14.25" customHeight="1" x14ac:dyDescent="0.3">
      <c r="U393" s="30"/>
    </row>
    <row r="394" spans="21:21" ht="14.25" customHeight="1" x14ac:dyDescent="0.3">
      <c r="U394" s="30"/>
    </row>
    <row r="395" spans="21:21" ht="14.25" customHeight="1" x14ac:dyDescent="0.3">
      <c r="U395" s="30"/>
    </row>
    <row r="396" spans="21:21" ht="14.25" customHeight="1" x14ac:dyDescent="0.3">
      <c r="U396" s="30"/>
    </row>
    <row r="397" spans="21:21" ht="14.25" customHeight="1" x14ac:dyDescent="0.3">
      <c r="U397" s="30"/>
    </row>
    <row r="398" spans="21:21" ht="14.25" customHeight="1" x14ac:dyDescent="0.3">
      <c r="U398" s="30"/>
    </row>
    <row r="399" spans="21:21" ht="14.25" customHeight="1" x14ac:dyDescent="0.3">
      <c r="U399" s="30"/>
    </row>
    <row r="400" spans="21:21" ht="14.25" customHeight="1" x14ac:dyDescent="0.3">
      <c r="U400" s="30"/>
    </row>
    <row r="401" spans="21:21" ht="14.25" customHeight="1" x14ac:dyDescent="0.3">
      <c r="U401" s="30"/>
    </row>
    <row r="402" spans="21:21" ht="14.25" customHeight="1" x14ac:dyDescent="0.3">
      <c r="U402" s="30"/>
    </row>
    <row r="403" spans="21:21" ht="14.25" customHeight="1" x14ac:dyDescent="0.3">
      <c r="U403" s="30"/>
    </row>
    <row r="404" spans="21:21" ht="14.25" customHeight="1" x14ac:dyDescent="0.3">
      <c r="U404" s="30"/>
    </row>
    <row r="405" spans="21:21" ht="14.25" customHeight="1" x14ac:dyDescent="0.3">
      <c r="U405" s="30"/>
    </row>
    <row r="406" spans="21:21" ht="14.25" customHeight="1" x14ac:dyDescent="0.3">
      <c r="U406" s="30"/>
    </row>
    <row r="407" spans="21:21" ht="14.25" customHeight="1" x14ac:dyDescent="0.3">
      <c r="U407" s="30"/>
    </row>
    <row r="408" spans="21:21" ht="14.25" customHeight="1" x14ac:dyDescent="0.3">
      <c r="U408" s="30"/>
    </row>
    <row r="409" spans="21:21" ht="14.25" customHeight="1" x14ac:dyDescent="0.3">
      <c r="U409" s="30"/>
    </row>
    <row r="410" spans="21:21" ht="14.25" customHeight="1" x14ac:dyDescent="0.3">
      <c r="U410" s="30"/>
    </row>
    <row r="411" spans="21:21" ht="14.25" customHeight="1" x14ac:dyDescent="0.3">
      <c r="U411" s="30"/>
    </row>
    <row r="412" spans="21:21" ht="14.25" customHeight="1" x14ac:dyDescent="0.3">
      <c r="U412" s="30"/>
    </row>
    <row r="413" spans="21:21" ht="14.25" customHeight="1" x14ac:dyDescent="0.3">
      <c r="U413" s="30"/>
    </row>
    <row r="414" spans="21:21" ht="14.25" customHeight="1" x14ac:dyDescent="0.3">
      <c r="U414" s="30"/>
    </row>
    <row r="415" spans="21:21" ht="14.25" customHeight="1" x14ac:dyDescent="0.3">
      <c r="U415" s="30"/>
    </row>
    <row r="416" spans="21:21" ht="14.25" customHeight="1" x14ac:dyDescent="0.3">
      <c r="U416" s="30"/>
    </row>
    <row r="417" spans="21:21" ht="14.25" customHeight="1" x14ac:dyDescent="0.3">
      <c r="U417" s="30"/>
    </row>
    <row r="418" spans="21:21" ht="14.25" customHeight="1" x14ac:dyDescent="0.3">
      <c r="U418" s="30"/>
    </row>
    <row r="419" spans="21:21" ht="14.25" customHeight="1" x14ac:dyDescent="0.3">
      <c r="U419" s="30"/>
    </row>
    <row r="420" spans="21:21" ht="14.25" customHeight="1" x14ac:dyDescent="0.3">
      <c r="U420" s="30"/>
    </row>
    <row r="421" spans="21:21" ht="14.25" customHeight="1" x14ac:dyDescent="0.3">
      <c r="U421" s="30"/>
    </row>
    <row r="422" spans="21:21" ht="14.25" customHeight="1" x14ac:dyDescent="0.3">
      <c r="U422" s="30"/>
    </row>
    <row r="423" spans="21:21" ht="14.25" customHeight="1" x14ac:dyDescent="0.3">
      <c r="U423" s="30"/>
    </row>
    <row r="424" spans="21:21" ht="14.25" customHeight="1" x14ac:dyDescent="0.3">
      <c r="U424" s="30"/>
    </row>
    <row r="425" spans="21:21" ht="14.25" customHeight="1" x14ac:dyDescent="0.3">
      <c r="U425" s="30"/>
    </row>
    <row r="426" spans="21:21" ht="14.25" customHeight="1" x14ac:dyDescent="0.3">
      <c r="U426" s="30"/>
    </row>
    <row r="427" spans="21:21" ht="14.25" customHeight="1" x14ac:dyDescent="0.3">
      <c r="U427" s="30"/>
    </row>
    <row r="428" spans="21:21" ht="14.25" customHeight="1" x14ac:dyDescent="0.3">
      <c r="U428" s="30"/>
    </row>
    <row r="429" spans="21:21" ht="14.25" customHeight="1" x14ac:dyDescent="0.3">
      <c r="U429" s="30"/>
    </row>
    <row r="430" spans="21:21" ht="14.25" customHeight="1" x14ac:dyDescent="0.3">
      <c r="U430" s="30"/>
    </row>
    <row r="431" spans="21:21" ht="14.25" customHeight="1" x14ac:dyDescent="0.3">
      <c r="U431" s="30"/>
    </row>
    <row r="432" spans="21:21" ht="14.25" customHeight="1" x14ac:dyDescent="0.3">
      <c r="U432" s="30"/>
    </row>
    <row r="433" spans="21:21" ht="14.25" customHeight="1" x14ac:dyDescent="0.3">
      <c r="U433" s="30"/>
    </row>
    <row r="434" spans="21:21" ht="14.25" customHeight="1" x14ac:dyDescent="0.3">
      <c r="U434" s="30"/>
    </row>
    <row r="435" spans="21:21" ht="14.25" customHeight="1" x14ac:dyDescent="0.3">
      <c r="U435" s="30"/>
    </row>
    <row r="436" spans="21:21" ht="14.25" customHeight="1" x14ac:dyDescent="0.3">
      <c r="U436" s="30"/>
    </row>
    <row r="437" spans="21:21" ht="14.25" customHeight="1" x14ac:dyDescent="0.3">
      <c r="U437" s="30"/>
    </row>
    <row r="438" spans="21:21" ht="14.25" customHeight="1" x14ac:dyDescent="0.3">
      <c r="U438" s="30"/>
    </row>
    <row r="439" spans="21:21" ht="14.25" customHeight="1" x14ac:dyDescent="0.3">
      <c r="U439" s="30"/>
    </row>
    <row r="440" spans="21:21" ht="14.25" customHeight="1" x14ac:dyDescent="0.3">
      <c r="U440" s="30"/>
    </row>
    <row r="441" spans="21:21" ht="14.25" customHeight="1" x14ac:dyDescent="0.3">
      <c r="U441" s="30"/>
    </row>
    <row r="442" spans="21:21" ht="14.25" customHeight="1" x14ac:dyDescent="0.3">
      <c r="U442" s="30"/>
    </row>
    <row r="443" spans="21:21" ht="14.25" customHeight="1" x14ac:dyDescent="0.3">
      <c r="U443" s="30"/>
    </row>
    <row r="444" spans="21:21" ht="14.25" customHeight="1" x14ac:dyDescent="0.3">
      <c r="U444" s="30"/>
    </row>
    <row r="445" spans="21:21" ht="14.25" customHeight="1" x14ac:dyDescent="0.3">
      <c r="U445" s="30"/>
    </row>
    <row r="446" spans="21:21" ht="14.25" customHeight="1" x14ac:dyDescent="0.3">
      <c r="U446" s="30"/>
    </row>
    <row r="447" spans="21:21" ht="14.25" customHeight="1" x14ac:dyDescent="0.3">
      <c r="U447" s="30"/>
    </row>
    <row r="448" spans="21:21" ht="14.25" customHeight="1" x14ac:dyDescent="0.3">
      <c r="U448" s="30"/>
    </row>
    <row r="449" spans="21:21" ht="14.25" customHeight="1" x14ac:dyDescent="0.3">
      <c r="U449" s="30"/>
    </row>
    <row r="450" spans="21:21" ht="14.25" customHeight="1" x14ac:dyDescent="0.3">
      <c r="U450" s="30"/>
    </row>
    <row r="451" spans="21:21" ht="14.25" customHeight="1" x14ac:dyDescent="0.3">
      <c r="U451" s="30"/>
    </row>
    <row r="452" spans="21:21" ht="14.25" customHeight="1" x14ac:dyDescent="0.3">
      <c r="U452" s="30"/>
    </row>
    <row r="453" spans="21:21" ht="14.25" customHeight="1" x14ac:dyDescent="0.3">
      <c r="U453" s="30"/>
    </row>
    <row r="454" spans="21:21" ht="14.25" customHeight="1" x14ac:dyDescent="0.3">
      <c r="U454" s="30"/>
    </row>
    <row r="455" spans="21:21" ht="14.25" customHeight="1" x14ac:dyDescent="0.3">
      <c r="U455" s="30"/>
    </row>
    <row r="456" spans="21:21" ht="14.25" customHeight="1" x14ac:dyDescent="0.3">
      <c r="U456" s="30"/>
    </row>
    <row r="457" spans="21:21" ht="14.25" customHeight="1" x14ac:dyDescent="0.3">
      <c r="U457" s="30"/>
    </row>
    <row r="458" spans="21:21" ht="14.25" customHeight="1" x14ac:dyDescent="0.3">
      <c r="U458" s="30"/>
    </row>
    <row r="459" spans="21:21" ht="14.25" customHeight="1" x14ac:dyDescent="0.3">
      <c r="U459" s="30"/>
    </row>
    <row r="460" spans="21:21" ht="14.25" customHeight="1" x14ac:dyDescent="0.3">
      <c r="U460" s="30"/>
    </row>
    <row r="461" spans="21:21" ht="14.25" customHeight="1" x14ac:dyDescent="0.3">
      <c r="U461" s="30"/>
    </row>
    <row r="462" spans="21:21" ht="14.25" customHeight="1" x14ac:dyDescent="0.3">
      <c r="U462" s="30"/>
    </row>
    <row r="463" spans="21:21" ht="14.25" customHeight="1" x14ac:dyDescent="0.3">
      <c r="U463" s="30"/>
    </row>
    <row r="464" spans="21:21" ht="14.25" customHeight="1" x14ac:dyDescent="0.3">
      <c r="U464" s="30"/>
    </row>
    <row r="465" spans="21:21" ht="14.25" customHeight="1" x14ac:dyDescent="0.3">
      <c r="U465" s="30"/>
    </row>
    <row r="466" spans="21:21" ht="14.25" customHeight="1" x14ac:dyDescent="0.3">
      <c r="U466" s="30"/>
    </row>
    <row r="467" spans="21:21" ht="14.25" customHeight="1" x14ac:dyDescent="0.3">
      <c r="U467" s="30"/>
    </row>
    <row r="468" spans="21:21" ht="14.25" customHeight="1" x14ac:dyDescent="0.3">
      <c r="U468" s="30"/>
    </row>
    <row r="469" spans="21:21" ht="14.25" customHeight="1" x14ac:dyDescent="0.3">
      <c r="U469" s="30"/>
    </row>
    <row r="470" spans="21:21" ht="14.25" customHeight="1" x14ac:dyDescent="0.3">
      <c r="U470" s="30"/>
    </row>
    <row r="471" spans="21:21" ht="14.25" customHeight="1" x14ac:dyDescent="0.3">
      <c r="U471" s="30"/>
    </row>
    <row r="472" spans="21:21" ht="14.25" customHeight="1" x14ac:dyDescent="0.3">
      <c r="U472" s="30"/>
    </row>
    <row r="473" spans="21:21" ht="14.25" customHeight="1" x14ac:dyDescent="0.3">
      <c r="U473" s="30"/>
    </row>
    <row r="474" spans="21:21" ht="14.25" customHeight="1" x14ac:dyDescent="0.3">
      <c r="U474" s="30"/>
    </row>
    <row r="475" spans="21:21" ht="14.25" customHeight="1" x14ac:dyDescent="0.3">
      <c r="U475" s="30"/>
    </row>
    <row r="476" spans="21:21" ht="14.25" customHeight="1" x14ac:dyDescent="0.3">
      <c r="U476" s="30"/>
    </row>
    <row r="477" spans="21:21" ht="14.25" customHeight="1" x14ac:dyDescent="0.3">
      <c r="U477" s="30"/>
    </row>
    <row r="478" spans="21:21" ht="14.25" customHeight="1" x14ac:dyDescent="0.3">
      <c r="U478" s="30"/>
    </row>
    <row r="479" spans="21:21" ht="14.25" customHeight="1" x14ac:dyDescent="0.3">
      <c r="U479" s="30"/>
    </row>
    <row r="480" spans="21:21" ht="14.25" customHeight="1" x14ac:dyDescent="0.3">
      <c r="U480" s="30"/>
    </row>
    <row r="481" spans="21:21" ht="14.25" customHeight="1" x14ac:dyDescent="0.3">
      <c r="U481" s="30"/>
    </row>
    <row r="482" spans="21:21" ht="14.25" customHeight="1" x14ac:dyDescent="0.3">
      <c r="U482" s="30"/>
    </row>
    <row r="483" spans="21:21" ht="14.25" customHeight="1" x14ac:dyDescent="0.3">
      <c r="U483" s="30"/>
    </row>
    <row r="484" spans="21:21" ht="14.25" customHeight="1" x14ac:dyDescent="0.3">
      <c r="U484" s="30"/>
    </row>
    <row r="485" spans="21:21" ht="14.25" customHeight="1" x14ac:dyDescent="0.3">
      <c r="U485" s="30"/>
    </row>
    <row r="486" spans="21:21" ht="14.25" customHeight="1" x14ac:dyDescent="0.3">
      <c r="U486" s="30"/>
    </row>
    <row r="487" spans="21:21" ht="14.25" customHeight="1" x14ac:dyDescent="0.3">
      <c r="U487" s="30"/>
    </row>
    <row r="488" spans="21:21" ht="14.25" customHeight="1" x14ac:dyDescent="0.3">
      <c r="U488" s="30"/>
    </row>
    <row r="489" spans="21:21" ht="14.25" customHeight="1" x14ac:dyDescent="0.3">
      <c r="U489" s="30"/>
    </row>
    <row r="490" spans="21:21" ht="14.25" customHeight="1" x14ac:dyDescent="0.3">
      <c r="U490" s="30"/>
    </row>
    <row r="491" spans="21:21" ht="14.25" customHeight="1" x14ac:dyDescent="0.3">
      <c r="U491" s="30"/>
    </row>
    <row r="492" spans="21:21" ht="14.25" customHeight="1" x14ac:dyDescent="0.3">
      <c r="U492" s="30"/>
    </row>
    <row r="493" spans="21:21" ht="14.25" customHeight="1" x14ac:dyDescent="0.3">
      <c r="U493" s="30"/>
    </row>
    <row r="494" spans="21:21" ht="14.25" customHeight="1" x14ac:dyDescent="0.3">
      <c r="U494" s="30"/>
    </row>
    <row r="495" spans="21:21" ht="14.25" customHeight="1" x14ac:dyDescent="0.3">
      <c r="U495" s="30"/>
    </row>
    <row r="496" spans="21:21" ht="14.25" customHeight="1" x14ac:dyDescent="0.3">
      <c r="U496" s="30"/>
    </row>
    <row r="497" spans="21:21" ht="14.25" customHeight="1" x14ac:dyDescent="0.3">
      <c r="U497" s="30"/>
    </row>
    <row r="498" spans="21:21" ht="14.25" customHeight="1" x14ac:dyDescent="0.3">
      <c r="U498" s="30"/>
    </row>
    <row r="499" spans="21:21" ht="14.25" customHeight="1" x14ac:dyDescent="0.3">
      <c r="U499" s="30"/>
    </row>
    <row r="500" spans="21:21" ht="14.25" customHeight="1" x14ac:dyDescent="0.3">
      <c r="U500" s="30"/>
    </row>
    <row r="501" spans="21:21" ht="14.25" customHeight="1" x14ac:dyDescent="0.3">
      <c r="U501" s="30"/>
    </row>
    <row r="502" spans="21:21" ht="14.25" customHeight="1" x14ac:dyDescent="0.3">
      <c r="U502" s="30"/>
    </row>
    <row r="503" spans="21:21" ht="14.25" customHeight="1" x14ac:dyDescent="0.3">
      <c r="U503" s="30"/>
    </row>
    <row r="504" spans="21:21" ht="14.25" customHeight="1" x14ac:dyDescent="0.3">
      <c r="U504" s="30"/>
    </row>
    <row r="505" spans="21:21" ht="14.25" customHeight="1" x14ac:dyDescent="0.3">
      <c r="U505" s="30"/>
    </row>
    <row r="506" spans="21:21" ht="14.25" customHeight="1" x14ac:dyDescent="0.3">
      <c r="U506" s="30"/>
    </row>
    <row r="507" spans="21:21" ht="14.25" customHeight="1" x14ac:dyDescent="0.3">
      <c r="U507" s="30"/>
    </row>
    <row r="508" spans="21:21" ht="14.25" customHeight="1" x14ac:dyDescent="0.3">
      <c r="U508" s="30"/>
    </row>
    <row r="509" spans="21:21" ht="14.25" customHeight="1" x14ac:dyDescent="0.3">
      <c r="U509" s="30"/>
    </row>
    <row r="510" spans="21:21" ht="14.25" customHeight="1" x14ac:dyDescent="0.3">
      <c r="U510" s="30"/>
    </row>
    <row r="511" spans="21:21" ht="14.25" customHeight="1" x14ac:dyDescent="0.3">
      <c r="U511" s="30"/>
    </row>
    <row r="512" spans="21:21" ht="14.25" customHeight="1" x14ac:dyDescent="0.3">
      <c r="U512" s="30"/>
    </row>
    <row r="513" spans="21:21" ht="14.25" customHeight="1" x14ac:dyDescent="0.3">
      <c r="U513" s="30"/>
    </row>
    <row r="514" spans="21:21" ht="14.25" customHeight="1" x14ac:dyDescent="0.3">
      <c r="U514" s="30"/>
    </row>
    <row r="515" spans="21:21" ht="14.25" customHeight="1" x14ac:dyDescent="0.3">
      <c r="U515" s="30"/>
    </row>
    <row r="516" spans="21:21" ht="14.25" customHeight="1" x14ac:dyDescent="0.3">
      <c r="U516" s="30"/>
    </row>
    <row r="517" spans="21:21" ht="14.25" customHeight="1" x14ac:dyDescent="0.3">
      <c r="U517" s="30"/>
    </row>
    <row r="518" spans="21:21" ht="14.25" customHeight="1" x14ac:dyDescent="0.3">
      <c r="U518" s="30"/>
    </row>
    <row r="519" spans="21:21" ht="14.25" customHeight="1" x14ac:dyDescent="0.3">
      <c r="U519" s="30"/>
    </row>
    <row r="520" spans="21:21" ht="14.25" customHeight="1" x14ac:dyDescent="0.3">
      <c r="U520" s="30"/>
    </row>
    <row r="521" spans="21:21" ht="14.25" customHeight="1" x14ac:dyDescent="0.3">
      <c r="U521" s="30"/>
    </row>
    <row r="522" spans="21:21" ht="14.25" customHeight="1" x14ac:dyDescent="0.3">
      <c r="U522" s="30"/>
    </row>
    <row r="523" spans="21:21" ht="14.25" customHeight="1" x14ac:dyDescent="0.3">
      <c r="U523" s="30"/>
    </row>
    <row r="524" spans="21:21" ht="14.25" customHeight="1" x14ac:dyDescent="0.3">
      <c r="U524" s="30"/>
    </row>
    <row r="525" spans="21:21" ht="14.25" customHeight="1" x14ac:dyDescent="0.3">
      <c r="U525" s="30"/>
    </row>
    <row r="526" spans="21:21" ht="14.25" customHeight="1" x14ac:dyDescent="0.3">
      <c r="U526" s="30"/>
    </row>
    <row r="527" spans="21:21" ht="14.25" customHeight="1" x14ac:dyDescent="0.3">
      <c r="U527" s="30"/>
    </row>
    <row r="528" spans="21:21" ht="14.25" customHeight="1" x14ac:dyDescent="0.3">
      <c r="U528" s="30"/>
    </row>
    <row r="529" spans="21:21" ht="14.25" customHeight="1" x14ac:dyDescent="0.3">
      <c r="U529" s="30"/>
    </row>
    <row r="530" spans="21:21" ht="14.25" customHeight="1" x14ac:dyDescent="0.3">
      <c r="U530" s="30"/>
    </row>
    <row r="531" spans="21:21" ht="14.25" customHeight="1" x14ac:dyDescent="0.3">
      <c r="U531" s="30"/>
    </row>
    <row r="532" spans="21:21" ht="14.25" customHeight="1" x14ac:dyDescent="0.3">
      <c r="U532" s="30"/>
    </row>
    <row r="533" spans="21:21" ht="14.25" customHeight="1" x14ac:dyDescent="0.3">
      <c r="U533" s="30"/>
    </row>
    <row r="534" spans="21:21" ht="14.25" customHeight="1" x14ac:dyDescent="0.3">
      <c r="U534" s="30"/>
    </row>
    <row r="535" spans="21:21" ht="14.25" customHeight="1" x14ac:dyDescent="0.3">
      <c r="U535" s="30"/>
    </row>
    <row r="536" spans="21:21" ht="14.25" customHeight="1" x14ac:dyDescent="0.3">
      <c r="U536" s="30"/>
    </row>
    <row r="537" spans="21:21" ht="14.25" customHeight="1" x14ac:dyDescent="0.3">
      <c r="U537" s="30"/>
    </row>
    <row r="538" spans="21:21" ht="14.25" customHeight="1" x14ac:dyDescent="0.3">
      <c r="U538" s="30"/>
    </row>
    <row r="539" spans="21:21" ht="14.25" customHeight="1" x14ac:dyDescent="0.3">
      <c r="U539" s="30"/>
    </row>
    <row r="540" spans="21:21" ht="14.25" customHeight="1" x14ac:dyDescent="0.3">
      <c r="U540" s="30"/>
    </row>
    <row r="541" spans="21:21" ht="14.25" customHeight="1" x14ac:dyDescent="0.3">
      <c r="U541" s="30"/>
    </row>
    <row r="542" spans="21:21" ht="14.25" customHeight="1" x14ac:dyDescent="0.3">
      <c r="U542" s="30"/>
    </row>
    <row r="543" spans="21:21" ht="14.25" customHeight="1" x14ac:dyDescent="0.3">
      <c r="U543" s="30"/>
    </row>
    <row r="544" spans="21:21" ht="14.25" customHeight="1" x14ac:dyDescent="0.3">
      <c r="U544" s="30"/>
    </row>
    <row r="545" spans="21:21" ht="14.25" customHeight="1" x14ac:dyDescent="0.3">
      <c r="U545" s="30"/>
    </row>
    <row r="546" spans="21:21" ht="14.25" customHeight="1" x14ac:dyDescent="0.3">
      <c r="U546" s="30"/>
    </row>
    <row r="547" spans="21:21" ht="14.25" customHeight="1" x14ac:dyDescent="0.3">
      <c r="U547" s="30"/>
    </row>
    <row r="548" spans="21:21" ht="14.25" customHeight="1" x14ac:dyDescent="0.3">
      <c r="U548" s="30"/>
    </row>
    <row r="549" spans="21:21" ht="14.25" customHeight="1" x14ac:dyDescent="0.3">
      <c r="U549" s="30"/>
    </row>
    <row r="550" spans="21:21" ht="14.25" customHeight="1" x14ac:dyDescent="0.3">
      <c r="U550" s="30"/>
    </row>
    <row r="551" spans="21:21" ht="14.25" customHeight="1" x14ac:dyDescent="0.3">
      <c r="U551" s="30"/>
    </row>
    <row r="552" spans="21:21" ht="14.25" customHeight="1" x14ac:dyDescent="0.3">
      <c r="U552" s="30"/>
    </row>
    <row r="553" spans="21:21" ht="14.25" customHeight="1" x14ac:dyDescent="0.3">
      <c r="U553" s="30"/>
    </row>
    <row r="554" spans="21:21" ht="14.25" customHeight="1" x14ac:dyDescent="0.3">
      <c r="U554" s="30"/>
    </row>
    <row r="555" spans="21:21" ht="14.25" customHeight="1" x14ac:dyDescent="0.3">
      <c r="U555" s="30"/>
    </row>
    <row r="556" spans="21:21" ht="14.25" customHeight="1" x14ac:dyDescent="0.3">
      <c r="U556" s="30"/>
    </row>
    <row r="557" spans="21:21" ht="14.25" customHeight="1" x14ac:dyDescent="0.3">
      <c r="U557" s="30"/>
    </row>
    <row r="558" spans="21:21" ht="14.25" customHeight="1" x14ac:dyDescent="0.3">
      <c r="U558" s="30"/>
    </row>
    <row r="559" spans="21:21" ht="14.25" customHeight="1" x14ac:dyDescent="0.3">
      <c r="U559" s="30"/>
    </row>
    <row r="560" spans="21:21" ht="14.25" customHeight="1" x14ac:dyDescent="0.3">
      <c r="U560" s="30"/>
    </row>
    <row r="561" spans="21:21" ht="14.25" customHeight="1" x14ac:dyDescent="0.3">
      <c r="U561" s="30"/>
    </row>
    <row r="562" spans="21:21" ht="14.25" customHeight="1" x14ac:dyDescent="0.3">
      <c r="U562" s="30"/>
    </row>
    <row r="563" spans="21:21" ht="14.25" customHeight="1" x14ac:dyDescent="0.3">
      <c r="U563" s="30"/>
    </row>
    <row r="564" spans="21:21" ht="14.25" customHeight="1" x14ac:dyDescent="0.3">
      <c r="U564" s="30"/>
    </row>
    <row r="565" spans="21:21" ht="14.25" customHeight="1" x14ac:dyDescent="0.3">
      <c r="U565" s="30"/>
    </row>
    <row r="566" spans="21:21" ht="14.25" customHeight="1" x14ac:dyDescent="0.3">
      <c r="U566" s="30"/>
    </row>
    <row r="567" spans="21:21" ht="14.25" customHeight="1" x14ac:dyDescent="0.3">
      <c r="U567" s="30"/>
    </row>
    <row r="568" spans="21:21" ht="14.25" customHeight="1" x14ac:dyDescent="0.3">
      <c r="U568" s="30"/>
    </row>
    <row r="569" spans="21:21" ht="14.25" customHeight="1" x14ac:dyDescent="0.3">
      <c r="U569" s="30"/>
    </row>
    <row r="570" spans="21:21" ht="14.25" customHeight="1" x14ac:dyDescent="0.3">
      <c r="U570" s="30"/>
    </row>
    <row r="571" spans="21:21" ht="14.25" customHeight="1" x14ac:dyDescent="0.3">
      <c r="U571" s="30"/>
    </row>
    <row r="572" spans="21:21" ht="14.25" customHeight="1" x14ac:dyDescent="0.3">
      <c r="U572" s="30"/>
    </row>
    <row r="573" spans="21:21" ht="14.25" customHeight="1" x14ac:dyDescent="0.3">
      <c r="U573" s="30"/>
    </row>
    <row r="574" spans="21:21" ht="14.25" customHeight="1" x14ac:dyDescent="0.3">
      <c r="U574" s="30"/>
    </row>
    <row r="575" spans="21:21" ht="14.25" customHeight="1" x14ac:dyDescent="0.3">
      <c r="U575" s="30"/>
    </row>
    <row r="576" spans="21:21" ht="14.25" customHeight="1" x14ac:dyDescent="0.3">
      <c r="U576" s="30"/>
    </row>
    <row r="577" spans="21:21" ht="14.25" customHeight="1" x14ac:dyDescent="0.3">
      <c r="U577" s="30"/>
    </row>
    <row r="578" spans="21:21" ht="14.25" customHeight="1" x14ac:dyDescent="0.3">
      <c r="U578" s="30"/>
    </row>
    <row r="579" spans="21:21" ht="14.25" customHeight="1" x14ac:dyDescent="0.3">
      <c r="U579" s="30"/>
    </row>
    <row r="580" spans="21:21" ht="14.25" customHeight="1" x14ac:dyDescent="0.3">
      <c r="U580" s="30"/>
    </row>
    <row r="581" spans="21:21" ht="14.25" customHeight="1" x14ac:dyDescent="0.3">
      <c r="U581" s="30"/>
    </row>
    <row r="582" spans="21:21" ht="14.25" customHeight="1" x14ac:dyDescent="0.3">
      <c r="U582" s="30"/>
    </row>
    <row r="583" spans="21:21" ht="14.25" customHeight="1" x14ac:dyDescent="0.3">
      <c r="U583" s="30"/>
    </row>
    <row r="584" spans="21:21" ht="14.25" customHeight="1" x14ac:dyDescent="0.3">
      <c r="U584" s="30"/>
    </row>
    <row r="585" spans="21:21" ht="14.25" customHeight="1" x14ac:dyDescent="0.3">
      <c r="U585" s="30"/>
    </row>
    <row r="586" spans="21:21" ht="14.25" customHeight="1" x14ac:dyDescent="0.3">
      <c r="U586" s="30"/>
    </row>
    <row r="587" spans="21:21" ht="14.25" customHeight="1" x14ac:dyDescent="0.3">
      <c r="U587" s="30"/>
    </row>
    <row r="588" spans="21:21" ht="14.25" customHeight="1" x14ac:dyDescent="0.3">
      <c r="U588" s="30"/>
    </row>
    <row r="589" spans="21:21" ht="14.25" customHeight="1" x14ac:dyDescent="0.3">
      <c r="U589" s="30"/>
    </row>
    <row r="590" spans="21:21" ht="14.25" customHeight="1" x14ac:dyDescent="0.3">
      <c r="U590" s="30"/>
    </row>
    <row r="591" spans="21:21" ht="14.25" customHeight="1" x14ac:dyDescent="0.3">
      <c r="U591" s="30"/>
    </row>
    <row r="592" spans="21:21" ht="14.25" customHeight="1" x14ac:dyDescent="0.3">
      <c r="U592" s="30"/>
    </row>
    <row r="593" spans="21:21" ht="14.25" customHeight="1" x14ac:dyDescent="0.3">
      <c r="U593" s="30"/>
    </row>
    <row r="594" spans="21:21" ht="14.25" customHeight="1" x14ac:dyDescent="0.3">
      <c r="U594" s="30"/>
    </row>
    <row r="595" spans="21:21" ht="14.25" customHeight="1" x14ac:dyDescent="0.3">
      <c r="U595" s="30"/>
    </row>
    <row r="596" spans="21:21" ht="14.25" customHeight="1" x14ac:dyDescent="0.3">
      <c r="U596" s="30"/>
    </row>
    <row r="597" spans="21:21" ht="14.25" customHeight="1" x14ac:dyDescent="0.3">
      <c r="U597" s="30"/>
    </row>
    <row r="598" spans="21:21" ht="14.25" customHeight="1" x14ac:dyDescent="0.3">
      <c r="U598" s="30"/>
    </row>
    <row r="599" spans="21:21" ht="14.25" customHeight="1" x14ac:dyDescent="0.3">
      <c r="U599" s="30"/>
    </row>
    <row r="600" spans="21:21" ht="14.25" customHeight="1" x14ac:dyDescent="0.3">
      <c r="U600" s="30"/>
    </row>
    <row r="601" spans="21:21" ht="14.25" customHeight="1" x14ac:dyDescent="0.3">
      <c r="U601" s="30"/>
    </row>
    <row r="602" spans="21:21" ht="14.25" customHeight="1" x14ac:dyDescent="0.3">
      <c r="U602" s="30"/>
    </row>
    <row r="603" spans="21:21" ht="14.25" customHeight="1" x14ac:dyDescent="0.3">
      <c r="U603" s="30"/>
    </row>
    <row r="604" spans="21:21" ht="14.25" customHeight="1" x14ac:dyDescent="0.3">
      <c r="U604" s="30"/>
    </row>
    <row r="605" spans="21:21" ht="14.25" customHeight="1" x14ac:dyDescent="0.3">
      <c r="U605" s="30"/>
    </row>
    <row r="606" spans="21:21" ht="14.25" customHeight="1" x14ac:dyDescent="0.3">
      <c r="U606" s="30"/>
    </row>
    <row r="607" spans="21:21" ht="14.25" customHeight="1" x14ac:dyDescent="0.3">
      <c r="U607" s="30"/>
    </row>
    <row r="608" spans="21:21" ht="14.25" customHeight="1" x14ac:dyDescent="0.3">
      <c r="U608" s="30"/>
    </row>
    <row r="609" spans="21:21" ht="14.25" customHeight="1" x14ac:dyDescent="0.3">
      <c r="U609" s="30"/>
    </row>
    <row r="610" spans="21:21" ht="14.25" customHeight="1" x14ac:dyDescent="0.3">
      <c r="U610" s="30"/>
    </row>
    <row r="611" spans="21:21" ht="14.25" customHeight="1" x14ac:dyDescent="0.3">
      <c r="U611" s="30"/>
    </row>
    <row r="612" spans="21:21" ht="14.25" customHeight="1" x14ac:dyDescent="0.3">
      <c r="U612" s="30"/>
    </row>
    <row r="613" spans="21:21" ht="14.25" customHeight="1" x14ac:dyDescent="0.3">
      <c r="U613" s="30"/>
    </row>
    <row r="614" spans="21:21" ht="14.25" customHeight="1" x14ac:dyDescent="0.3">
      <c r="U614" s="30"/>
    </row>
    <row r="615" spans="21:21" ht="14.25" customHeight="1" x14ac:dyDescent="0.3">
      <c r="U615" s="30"/>
    </row>
    <row r="616" spans="21:21" ht="14.25" customHeight="1" x14ac:dyDescent="0.3">
      <c r="U616" s="30"/>
    </row>
    <row r="617" spans="21:21" ht="14.25" customHeight="1" x14ac:dyDescent="0.3">
      <c r="U617" s="30"/>
    </row>
    <row r="618" spans="21:21" ht="14.25" customHeight="1" x14ac:dyDescent="0.3">
      <c r="U618" s="30"/>
    </row>
    <row r="619" spans="21:21" ht="14.25" customHeight="1" x14ac:dyDescent="0.3">
      <c r="U619" s="30"/>
    </row>
    <row r="620" spans="21:21" ht="14.25" customHeight="1" x14ac:dyDescent="0.3">
      <c r="U620" s="30"/>
    </row>
    <row r="621" spans="21:21" ht="14.25" customHeight="1" x14ac:dyDescent="0.3">
      <c r="U621" s="30"/>
    </row>
    <row r="622" spans="21:21" ht="14.25" customHeight="1" x14ac:dyDescent="0.3">
      <c r="U622" s="30"/>
    </row>
    <row r="623" spans="21:21" ht="14.25" customHeight="1" x14ac:dyDescent="0.3">
      <c r="U623" s="30"/>
    </row>
    <row r="624" spans="21:21" ht="14.25" customHeight="1" x14ac:dyDescent="0.3">
      <c r="U624" s="30"/>
    </row>
    <row r="625" spans="21:21" ht="14.25" customHeight="1" x14ac:dyDescent="0.3">
      <c r="U625" s="30"/>
    </row>
    <row r="626" spans="21:21" ht="14.25" customHeight="1" x14ac:dyDescent="0.3">
      <c r="U626" s="30"/>
    </row>
    <row r="627" spans="21:21" ht="14.25" customHeight="1" x14ac:dyDescent="0.3">
      <c r="U627" s="30"/>
    </row>
    <row r="628" spans="21:21" ht="14.25" customHeight="1" x14ac:dyDescent="0.3">
      <c r="U628" s="30"/>
    </row>
    <row r="629" spans="21:21" ht="14.25" customHeight="1" x14ac:dyDescent="0.3">
      <c r="U629" s="30"/>
    </row>
    <row r="630" spans="21:21" ht="14.25" customHeight="1" x14ac:dyDescent="0.3">
      <c r="U630" s="30"/>
    </row>
    <row r="631" spans="21:21" ht="14.25" customHeight="1" x14ac:dyDescent="0.3">
      <c r="U631" s="30"/>
    </row>
    <row r="632" spans="21:21" ht="14.25" customHeight="1" x14ac:dyDescent="0.3">
      <c r="U632" s="30"/>
    </row>
    <row r="633" spans="21:21" ht="14.25" customHeight="1" x14ac:dyDescent="0.3">
      <c r="U633" s="30"/>
    </row>
    <row r="634" spans="21:21" ht="14.25" customHeight="1" x14ac:dyDescent="0.3">
      <c r="U634" s="30"/>
    </row>
    <row r="635" spans="21:21" ht="14.25" customHeight="1" x14ac:dyDescent="0.3">
      <c r="U635" s="30"/>
    </row>
    <row r="636" spans="21:21" ht="14.25" customHeight="1" x14ac:dyDescent="0.3">
      <c r="U636" s="30"/>
    </row>
    <row r="637" spans="21:21" ht="14.25" customHeight="1" x14ac:dyDescent="0.3">
      <c r="U637" s="30"/>
    </row>
    <row r="638" spans="21:21" ht="14.25" customHeight="1" x14ac:dyDescent="0.3">
      <c r="U638" s="30"/>
    </row>
    <row r="639" spans="21:21" ht="14.25" customHeight="1" x14ac:dyDescent="0.3">
      <c r="U639" s="30"/>
    </row>
    <row r="640" spans="21:21" ht="14.25" customHeight="1" x14ac:dyDescent="0.3">
      <c r="U640" s="30"/>
    </row>
    <row r="641" spans="21:21" ht="14.25" customHeight="1" x14ac:dyDescent="0.3">
      <c r="U641" s="30"/>
    </row>
    <row r="642" spans="21:21" ht="14.25" customHeight="1" x14ac:dyDescent="0.3">
      <c r="U642" s="30"/>
    </row>
    <row r="643" spans="21:21" ht="14.25" customHeight="1" x14ac:dyDescent="0.3">
      <c r="U643" s="30"/>
    </row>
    <row r="644" spans="21:21" ht="14.25" customHeight="1" x14ac:dyDescent="0.3">
      <c r="U644" s="30"/>
    </row>
    <row r="645" spans="21:21" ht="14.25" customHeight="1" x14ac:dyDescent="0.3">
      <c r="U645" s="30"/>
    </row>
    <row r="646" spans="21:21" ht="14.25" customHeight="1" x14ac:dyDescent="0.3">
      <c r="U646" s="30"/>
    </row>
    <row r="647" spans="21:21" ht="14.25" customHeight="1" x14ac:dyDescent="0.3">
      <c r="U647" s="30"/>
    </row>
    <row r="648" spans="21:21" ht="14.25" customHeight="1" x14ac:dyDescent="0.3">
      <c r="U648" s="30"/>
    </row>
    <row r="649" spans="21:21" ht="14.25" customHeight="1" x14ac:dyDescent="0.3">
      <c r="U649" s="30"/>
    </row>
    <row r="650" spans="21:21" ht="14.25" customHeight="1" x14ac:dyDescent="0.3">
      <c r="U650" s="30"/>
    </row>
    <row r="651" spans="21:21" ht="14.25" customHeight="1" x14ac:dyDescent="0.3">
      <c r="U651" s="30"/>
    </row>
    <row r="652" spans="21:21" ht="14.25" customHeight="1" x14ac:dyDescent="0.3">
      <c r="U652" s="30"/>
    </row>
    <row r="653" spans="21:21" ht="14.25" customHeight="1" x14ac:dyDescent="0.3">
      <c r="U653" s="30"/>
    </row>
    <row r="654" spans="21:21" ht="14.25" customHeight="1" x14ac:dyDescent="0.3">
      <c r="U654" s="30"/>
    </row>
    <row r="655" spans="21:21" ht="14.25" customHeight="1" x14ac:dyDescent="0.3">
      <c r="U655" s="30"/>
    </row>
    <row r="656" spans="21:21" ht="14.25" customHeight="1" x14ac:dyDescent="0.3">
      <c r="U656" s="30"/>
    </row>
    <row r="657" spans="21:21" ht="14.25" customHeight="1" x14ac:dyDescent="0.3">
      <c r="U657" s="30"/>
    </row>
    <row r="658" spans="21:21" ht="14.25" customHeight="1" x14ac:dyDescent="0.3">
      <c r="U658" s="30"/>
    </row>
    <row r="659" spans="21:21" ht="14.25" customHeight="1" x14ac:dyDescent="0.3">
      <c r="U659" s="30"/>
    </row>
    <row r="660" spans="21:21" ht="14.25" customHeight="1" x14ac:dyDescent="0.3">
      <c r="U660" s="30"/>
    </row>
    <row r="661" spans="21:21" ht="14.25" customHeight="1" x14ac:dyDescent="0.3">
      <c r="U661" s="30"/>
    </row>
    <row r="662" spans="21:21" ht="14.25" customHeight="1" x14ac:dyDescent="0.3">
      <c r="U662" s="30"/>
    </row>
    <row r="663" spans="21:21" ht="14.25" customHeight="1" x14ac:dyDescent="0.3">
      <c r="U663" s="30"/>
    </row>
    <row r="664" spans="21:21" ht="14.25" customHeight="1" x14ac:dyDescent="0.3">
      <c r="U664" s="30"/>
    </row>
    <row r="665" spans="21:21" ht="14.25" customHeight="1" x14ac:dyDescent="0.3">
      <c r="U665" s="30"/>
    </row>
    <row r="666" spans="21:21" ht="14.25" customHeight="1" x14ac:dyDescent="0.3">
      <c r="U666" s="30"/>
    </row>
    <row r="667" spans="21:21" ht="14.25" customHeight="1" x14ac:dyDescent="0.3">
      <c r="U667" s="30"/>
    </row>
    <row r="668" spans="21:21" ht="14.25" customHeight="1" x14ac:dyDescent="0.3">
      <c r="U668" s="30"/>
    </row>
    <row r="669" spans="21:21" ht="14.25" customHeight="1" x14ac:dyDescent="0.3">
      <c r="U669" s="30"/>
    </row>
    <row r="670" spans="21:21" ht="14.25" customHeight="1" x14ac:dyDescent="0.3">
      <c r="U670" s="30"/>
    </row>
    <row r="671" spans="21:21" ht="14.25" customHeight="1" x14ac:dyDescent="0.3">
      <c r="U671" s="30"/>
    </row>
    <row r="672" spans="21:21" ht="14.25" customHeight="1" x14ac:dyDescent="0.3">
      <c r="U672" s="30"/>
    </row>
    <row r="673" spans="21:21" ht="14.25" customHeight="1" x14ac:dyDescent="0.3">
      <c r="U673" s="30"/>
    </row>
    <row r="674" spans="21:21" ht="14.25" customHeight="1" x14ac:dyDescent="0.3">
      <c r="U674" s="30"/>
    </row>
    <row r="675" spans="21:21" ht="14.25" customHeight="1" x14ac:dyDescent="0.3">
      <c r="U675" s="30"/>
    </row>
    <row r="676" spans="21:21" ht="14.25" customHeight="1" x14ac:dyDescent="0.3">
      <c r="U676" s="30"/>
    </row>
    <row r="677" spans="21:21" ht="14.25" customHeight="1" x14ac:dyDescent="0.3">
      <c r="U677" s="30"/>
    </row>
    <row r="678" spans="21:21" ht="14.25" customHeight="1" x14ac:dyDescent="0.3">
      <c r="U678" s="30"/>
    </row>
    <row r="679" spans="21:21" ht="14.25" customHeight="1" x14ac:dyDescent="0.3">
      <c r="U679" s="30"/>
    </row>
    <row r="680" spans="21:21" ht="14.25" customHeight="1" x14ac:dyDescent="0.3">
      <c r="U680" s="30"/>
    </row>
    <row r="681" spans="21:21" ht="14.25" customHeight="1" x14ac:dyDescent="0.3">
      <c r="U681" s="30"/>
    </row>
    <row r="682" spans="21:21" ht="14.25" customHeight="1" x14ac:dyDescent="0.3">
      <c r="U682" s="30"/>
    </row>
    <row r="683" spans="21:21" ht="14.25" customHeight="1" x14ac:dyDescent="0.3">
      <c r="U683" s="30"/>
    </row>
    <row r="684" spans="21:21" ht="14.25" customHeight="1" x14ac:dyDescent="0.3">
      <c r="U684" s="30"/>
    </row>
    <row r="685" spans="21:21" ht="14.25" customHeight="1" x14ac:dyDescent="0.3">
      <c r="U685" s="30"/>
    </row>
    <row r="686" spans="21:21" ht="14.25" customHeight="1" x14ac:dyDescent="0.3">
      <c r="U686" s="30"/>
    </row>
    <row r="687" spans="21:21" ht="14.25" customHeight="1" x14ac:dyDescent="0.3">
      <c r="U687" s="30"/>
    </row>
    <row r="688" spans="21:21" ht="14.25" customHeight="1" x14ac:dyDescent="0.3">
      <c r="U688" s="30"/>
    </row>
    <row r="689" spans="21:21" ht="14.25" customHeight="1" x14ac:dyDescent="0.3">
      <c r="U689" s="30"/>
    </row>
    <row r="690" spans="21:21" ht="14.25" customHeight="1" x14ac:dyDescent="0.3">
      <c r="U690" s="30"/>
    </row>
    <row r="691" spans="21:21" ht="14.25" customHeight="1" x14ac:dyDescent="0.3">
      <c r="U691" s="30"/>
    </row>
    <row r="692" spans="21:21" ht="14.25" customHeight="1" x14ac:dyDescent="0.3">
      <c r="U692" s="30"/>
    </row>
    <row r="693" spans="21:21" ht="14.25" customHeight="1" x14ac:dyDescent="0.3">
      <c r="U693" s="30"/>
    </row>
    <row r="694" spans="21:21" ht="14.25" customHeight="1" x14ac:dyDescent="0.3">
      <c r="U694" s="30"/>
    </row>
    <row r="695" spans="21:21" ht="14.25" customHeight="1" x14ac:dyDescent="0.3">
      <c r="U695" s="30"/>
    </row>
    <row r="696" spans="21:21" ht="14.25" customHeight="1" x14ac:dyDescent="0.3">
      <c r="U696" s="30"/>
    </row>
    <row r="697" spans="21:21" ht="14.25" customHeight="1" x14ac:dyDescent="0.3">
      <c r="U697" s="30"/>
    </row>
    <row r="698" spans="21:21" ht="14.25" customHeight="1" x14ac:dyDescent="0.3">
      <c r="U698" s="30"/>
    </row>
    <row r="699" spans="21:21" ht="14.25" customHeight="1" x14ac:dyDescent="0.3">
      <c r="U699" s="30"/>
    </row>
    <row r="700" spans="21:21" ht="14.25" customHeight="1" x14ac:dyDescent="0.3">
      <c r="U700" s="30"/>
    </row>
    <row r="701" spans="21:21" ht="14.25" customHeight="1" x14ac:dyDescent="0.3">
      <c r="U701" s="30"/>
    </row>
    <row r="702" spans="21:21" ht="14.25" customHeight="1" x14ac:dyDescent="0.3">
      <c r="U702" s="30"/>
    </row>
    <row r="703" spans="21:21" ht="14.25" customHeight="1" x14ac:dyDescent="0.3">
      <c r="U703" s="30"/>
    </row>
    <row r="704" spans="21:21" ht="14.25" customHeight="1" x14ac:dyDescent="0.3">
      <c r="U704" s="30"/>
    </row>
    <row r="705" spans="21:21" ht="14.25" customHeight="1" x14ac:dyDescent="0.3">
      <c r="U705" s="30"/>
    </row>
    <row r="706" spans="21:21" ht="14.25" customHeight="1" x14ac:dyDescent="0.3">
      <c r="U706" s="30"/>
    </row>
    <row r="707" spans="21:21" ht="14.25" customHeight="1" x14ac:dyDescent="0.3">
      <c r="U707" s="30"/>
    </row>
    <row r="708" spans="21:21" ht="14.25" customHeight="1" x14ac:dyDescent="0.3">
      <c r="U708" s="30"/>
    </row>
    <row r="709" spans="21:21" ht="14.25" customHeight="1" x14ac:dyDescent="0.3">
      <c r="U709" s="30"/>
    </row>
    <row r="710" spans="21:21" ht="14.25" customHeight="1" x14ac:dyDescent="0.3">
      <c r="U710" s="30"/>
    </row>
    <row r="711" spans="21:21" ht="14.25" customHeight="1" x14ac:dyDescent="0.3">
      <c r="U711" s="30"/>
    </row>
    <row r="712" spans="21:21" ht="14.25" customHeight="1" x14ac:dyDescent="0.3">
      <c r="U712" s="30"/>
    </row>
    <row r="713" spans="21:21" ht="14.25" customHeight="1" x14ac:dyDescent="0.3">
      <c r="U713" s="30"/>
    </row>
    <row r="714" spans="21:21" ht="14.25" customHeight="1" x14ac:dyDescent="0.3">
      <c r="U714" s="30"/>
    </row>
    <row r="715" spans="21:21" ht="14.25" customHeight="1" x14ac:dyDescent="0.3">
      <c r="U715" s="30"/>
    </row>
    <row r="716" spans="21:21" ht="14.25" customHeight="1" x14ac:dyDescent="0.3">
      <c r="U716" s="30"/>
    </row>
    <row r="717" spans="21:21" ht="14.25" customHeight="1" x14ac:dyDescent="0.3">
      <c r="U717" s="30"/>
    </row>
    <row r="718" spans="21:21" ht="14.25" customHeight="1" x14ac:dyDescent="0.3">
      <c r="U718" s="30"/>
    </row>
    <row r="719" spans="21:21" ht="14.25" customHeight="1" x14ac:dyDescent="0.3">
      <c r="U719" s="30"/>
    </row>
    <row r="720" spans="21:21" ht="14.25" customHeight="1" x14ac:dyDescent="0.3">
      <c r="U720" s="30"/>
    </row>
    <row r="721" spans="21:21" ht="14.25" customHeight="1" x14ac:dyDescent="0.3">
      <c r="U721" s="30"/>
    </row>
    <row r="722" spans="21:21" ht="14.25" customHeight="1" x14ac:dyDescent="0.3">
      <c r="U722" s="30"/>
    </row>
    <row r="723" spans="21:21" ht="14.25" customHeight="1" x14ac:dyDescent="0.3">
      <c r="U723" s="30"/>
    </row>
    <row r="724" spans="21:21" ht="14.25" customHeight="1" x14ac:dyDescent="0.3">
      <c r="U724" s="30"/>
    </row>
    <row r="725" spans="21:21" ht="14.25" customHeight="1" x14ac:dyDescent="0.3">
      <c r="U725" s="30"/>
    </row>
    <row r="726" spans="21:21" ht="14.25" customHeight="1" x14ac:dyDescent="0.3">
      <c r="U726" s="30"/>
    </row>
    <row r="727" spans="21:21" ht="14.25" customHeight="1" x14ac:dyDescent="0.3">
      <c r="U727" s="30"/>
    </row>
    <row r="728" spans="21:21" ht="14.25" customHeight="1" x14ac:dyDescent="0.3">
      <c r="U728" s="30"/>
    </row>
    <row r="729" spans="21:21" ht="14.25" customHeight="1" x14ac:dyDescent="0.3">
      <c r="U729" s="30"/>
    </row>
    <row r="730" spans="21:21" ht="14.25" customHeight="1" x14ac:dyDescent="0.3">
      <c r="U730" s="30"/>
    </row>
    <row r="731" spans="21:21" ht="14.25" customHeight="1" x14ac:dyDescent="0.3">
      <c r="U731" s="30"/>
    </row>
    <row r="732" spans="21:21" ht="14.25" customHeight="1" x14ac:dyDescent="0.3">
      <c r="U732" s="30"/>
    </row>
    <row r="733" spans="21:21" ht="14.25" customHeight="1" x14ac:dyDescent="0.3">
      <c r="U733" s="30"/>
    </row>
    <row r="734" spans="21:21" ht="14.25" customHeight="1" x14ac:dyDescent="0.3">
      <c r="U734" s="30"/>
    </row>
    <row r="735" spans="21:21" ht="14.25" customHeight="1" x14ac:dyDescent="0.3">
      <c r="U735" s="30"/>
    </row>
    <row r="736" spans="21:21" ht="14.25" customHeight="1" x14ac:dyDescent="0.3">
      <c r="U736" s="30"/>
    </row>
    <row r="737" spans="21:21" ht="14.25" customHeight="1" x14ac:dyDescent="0.3">
      <c r="U737" s="30"/>
    </row>
    <row r="738" spans="21:21" ht="14.25" customHeight="1" x14ac:dyDescent="0.3">
      <c r="U738" s="30"/>
    </row>
    <row r="739" spans="21:21" ht="14.25" customHeight="1" x14ac:dyDescent="0.3">
      <c r="U739" s="30"/>
    </row>
    <row r="740" spans="21:21" ht="14.25" customHeight="1" x14ac:dyDescent="0.3">
      <c r="U740" s="30"/>
    </row>
    <row r="741" spans="21:21" ht="14.25" customHeight="1" x14ac:dyDescent="0.3">
      <c r="U741" s="30"/>
    </row>
    <row r="742" spans="21:21" ht="14.25" customHeight="1" x14ac:dyDescent="0.3">
      <c r="U742" s="30"/>
    </row>
    <row r="743" spans="21:21" ht="14.25" customHeight="1" x14ac:dyDescent="0.3">
      <c r="U743" s="30"/>
    </row>
    <row r="744" spans="21:21" ht="14.25" customHeight="1" x14ac:dyDescent="0.3">
      <c r="U744" s="30"/>
    </row>
    <row r="745" spans="21:21" ht="14.25" customHeight="1" x14ac:dyDescent="0.3">
      <c r="U745" s="30"/>
    </row>
    <row r="746" spans="21:21" ht="14.25" customHeight="1" x14ac:dyDescent="0.3">
      <c r="U746" s="30"/>
    </row>
    <row r="747" spans="21:21" ht="14.25" customHeight="1" x14ac:dyDescent="0.3">
      <c r="U747" s="30"/>
    </row>
    <row r="748" spans="21:21" ht="14.25" customHeight="1" x14ac:dyDescent="0.3">
      <c r="U748" s="30"/>
    </row>
    <row r="749" spans="21:21" ht="14.25" customHeight="1" x14ac:dyDescent="0.3">
      <c r="U749" s="30"/>
    </row>
    <row r="750" spans="21:21" ht="14.25" customHeight="1" x14ac:dyDescent="0.3">
      <c r="U750" s="30"/>
    </row>
    <row r="751" spans="21:21" ht="14.25" customHeight="1" x14ac:dyDescent="0.3">
      <c r="U751" s="30"/>
    </row>
    <row r="752" spans="21:21" ht="14.25" customHeight="1" x14ac:dyDescent="0.3">
      <c r="U752" s="30"/>
    </row>
    <row r="753" spans="21:21" ht="14.25" customHeight="1" x14ac:dyDescent="0.3">
      <c r="U753" s="30"/>
    </row>
    <row r="754" spans="21:21" ht="14.25" customHeight="1" x14ac:dyDescent="0.3">
      <c r="U754" s="30"/>
    </row>
    <row r="755" spans="21:21" ht="14.25" customHeight="1" x14ac:dyDescent="0.3">
      <c r="U755" s="30"/>
    </row>
    <row r="756" spans="21:21" ht="14.25" customHeight="1" x14ac:dyDescent="0.3">
      <c r="U756" s="30"/>
    </row>
    <row r="757" spans="21:21" ht="14.25" customHeight="1" x14ac:dyDescent="0.3">
      <c r="U757" s="30"/>
    </row>
    <row r="758" spans="21:21" ht="14.25" customHeight="1" x14ac:dyDescent="0.3">
      <c r="U758" s="30"/>
    </row>
    <row r="759" spans="21:21" ht="14.25" customHeight="1" x14ac:dyDescent="0.3">
      <c r="U759" s="30"/>
    </row>
    <row r="760" spans="21:21" ht="14.25" customHeight="1" x14ac:dyDescent="0.3">
      <c r="U760" s="30"/>
    </row>
    <row r="761" spans="21:21" ht="14.25" customHeight="1" x14ac:dyDescent="0.3">
      <c r="U761" s="30"/>
    </row>
    <row r="762" spans="21:21" ht="14.25" customHeight="1" x14ac:dyDescent="0.3">
      <c r="U762" s="30"/>
    </row>
    <row r="763" spans="21:21" ht="14.25" customHeight="1" x14ac:dyDescent="0.3">
      <c r="U763" s="30"/>
    </row>
    <row r="764" spans="21:21" ht="14.25" customHeight="1" x14ac:dyDescent="0.3">
      <c r="U764" s="30"/>
    </row>
    <row r="765" spans="21:21" ht="14.25" customHeight="1" x14ac:dyDescent="0.3">
      <c r="U765" s="30"/>
    </row>
    <row r="766" spans="21:21" ht="14.25" customHeight="1" x14ac:dyDescent="0.3">
      <c r="U766" s="30"/>
    </row>
    <row r="767" spans="21:21" ht="14.25" customHeight="1" x14ac:dyDescent="0.3">
      <c r="U767" s="30"/>
    </row>
    <row r="768" spans="21:21" ht="14.25" customHeight="1" x14ac:dyDescent="0.3">
      <c r="U768" s="30"/>
    </row>
    <row r="769" spans="21:21" ht="14.25" customHeight="1" x14ac:dyDescent="0.3">
      <c r="U769" s="30"/>
    </row>
    <row r="770" spans="21:21" ht="14.25" customHeight="1" x14ac:dyDescent="0.3">
      <c r="U770" s="30"/>
    </row>
    <row r="771" spans="21:21" ht="14.25" customHeight="1" x14ac:dyDescent="0.3">
      <c r="U771" s="30"/>
    </row>
    <row r="772" spans="21:21" ht="14.25" customHeight="1" x14ac:dyDescent="0.3">
      <c r="U772" s="30"/>
    </row>
    <row r="773" spans="21:21" ht="14.25" customHeight="1" x14ac:dyDescent="0.3">
      <c r="U773" s="30"/>
    </row>
    <row r="774" spans="21:21" ht="14.25" customHeight="1" x14ac:dyDescent="0.3">
      <c r="U774" s="30"/>
    </row>
    <row r="775" spans="21:21" ht="14.25" customHeight="1" x14ac:dyDescent="0.3">
      <c r="U775" s="30"/>
    </row>
    <row r="776" spans="21:21" ht="14.25" customHeight="1" x14ac:dyDescent="0.3">
      <c r="U776" s="30"/>
    </row>
    <row r="777" spans="21:21" ht="14.25" customHeight="1" x14ac:dyDescent="0.3">
      <c r="U777" s="30"/>
    </row>
    <row r="778" spans="21:21" ht="14.25" customHeight="1" x14ac:dyDescent="0.3">
      <c r="U778" s="30"/>
    </row>
    <row r="779" spans="21:21" ht="14.25" customHeight="1" x14ac:dyDescent="0.3">
      <c r="U779" s="30"/>
    </row>
    <row r="780" spans="21:21" ht="14.25" customHeight="1" x14ac:dyDescent="0.3">
      <c r="U780" s="30"/>
    </row>
    <row r="781" spans="21:21" ht="14.25" customHeight="1" x14ac:dyDescent="0.3">
      <c r="U781" s="30"/>
    </row>
    <row r="782" spans="21:21" ht="14.25" customHeight="1" x14ac:dyDescent="0.3">
      <c r="U782" s="30"/>
    </row>
    <row r="783" spans="21:21" ht="14.25" customHeight="1" x14ac:dyDescent="0.3">
      <c r="U783" s="30"/>
    </row>
    <row r="784" spans="21:21" ht="14.25" customHeight="1" x14ac:dyDescent="0.3">
      <c r="U784" s="30"/>
    </row>
    <row r="785" spans="21:21" ht="14.25" customHeight="1" x14ac:dyDescent="0.3">
      <c r="U785" s="30"/>
    </row>
    <row r="786" spans="21:21" ht="14.25" customHeight="1" x14ac:dyDescent="0.3">
      <c r="U786" s="30"/>
    </row>
    <row r="787" spans="21:21" ht="14.25" customHeight="1" x14ac:dyDescent="0.3">
      <c r="U787" s="30"/>
    </row>
    <row r="788" spans="21:21" ht="14.25" customHeight="1" x14ac:dyDescent="0.3">
      <c r="U788" s="30"/>
    </row>
    <row r="789" spans="21:21" ht="14.25" customHeight="1" x14ac:dyDescent="0.3">
      <c r="U789" s="30"/>
    </row>
    <row r="790" spans="21:21" ht="14.25" customHeight="1" x14ac:dyDescent="0.3">
      <c r="U790" s="30"/>
    </row>
    <row r="791" spans="21:21" ht="14.25" customHeight="1" x14ac:dyDescent="0.3">
      <c r="U791" s="30"/>
    </row>
    <row r="792" spans="21:21" ht="14.25" customHeight="1" x14ac:dyDescent="0.3">
      <c r="U792" s="30"/>
    </row>
    <row r="793" spans="21:21" ht="14.25" customHeight="1" x14ac:dyDescent="0.3">
      <c r="U793" s="30"/>
    </row>
    <row r="794" spans="21:21" ht="14.25" customHeight="1" x14ac:dyDescent="0.3">
      <c r="U794" s="30"/>
    </row>
    <row r="795" spans="21:21" ht="14.25" customHeight="1" x14ac:dyDescent="0.3">
      <c r="U795" s="30"/>
    </row>
    <row r="796" spans="21:21" ht="14.25" customHeight="1" x14ac:dyDescent="0.3">
      <c r="U796" s="30"/>
    </row>
    <row r="797" spans="21:21" ht="14.25" customHeight="1" x14ac:dyDescent="0.3">
      <c r="U797" s="30"/>
    </row>
    <row r="798" spans="21:21" ht="14.25" customHeight="1" x14ac:dyDescent="0.3">
      <c r="U798" s="30"/>
    </row>
    <row r="799" spans="21:21" ht="14.25" customHeight="1" x14ac:dyDescent="0.3">
      <c r="U799" s="30"/>
    </row>
    <row r="800" spans="21:21" ht="14.25" customHeight="1" x14ac:dyDescent="0.3">
      <c r="U800" s="30"/>
    </row>
    <row r="801" spans="21:21" ht="14.25" customHeight="1" x14ac:dyDescent="0.3">
      <c r="U801" s="30"/>
    </row>
    <row r="802" spans="21:21" ht="14.25" customHeight="1" x14ac:dyDescent="0.3">
      <c r="U802" s="30"/>
    </row>
    <row r="803" spans="21:21" ht="14.25" customHeight="1" x14ac:dyDescent="0.3">
      <c r="U803" s="30"/>
    </row>
    <row r="804" spans="21:21" ht="14.25" customHeight="1" x14ac:dyDescent="0.3">
      <c r="U804" s="30"/>
    </row>
    <row r="805" spans="21:21" ht="14.25" customHeight="1" x14ac:dyDescent="0.3">
      <c r="U805" s="30"/>
    </row>
    <row r="806" spans="21:21" ht="14.25" customHeight="1" x14ac:dyDescent="0.3">
      <c r="U806" s="30"/>
    </row>
    <row r="807" spans="21:21" ht="14.25" customHeight="1" x14ac:dyDescent="0.3">
      <c r="U807" s="30"/>
    </row>
    <row r="808" spans="21:21" ht="14.25" customHeight="1" x14ac:dyDescent="0.3">
      <c r="U808" s="30"/>
    </row>
    <row r="809" spans="21:21" ht="14.25" customHeight="1" x14ac:dyDescent="0.3">
      <c r="U809" s="30"/>
    </row>
    <row r="810" spans="21:21" ht="14.25" customHeight="1" x14ac:dyDescent="0.3">
      <c r="U810" s="30"/>
    </row>
    <row r="811" spans="21:21" ht="14.25" customHeight="1" x14ac:dyDescent="0.3">
      <c r="U811" s="30"/>
    </row>
    <row r="812" spans="21:21" ht="14.25" customHeight="1" x14ac:dyDescent="0.3">
      <c r="U812" s="30"/>
    </row>
    <row r="813" spans="21:21" ht="14.25" customHeight="1" x14ac:dyDescent="0.3">
      <c r="U813" s="30"/>
    </row>
    <row r="814" spans="21:21" ht="14.25" customHeight="1" x14ac:dyDescent="0.3">
      <c r="U814" s="30"/>
    </row>
    <row r="815" spans="21:21" ht="14.25" customHeight="1" x14ac:dyDescent="0.3">
      <c r="U815" s="30"/>
    </row>
    <row r="816" spans="21:21" ht="14.25" customHeight="1" x14ac:dyDescent="0.3">
      <c r="U816" s="30"/>
    </row>
    <row r="817" spans="21:21" ht="14.25" customHeight="1" x14ac:dyDescent="0.3">
      <c r="U817" s="30"/>
    </row>
    <row r="818" spans="21:21" ht="14.25" customHeight="1" x14ac:dyDescent="0.3">
      <c r="U818" s="30"/>
    </row>
    <row r="819" spans="21:21" ht="14.25" customHeight="1" x14ac:dyDescent="0.3">
      <c r="U819" s="30"/>
    </row>
    <row r="820" spans="21:21" ht="14.25" customHeight="1" x14ac:dyDescent="0.3">
      <c r="U820" s="30"/>
    </row>
    <row r="821" spans="21:21" ht="14.25" customHeight="1" x14ac:dyDescent="0.3">
      <c r="U821" s="30"/>
    </row>
    <row r="822" spans="21:21" ht="14.25" customHeight="1" x14ac:dyDescent="0.3">
      <c r="U822" s="30"/>
    </row>
    <row r="823" spans="21:21" ht="14.25" customHeight="1" x14ac:dyDescent="0.3">
      <c r="U823" s="30"/>
    </row>
    <row r="824" spans="21:21" ht="14.25" customHeight="1" x14ac:dyDescent="0.3">
      <c r="U824" s="30"/>
    </row>
    <row r="825" spans="21:21" ht="14.25" customHeight="1" x14ac:dyDescent="0.3">
      <c r="U825" s="30"/>
    </row>
    <row r="826" spans="21:21" ht="14.25" customHeight="1" x14ac:dyDescent="0.3">
      <c r="U826" s="30"/>
    </row>
    <row r="827" spans="21:21" ht="14.25" customHeight="1" x14ac:dyDescent="0.3">
      <c r="U827" s="30"/>
    </row>
    <row r="828" spans="21:21" ht="14.25" customHeight="1" x14ac:dyDescent="0.3">
      <c r="U828" s="30"/>
    </row>
    <row r="829" spans="21:21" ht="14.25" customHeight="1" x14ac:dyDescent="0.3">
      <c r="U829" s="30"/>
    </row>
    <row r="830" spans="21:21" ht="14.25" customHeight="1" x14ac:dyDescent="0.3">
      <c r="U830" s="30"/>
    </row>
    <row r="831" spans="21:21" ht="14.25" customHeight="1" x14ac:dyDescent="0.3">
      <c r="U831" s="30"/>
    </row>
    <row r="832" spans="21:21" ht="14.25" customHeight="1" x14ac:dyDescent="0.3">
      <c r="U832" s="30"/>
    </row>
    <row r="833" spans="21:21" ht="14.25" customHeight="1" x14ac:dyDescent="0.3">
      <c r="U833" s="30"/>
    </row>
    <row r="834" spans="21:21" ht="14.25" customHeight="1" x14ac:dyDescent="0.3">
      <c r="U834" s="30"/>
    </row>
    <row r="835" spans="21:21" ht="14.25" customHeight="1" x14ac:dyDescent="0.3">
      <c r="U835" s="30"/>
    </row>
    <row r="836" spans="21:21" ht="14.25" customHeight="1" x14ac:dyDescent="0.3">
      <c r="U836" s="30"/>
    </row>
    <row r="837" spans="21:21" ht="14.25" customHeight="1" x14ac:dyDescent="0.3">
      <c r="U837" s="30"/>
    </row>
    <row r="838" spans="21:21" ht="14.25" customHeight="1" x14ac:dyDescent="0.3">
      <c r="U838" s="30"/>
    </row>
    <row r="839" spans="21:21" ht="14.25" customHeight="1" x14ac:dyDescent="0.3">
      <c r="U839" s="30"/>
    </row>
    <row r="840" spans="21:21" ht="14.25" customHeight="1" x14ac:dyDescent="0.3">
      <c r="U840" s="30"/>
    </row>
    <row r="841" spans="21:21" ht="14.25" customHeight="1" x14ac:dyDescent="0.3">
      <c r="U841" s="30"/>
    </row>
    <row r="842" spans="21:21" ht="14.25" customHeight="1" x14ac:dyDescent="0.3">
      <c r="U842" s="30"/>
    </row>
    <row r="843" spans="21:21" ht="14.25" customHeight="1" x14ac:dyDescent="0.3">
      <c r="U843" s="30"/>
    </row>
    <row r="844" spans="21:21" ht="14.25" customHeight="1" x14ac:dyDescent="0.3">
      <c r="U844" s="30"/>
    </row>
    <row r="845" spans="21:21" ht="14.25" customHeight="1" x14ac:dyDescent="0.3">
      <c r="U845" s="30"/>
    </row>
    <row r="846" spans="21:21" ht="14.25" customHeight="1" x14ac:dyDescent="0.3">
      <c r="U846" s="30"/>
    </row>
    <row r="847" spans="21:21" ht="14.25" customHeight="1" x14ac:dyDescent="0.3">
      <c r="U847" s="30"/>
    </row>
    <row r="848" spans="21:21" ht="14.25" customHeight="1" x14ac:dyDescent="0.3">
      <c r="U848" s="30"/>
    </row>
    <row r="849" spans="21:21" ht="14.25" customHeight="1" x14ac:dyDescent="0.3">
      <c r="U849" s="30"/>
    </row>
    <row r="850" spans="21:21" ht="14.25" customHeight="1" x14ac:dyDescent="0.3">
      <c r="U850" s="30"/>
    </row>
    <row r="851" spans="21:21" ht="14.25" customHeight="1" x14ac:dyDescent="0.3">
      <c r="U851" s="30"/>
    </row>
    <row r="852" spans="21:21" ht="14.25" customHeight="1" x14ac:dyDescent="0.3">
      <c r="U852" s="30"/>
    </row>
    <row r="853" spans="21:21" ht="14.25" customHeight="1" x14ac:dyDescent="0.3">
      <c r="U853" s="30"/>
    </row>
    <row r="854" spans="21:21" ht="14.25" customHeight="1" x14ac:dyDescent="0.3">
      <c r="U854" s="30"/>
    </row>
    <row r="855" spans="21:21" ht="14.25" customHeight="1" x14ac:dyDescent="0.3">
      <c r="U855" s="30"/>
    </row>
    <row r="856" spans="21:21" ht="14.25" customHeight="1" x14ac:dyDescent="0.3">
      <c r="U856" s="30"/>
    </row>
    <row r="857" spans="21:21" ht="14.25" customHeight="1" x14ac:dyDescent="0.3">
      <c r="U857" s="30"/>
    </row>
    <row r="858" spans="21:21" ht="14.25" customHeight="1" x14ac:dyDescent="0.3">
      <c r="U858" s="30"/>
    </row>
    <row r="859" spans="21:21" ht="14.25" customHeight="1" x14ac:dyDescent="0.3">
      <c r="U859" s="30"/>
    </row>
    <row r="860" spans="21:21" ht="14.25" customHeight="1" x14ac:dyDescent="0.3">
      <c r="U860" s="30"/>
    </row>
    <row r="861" spans="21:21" ht="14.25" customHeight="1" x14ac:dyDescent="0.3">
      <c r="U861" s="30"/>
    </row>
    <row r="862" spans="21:21" ht="14.25" customHeight="1" x14ac:dyDescent="0.3">
      <c r="U862" s="30"/>
    </row>
    <row r="863" spans="21:21" ht="14.25" customHeight="1" x14ac:dyDescent="0.3">
      <c r="U863" s="30"/>
    </row>
    <row r="864" spans="21:21" ht="14.25" customHeight="1" x14ac:dyDescent="0.3">
      <c r="U864" s="30"/>
    </row>
    <row r="865" spans="21:21" ht="14.25" customHeight="1" x14ac:dyDescent="0.3">
      <c r="U865" s="30"/>
    </row>
    <row r="866" spans="21:21" ht="14.25" customHeight="1" x14ac:dyDescent="0.3">
      <c r="U866" s="30"/>
    </row>
    <row r="867" spans="21:21" ht="14.25" customHeight="1" x14ac:dyDescent="0.3">
      <c r="U867" s="30"/>
    </row>
    <row r="868" spans="21:21" ht="14.25" customHeight="1" x14ac:dyDescent="0.3">
      <c r="U868" s="30"/>
    </row>
    <row r="869" spans="21:21" ht="14.25" customHeight="1" x14ac:dyDescent="0.3">
      <c r="U869" s="30"/>
    </row>
    <row r="870" spans="21:21" ht="14.25" customHeight="1" x14ac:dyDescent="0.3">
      <c r="U870" s="30"/>
    </row>
    <row r="871" spans="21:21" ht="14.25" customHeight="1" x14ac:dyDescent="0.3">
      <c r="U871" s="30"/>
    </row>
    <row r="872" spans="21:21" ht="14.25" customHeight="1" x14ac:dyDescent="0.3">
      <c r="U872" s="30"/>
    </row>
    <row r="873" spans="21:21" ht="14.25" customHeight="1" x14ac:dyDescent="0.3">
      <c r="U873" s="30"/>
    </row>
    <row r="874" spans="21:21" ht="14.25" customHeight="1" x14ac:dyDescent="0.3">
      <c r="U874" s="30"/>
    </row>
    <row r="875" spans="21:21" ht="14.25" customHeight="1" x14ac:dyDescent="0.3">
      <c r="U875" s="30"/>
    </row>
    <row r="876" spans="21:21" ht="14.25" customHeight="1" x14ac:dyDescent="0.3">
      <c r="U876" s="30"/>
    </row>
    <row r="877" spans="21:21" ht="14.25" customHeight="1" x14ac:dyDescent="0.3">
      <c r="U877" s="30"/>
    </row>
    <row r="878" spans="21:21" ht="14.25" customHeight="1" x14ac:dyDescent="0.3">
      <c r="U878" s="30"/>
    </row>
    <row r="879" spans="21:21" ht="14.25" customHeight="1" x14ac:dyDescent="0.3">
      <c r="U879" s="30"/>
    </row>
    <row r="880" spans="21:21" ht="14.25" customHeight="1" x14ac:dyDescent="0.3">
      <c r="U880" s="30"/>
    </row>
    <row r="881" spans="21:21" ht="14.25" customHeight="1" x14ac:dyDescent="0.3">
      <c r="U881" s="30"/>
    </row>
    <row r="882" spans="21:21" ht="14.25" customHeight="1" x14ac:dyDescent="0.3">
      <c r="U882" s="30"/>
    </row>
    <row r="883" spans="21:21" ht="14.25" customHeight="1" x14ac:dyDescent="0.3">
      <c r="U883" s="30"/>
    </row>
    <row r="884" spans="21:21" ht="14.25" customHeight="1" x14ac:dyDescent="0.3">
      <c r="U884" s="30"/>
    </row>
    <row r="885" spans="21:21" ht="14.25" customHeight="1" x14ac:dyDescent="0.3">
      <c r="U885" s="30"/>
    </row>
    <row r="886" spans="21:21" ht="14.25" customHeight="1" x14ac:dyDescent="0.3">
      <c r="U886" s="30"/>
    </row>
    <row r="887" spans="21:21" ht="14.25" customHeight="1" x14ac:dyDescent="0.3">
      <c r="U887" s="30"/>
    </row>
    <row r="888" spans="21:21" ht="14.25" customHeight="1" x14ac:dyDescent="0.3">
      <c r="U888" s="30"/>
    </row>
    <row r="889" spans="21:21" ht="14.25" customHeight="1" x14ac:dyDescent="0.3">
      <c r="U889" s="30"/>
    </row>
    <row r="890" spans="21:21" ht="14.25" customHeight="1" x14ac:dyDescent="0.3">
      <c r="U890" s="30"/>
    </row>
    <row r="891" spans="21:21" ht="14.25" customHeight="1" x14ac:dyDescent="0.3">
      <c r="U891" s="30"/>
    </row>
    <row r="892" spans="21:21" ht="14.25" customHeight="1" x14ac:dyDescent="0.3">
      <c r="U892" s="30"/>
    </row>
    <row r="893" spans="21:21" ht="14.25" customHeight="1" x14ac:dyDescent="0.3">
      <c r="U893" s="30"/>
    </row>
    <row r="894" spans="21:21" ht="14.25" customHeight="1" x14ac:dyDescent="0.3">
      <c r="U894" s="30"/>
    </row>
    <row r="895" spans="21:21" ht="14.25" customHeight="1" x14ac:dyDescent="0.3">
      <c r="U895" s="30"/>
    </row>
    <row r="896" spans="21:21" ht="14.25" customHeight="1" x14ac:dyDescent="0.3">
      <c r="U896" s="30"/>
    </row>
    <row r="897" spans="21:21" ht="14.25" customHeight="1" x14ac:dyDescent="0.3">
      <c r="U897" s="30"/>
    </row>
    <row r="898" spans="21:21" ht="14.25" customHeight="1" x14ac:dyDescent="0.3">
      <c r="U898" s="30"/>
    </row>
    <row r="899" spans="21:21" ht="14.25" customHeight="1" x14ac:dyDescent="0.3">
      <c r="U899" s="30"/>
    </row>
    <row r="900" spans="21:21" ht="14.25" customHeight="1" x14ac:dyDescent="0.3">
      <c r="U900" s="30"/>
    </row>
    <row r="901" spans="21:21" ht="14.25" customHeight="1" x14ac:dyDescent="0.3">
      <c r="U901" s="30"/>
    </row>
    <row r="902" spans="21:21" ht="14.25" customHeight="1" x14ac:dyDescent="0.3">
      <c r="U902" s="30"/>
    </row>
    <row r="903" spans="21:21" ht="14.25" customHeight="1" x14ac:dyDescent="0.3">
      <c r="U903" s="30"/>
    </row>
    <row r="904" spans="21:21" ht="14.25" customHeight="1" x14ac:dyDescent="0.3">
      <c r="U904" s="30"/>
    </row>
    <row r="905" spans="21:21" ht="14.25" customHeight="1" x14ac:dyDescent="0.3">
      <c r="U905" s="30"/>
    </row>
    <row r="906" spans="21:21" ht="14.25" customHeight="1" x14ac:dyDescent="0.3">
      <c r="U906" s="30"/>
    </row>
    <row r="907" spans="21:21" ht="14.25" customHeight="1" x14ac:dyDescent="0.3">
      <c r="U907" s="30"/>
    </row>
    <row r="908" spans="21:21" ht="14.25" customHeight="1" x14ac:dyDescent="0.3">
      <c r="U908" s="30"/>
    </row>
    <row r="909" spans="21:21" ht="14.25" customHeight="1" x14ac:dyDescent="0.3">
      <c r="U909" s="30"/>
    </row>
    <row r="910" spans="21:21" ht="14.25" customHeight="1" x14ac:dyDescent="0.3">
      <c r="U910" s="30"/>
    </row>
    <row r="911" spans="21:21" ht="14.25" customHeight="1" x14ac:dyDescent="0.3">
      <c r="U911" s="30"/>
    </row>
    <row r="912" spans="21:21" ht="14.25" customHeight="1" x14ac:dyDescent="0.3">
      <c r="U912" s="30"/>
    </row>
    <row r="913" spans="21:21" ht="14.25" customHeight="1" x14ac:dyDescent="0.3">
      <c r="U913" s="30"/>
    </row>
    <row r="914" spans="21:21" ht="14.25" customHeight="1" x14ac:dyDescent="0.3">
      <c r="U914" s="30"/>
    </row>
    <row r="915" spans="21:21" ht="14.25" customHeight="1" x14ac:dyDescent="0.3">
      <c r="U915" s="30"/>
    </row>
    <row r="916" spans="21:21" ht="14.25" customHeight="1" x14ac:dyDescent="0.3">
      <c r="U916" s="30"/>
    </row>
    <row r="917" spans="21:21" ht="14.25" customHeight="1" x14ac:dyDescent="0.3">
      <c r="U917" s="30"/>
    </row>
    <row r="918" spans="21:21" ht="14.25" customHeight="1" x14ac:dyDescent="0.3">
      <c r="U918" s="30"/>
    </row>
    <row r="919" spans="21:21" ht="14.25" customHeight="1" x14ac:dyDescent="0.3">
      <c r="U919" s="30"/>
    </row>
    <row r="920" spans="21:21" ht="14.25" customHeight="1" x14ac:dyDescent="0.3">
      <c r="U920" s="30"/>
    </row>
    <row r="921" spans="21:21" ht="14.25" customHeight="1" x14ac:dyDescent="0.3">
      <c r="U921" s="30"/>
    </row>
    <row r="922" spans="21:21" ht="14.25" customHeight="1" x14ac:dyDescent="0.3">
      <c r="U922" s="30"/>
    </row>
    <row r="923" spans="21:21" ht="14.25" customHeight="1" x14ac:dyDescent="0.3">
      <c r="U923" s="30"/>
    </row>
    <row r="924" spans="21:21" ht="14.25" customHeight="1" x14ac:dyDescent="0.3">
      <c r="U924" s="30"/>
    </row>
    <row r="925" spans="21:21" ht="14.25" customHeight="1" x14ac:dyDescent="0.3">
      <c r="U925" s="30"/>
    </row>
    <row r="926" spans="21:21" ht="14.25" customHeight="1" x14ac:dyDescent="0.3">
      <c r="U926" s="30"/>
    </row>
    <row r="927" spans="21:21" ht="14.25" customHeight="1" x14ac:dyDescent="0.3">
      <c r="U927" s="30"/>
    </row>
    <row r="928" spans="21:21" ht="14.25" customHeight="1" x14ac:dyDescent="0.3">
      <c r="U928" s="30"/>
    </row>
    <row r="929" spans="21:21" ht="14.25" customHeight="1" x14ac:dyDescent="0.3">
      <c r="U929" s="30"/>
    </row>
    <row r="930" spans="21:21" ht="14.25" customHeight="1" x14ac:dyDescent="0.3">
      <c r="U930" s="30"/>
    </row>
    <row r="931" spans="21:21" ht="14.25" customHeight="1" x14ac:dyDescent="0.3">
      <c r="U931" s="30"/>
    </row>
    <row r="932" spans="21:21" ht="14.25" customHeight="1" x14ac:dyDescent="0.3">
      <c r="U932" s="30"/>
    </row>
    <row r="933" spans="21:21" ht="14.25" customHeight="1" x14ac:dyDescent="0.3">
      <c r="U933" s="30"/>
    </row>
    <row r="934" spans="21:21" ht="14.25" customHeight="1" x14ac:dyDescent="0.3">
      <c r="U934" s="30"/>
    </row>
    <row r="935" spans="21:21" ht="14.25" customHeight="1" x14ac:dyDescent="0.3">
      <c r="U935" s="30"/>
    </row>
    <row r="936" spans="21:21" ht="14.25" customHeight="1" x14ac:dyDescent="0.3">
      <c r="U936" s="30"/>
    </row>
    <row r="937" spans="21:21" ht="14.25" customHeight="1" x14ac:dyDescent="0.3">
      <c r="U937" s="30"/>
    </row>
    <row r="938" spans="21:21" ht="14.25" customHeight="1" x14ac:dyDescent="0.3">
      <c r="U938" s="30"/>
    </row>
    <row r="939" spans="21:21" ht="14.25" customHeight="1" x14ac:dyDescent="0.3">
      <c r="U939" s="30"/>
    </row>
    <row r="940" spans="21:21" ht="14.25" customHeight="1" x14ac:dyDescent="0.3">
      <c r="U940" s="30"/>
    </row>
    <row r="941" spans="21:21" ht="14.25" customHeight="1" x14ac:dyDescent="0.3">
      <c r="U941" s="30"/>
    </row>
    <row r="942" spans="21:21" ht="14.25" customHeight="1" x14ac:dyDescent="0.3">
      <c r="U942" s="30"/>
    </row>
    <row r="943" spans="21:21" ht="14.25" customHeight="1" x14ac:dyDescent="0.3">
      <c r="U943" s="30"/>
    </row>
    <row r="944" spans="21:21" ht="14.25" customHeight="1" x14ac:dyDescent="0.3">
      <c r="U944" s="30"/>
    </row>
    <row r="945" spans="21:21" ht="14.25" customHeight="1" x14ac:dyDescent="0.3">
      <c r="U945" s="30"/>
    </row>
    <row r="946" spans="21:21" ht="14.25" customHeight="1" x14ac:dyDescent="0.3">
      <c r="U946" s="30"/>
    </row>
    <row r="947" spans="21:21" ht="14.25" customHeight="1" x14ac:dyDescent="0.3">
      <c r="U947" s="30"/>
    </row>
    <row r="948" spans="21:21" ht="14.25" customHeight="1" x14ac:dyDescent="0.3">
      <c r="U948" s="30"/>
    </row>
    <row r="949" spans="21:21" ht="14.25" customHeight="1" x14ac:dyDescent="0.3">
      <c r="U949" s="30"/>
    </row>
    <row r="950" spans="21:21" ht="14.25" customHeight="1" x14ac:dyDescent="0.3">
      <c r="U950" s="30"/>
    </row>
    <row r="951" spans="21:21" ht="14.25" customHeight="1" x14ac:dyDescent="0.3">
      <c r="U951" s="30"/>
    </row>
    <row r="952" spans="21:21" ht="14.25" customHeight="1" x14ac:dyDescent="0.3">
      <c r="U952" s="30"/>
    </row>
    <row r="953" spans="21:21" ht="14.25" customHeight="1" x14ac:dyDescent="0.3">
      <c r="U953" s="30"/>
    </row>
    <row r="954" spans="21:21" ht="14.25" customHeight="1" x14ac:dyDescent="0.3">
      <c r="U954" s="30"/>
    </row>
    <row r="955" spans="21:21" ht="14.25" customHeight="1" x14ac:dyDescent="0.3">
      <c r="U955" s="30"/>
    </row>
    <row r="956" spans="21:21" ht="14.25" customHeight="1" x14ac:dyDescent="0.3">
      <c r="U956" s="30"/>
    </row>
    <row r="957" spans="21:21" ht="14.25" customHeight="1" x14ac:dyDescent="0.3">
      <c r="U957" s="30"/>
    </row>
    <row r="958" spans="21:21" ht="14.25" customHeight="1" x14ac:dyDescent="0.3">
      <c r="U958" s="30"/>
    </row>
    <row r="959" spans="21:21" ht="14.25" customHeight="1" x14ac:dyDescent="0.3">
      <c r="U959" s="30"/>
    </row>
    <row r="960" spans="21:21" ht="14.25" customHeight="1" x14ac:dyDescent="0.3">
      <c r="U960" s="30"/>
    </row>
    <row r="961" spans="21:21" ht="14.25" customHeight="1" x14ac:dyDescent="0.3">
      <c r="U961" s="30"/>
    </row>
    <row r="962" spans="21:21" ht="14.25" customHeight="1" x14ac:dyDescent="0.3">
      <c r="U962" s="30"/>
    </row>
    <row r="963" spans="21:21" ht="14.25" customHeight="1" x14ac:dyDescent="0.3">
      <c r="U963" s="30"/>
    </row>
    <row r="964" spans="21:21" ht="14.25" customHeight="1" x14ac:dyDescent="0.3">
      <c r="U964" s="30"/>
    </row>
    <row r="965" spans="21:21" ht="14.25" customHeight="1" x14ac:dyDescent="0.3">
      <c r="U965" s="30"/>
    </row>
    <row r="966" spans="21:21" ht="14.25" customHeight="1" x14ac:dyDescent="0.3">
      <c r="U966" s="30"/>
    </row>
    <row r="967" spans="21:21" ht="14.25" customHeight="1" x14ac:dyDescent="0.3">
      <c r="U967" s="30"/>
    </row>
    <row r="968" spans="21:21" ht="14.25" customHeight="1" x14ac:dyDescent="0.3">
      <c r="U968" s="30"/>
    </row>
    <row r="969" spans="21:21" ht="14.25" customHeight="1" x14ac:dyDescent="0.3">
      <c r="U969" s="30"/>
    </row>
    <row r="970" spans="21:21" ht="14.25" customHeight="1" x14ac:dyDescent="0.3">
      <c r="U970" s="30"/>
    </row>
    <row r="971" spans="21:21" ht="14.25" customHeight="1" x14ac:dyDescent="0.3">
      <c r="U971" s="30"/>
    </row>
    <row r="972" spans="21:21" ht="14.25" customHeight="1" x14ac:dyDescent="0.3">
      <c r="U972" s="30"/>
    </row>
    <row r="973" spans="21:21" ht="14.25" customHeight="1" x14ac:dyDescent="0.3">
      <c r="U973" s="30"/>
    </row>
    <row r="974" spans="21:21" ht="14.25" customHeight="1" x14ac:dyDescent="0.3">
      <c r="U974" s="30"/>
    </row>
    <row r="975" spans="21:21" ht="14.25" customHeight="1" x14ac:dyDescent="0.3">
      <c r="U975" s="30"/>
    </row>
    <row r="976" spans="21:21" ht="14.25" customHeight="1" x14ac:dyDescent="0.3">
      <c r="U976" s="30"/>
    </row>
    <row r="977" spans="21:21" ht="14.25" customHeight="1" x14ac:dyDescent="0.3">
      <c r="U977" s="30"/>
    </row>
    <row r="978" spans="21:21" ht="14.25" customHeight="1" x14ac:dyDescent="0.3">
      <c r="U978" s="30"/>
    </row>
    <row r="979" spans="21:21" ht="14.25" customHeight="1" x14ac:dyDescent="0.3">
      <c r="U979" s="30"/>
    </row>
    <row r="980" spans="21:21" ht="14.25" customHeight="1" x14ac:dyDescent="0.3">
      <c r="U980" s="30"/>
    </row>
    <row r="981" spans="21:21" ht="14.25" customHeight="1" x14ac:dyDescent="0.3">
      <c r="U981" s="30"/>
    </row>
    <row r="982" spans="21:21" ht="14.25" customHeight="1" x14ac:dyDescent="0.3">
      <c r="U982" s="30"/>
    </row>
    <row r="983" spans="21:21" ht="14.25" customHeight="1" x14ac:dyDescent="0.3">
      <c r="U983" s="30"/>
    </row>
    <row r="984" spans="21:21" ht="14.25" customHeight="1" x14ac:dyDescent="0.3">
      <c r="U984" s="30"/>
    </row>
    <row r="985" spans="21:21" ht="14.25" customHeight="1" x14ac:dyDescent="0.3">
      <c r="U985" s="30"/>
    </row>
    <row r="986" spans="21:21" ht="14.25" customHeight="1" x14ac:dyDescent="0.3">
      <c r="U986" s="30"/>
    </row>
    <row r="987" spans="21:21" ht="14.25" customHeight="1" x14ac:dyDescent="0.3">
      <c r="U987" s="30"/>
    </row>
    <row r="988" spans="21:21" ht="14.25" customHeight="1" x14ac:dyDescent="0.3">
      <c r="U988" s="30"/>
    </row>
    <row r="989" spans="21:21" ht="14.25" customHeight="1" x14ac:dyDescent="0.3">
      <c r="U989" s="30"/>
    </row>
    <row r="990" spans="21:21" ht="14.25" customHeight="1" x14ac:dyDescent="0.3">
      <c r="U990" s="30"/>
    </row>
    <row r="991" spans="21:21" ht="14.25" customHeight="1" x14ac:dyDescent="0.3">
      <c r="U991" s="30"/>
    </row>
    <row r="992" spans="21:21" ht="14.25" customHeight="1" x14ac:dyDescent="0.3">
      <c r="U992" s="30"/>
    </row>
    <row r="993" spans="21:21" ht="14.25" customHeight="1" x14ac:dyDescent="0.3">
      <c r="U993" s="30"/>
    </row>
    <row r="994" spans="21:21" ht="14.25" customHeight="1" x14ac:dyDescent="0.3">
      <c r="U994" s="30"/>
    </row>
    <row r="995" spans="21:21" ht="14.25" customHeight="1" x14ac:dyDescent="0.3">
      <c r="U995" s="30"/>
    </row>
    <row r="996" spans="21:21" ht="14.25" customHeight="1" x14ac:dyDescent="0.3">
      <c r="U996" s="30"/>
    </row>
    <row r="997" spans="21:21" ht="14.25" customHeight="1" x14ac:dyDescent="0.3">
      <c r="U997" s="30"/>
    </row>
    <row r="998" spans="21:21" ht="14.25" customHeight="1" x14ac:dyDescent="0.3">
      <c r="U998" s="30"/>
    </row>
    <row r="999" spans="21:21" ht="14.25" customHeight="1" x14ac:dyDescent="0.3">
      <c r="U999" s="30"/>
    </row>
    <row r="1000" spans="21:21" ht="14.25" customHeight="1" x14ac:dyDescent="0.3">
      <c r="U1000" s="30"/>
    </row>
  </sheetData>
  <mergeCells count="13">
    <mergeCell ref="C97:K97"/>
    <mergeCell ref="N2:Q2"/>
    <mergeCell ref="N3:Q3"/>
    <mergeCell ref="N4:Q4"/>
    <mergeCell ref="N5:Q5"/>
    <mergeCell ref="N8:Q8"/>
    <mergeCell ref="N9:Q9"/>
    <mergeCell ref="N10:Q10"/>
    <mergeCell ref="N13:Q13"/>
    <mergeCell ref="N14:Q14"/>
    <mergeCell ref="N15:Q15"/>
    <mergeCell ref="N16:Q16"/>
    <mergeCell ref="N18:Q18"/>
  </mergeCells>
  <pageMargins left="0.7" right="0.7" top="0.75" bottom="0.75" header="0" footer="0"/>
  <pageSetup orientation="landscape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D9411-908A-41DF-9F58-6506DC99A179}">
  <sheetPr>
    <tabColor rgb="FF92D050"/>
    <pageSetUpPr fitToPage="1"/>
  </sheetPr>
  <dimension ref="A1:BP1013"/>
  <sheetViews>
    <sheetView workbookViewId="0">
      <selection activeCell="K32" sqref="K32"/>
    </sheetView>
  </sheetViews>
  <sheetFormatPr defaultColWidth="14.44140625" defaultRowHeight="15" customHeight="1" x14ac:dyDescent="0.3"/>
  <cols>
    <col min="1" max="1" width="24.44140625" customWidth="1"/>
    <col min="2" max="2" width="20.33203125" customWidth="1"/>
    <col min="3" max="3" width="11.21875" customWidth="1"/>
    <col min="4" max="4" width="12.44140625" customWidth="1"/>
    <col min="5" max="5" width="12.88671875" customWidth="1"/>
    <col min="6" max="6" width="24.218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4" width="10.109375" customWidth="1"/>
    <col min="15" max="15" width="13.5546875" customWidth="1"/>
    <col min="16" max="16" width="9.109375" customWidth="1"/>
    <col min="17" max="68" width="8.6640625" customWidth="1"/>
  </cols>
  <sheetData>
    <row r="1" spans="1:68" ht="24.6" customHeight="1" x14ac:dyDescent="0.5">
      <c r="A1" s="166" t="s">
        <v>105</v>
      </c>
      <c r="B1" s="166"/>
      <c r="C1" s="166"/>
      <c r="D1" s="166"/>
      <c r="E1" s="166"/>
      <c r="F1" s="166"/>
      <c r="Q1" s="166" t="s">
        <v>105</v>
      </c>
    </row>
    <row r="2" spans="1:68" ht="26.4" customHeight="1" x14ac:dyDescent="0.5">
      <c r="A2" s="166" t="s">
        <v>106</v>
      </c>
      <c r="D2" s="29"/>
      <c r="E2" s="29"/>
      <c r="F2" s="28"/>
      <c r="Q2" s="166" t="s">
        <v>133</v>
      </c>
    </row>
    <row r="3" spans="1:68" ht="14.25" customHeight="1" x14ac:dyDescent="0.35">
      <c r="A3" s="167" t="s">
        <v>140</v>
      </c>
      <c r="B3" s="168"/>
      <c r="C3" s="169"/>
      <c r="D3" s="170"/>
      <c r="E3" s="171"/>
      <c r="F3" s="135"/>
      <c r="G3" s="135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</row>
    <row r="4" spans="1:68" ht="14.25" customHeight="1" x14ac:dyDescent="0.3">
      <c r="A4" s="183" t="s">
        <v>107</v>
      </c>
      <c r="B4" s="175"/>
      <c r="C4" s="175"/>
      <c r="D4" s="184"/>
      <c r="E4" s="184"/>
      <c r="F4" s="185"/>
      <c r="G4" s="175"/>
    </row>
    <row r="5" spans="1:68" ht="14.25" customHeight="1" thickBot="1" x14ac:dyDescent="0.35">
      <c r="A5" s="167" t="s">
        <v>123</v>
      </c>
      <c r="B5" s="135"/>
      <c r="C5" s="135"/>
      <c r="D5" s="132"/>
      <c r="E5" s="132"/>
      <c r="F5" s="28"/>
      <c r="G5" s="1"/>
    </row>
    <row r="6" spans="1:68" ht="22.2" customHeight="1" x14ac:dyDescent="0.35">
      <c r="A6" s="167" t="s">
        <v>109</v>
      </c>
      <c r="B6" s="135"/>
      <c r="C6" s="135"/>
      <c r="D6" s="132"/>
      <c r="E6" s="132"/>
      <c r="F6" s="288" t="s">
        <v>138</v>
      </c>
      <c r="G6" s="289"/>
      <c r="H6" s="289"/>
      <c r="I6" s="289"/>
      <c r="J6" s="289"/>
      <c r="K6" s="289"/>
      <c r="L6" s="290"/>
    </row>
    <row r="7" spans="1:68" ht="46.8" customHeight="1" thickBot="1" x14ac:dyDescent="0.35">
      <c r="A7" s="223" t="s">
        <v>139</v>
      </c>
      <c r="B7" s="211"/>
      <c r="D7" s="29"/>
      <c r="E7" s="29"/>
      <c r="F7" s="226"/>
      <c r="G7" s="224" t="s">
        <v>124</v>
      </c>
      <c r="H7" s="225" t="s">
        <v>110</v>
      </c>
      <c r="I7" s="224" t="s">
        <v>111</v>
      </c>
      <c r="J7" s="225" t="s">
        <v>112</v>
      </c>
      <c r="K7" s="224" t="s">
        <v>125</v>
      </c>
      <c r="L7" s="227" t="s">
        <v>112</v>
      </c>
    </row>
    <row r="8" spans="1:68" ht="14.25" customHeight="1" x14ac:dyDescent="0.3">
      <c r="A8" s="192" t="s">
        <v>127</v>
      </c>
      <c r="D8" s="29"/>
      <c r="E8" s="29"/>
      <c r="F8" s="204"/>
      <c r="G8" s="217"/>
      <c r="H8" s="230">
        <f>(1+0.214+0.0145)</f>
        <v>1.2284999999999999</v>
      </c>
      <c r="I8" s="217"/>
      <c r="J8" s="217"/>
      <c r="K8" s="217"/>
      <c r="L8" s="218"/>
    </row>
    <row r="9" spans="1:68" ht="14.25" customHeight="1" x14ac:dyDescent="0.3">
      <c r="A9" s="193" t="s">
        <v>128</v>
      </c>
      <c r="D9" s="29"/>
      <c r="E9" s="29"/>
      <c r="F9" s="228" t="s">
        <v>136</v>
      </c>
      <c r="G9" s="214">
        <f>SUM(C125:N125)</f>
        <v>0</v>
      </c>
      <c r="H9" s="214">
        <f>+G9*H8</f>
        <v>0</v>
      </c>
      <c r="I9" s="215">
        <f>+O88</f>
        <v>0</v>
      </c>
      <c r="J9" s="214" t="e">
        <f>H9/I9</f>
        <v>#DIV/0!</v>
      </c>
      <c r="K9" s="199"/>
      <c r="L9" s="216" t="e">
        <f>+K9+J9</f>
        <v>#DIV/0!</v>
      </c>
    </row>
    <row r="10" spans="1:68" ht="14.25" customHeight="1" x14ac:dyDescent="0.3">
      <c r="A10" s="194" t="s">
        <v>129</v>
      </c>
      <c r="B10" s="137"/>
      <c r="C10" s="137"/>
      <c r="D10" s="59"/>
      <c r="E10" s="136"/>
      <c r="F10" s="213" t="s">
        <v>113</v>
      </c>
      <c r="G10" s="214">
        <f>'Current Year'!G15</f>
        <v>0</v>
      </c>
      <c r="H10" s="214">
        <f>'Current Year'!H15</f>
        <v>0</v>
      </c>
      <c r="I10" s="215">
        <f>'Current Year'!I15</f>
        <v>0</v>
      </c>
      <c r="J10" s="214" t="e">
        <f>'Current Year'!J15</f>
        <v>#DIV/0!</v>
      </c>
      <c r="K10" s="214">
        <f>+'Current Year'!K15</f>
        <v>0</v>
      </c>
      <c r="L10" s="216" t="e">
        <f>+K10+J10</f>
        <v>#DIV/0!</v>
      </c>
    </row>
    <row r="11" spans="1:68" ht="18.600000000000001" thickBot="1" x14ac:dyDescent="0.4">
      <c r="A11" s="195" t="s">
        <v>130</v>
      </c>
      <c r="B11" s="182" t="s">
        <v>142</v>
      </c>
      <c r="C11" s="198">
        <v>3000</v>
      </c>
      <c r="F11" s="228" t="s">
        <v>143</v>
      </c>
      <c r="G11" s="214">
        <f t="shared" ref="G11:I11" si="0">+G9-G10</f>
        <v>0</v>
      </c>
      <c r="H11" s="214">
        <f t="shared" si="0"/>
        <v>0</v>
      </c>
      <c r="I11" s="215">
        <f t="shared" si="0"/>
        <v>0</v>
      </c>
      <c r="J11" s="217"/>
      <c r="K11" s="217"/>
      <c r="L11" s="218"/>
    </row>
    <row r="12" spans="1:68" ht="14.25" customHeight="1" thickBot="1" x14ac:dyDescent="0.35">
      <c r="B12" s="137"/>
      <c r="C12" s="47"/>
      <c r="D12" s="138"/>
      <c r="E12" s="139"/>
      <c r="F12" s="229" t="s">
        <v>144</v>
      </c>
      <c r="G12" s="220" t="e">
        <f t="shared" ref="G12:I12" si="1">+G9/G10-1</f>
        <v>#DIV/0!</v>
      </c>
      <c r="H12" s="220" t="e">
        <f t="shared" si="1"/>
        <v>#DIV/0!</v>
      </c>
      <c r="I12" s="220" t="e">
        <f t="shared" si="1"/>
        <v>#DIV/0!</v>
      </c>
      <c r="J12" s="221"/>
      <c r="K12" s="221"/>
      <c r="L12" s="222"/>
      <c r="Q12" s="134"/>
      <c r="AD12" s="134"/>
      <c r="AR12" s="134"/>
      <c r="BD12" s="134"/>
    </row>
    <row r="13" spans="1:68" ht="14.25" customHeight="1" x14ac:dyDescent="0.3">
      <c r="B13" s="137"/>
      <c r="C13" s="47"/>
      <c r="D13" s="138"/>
      <c r="E13" s="139"/>
      <c r="F13" s="41"/>
      <c r="Q13" s="134"/>
      <c r="AD13" s="134"/>
      <c r="AR13" s="134"/>
      <c r="BD13" s="134"/>
    </row>
    <row r="14" spans="1:68" ht="14.25" customHeight="1" x14ac:dyDescent="0.3">
      <c r="B14" s="137"/>
      <c r="C14" s="47"/>
      <c r="D14" s="138"/>
      <c r="E14" s="139"/>
      <c r="F14" s="41"/>
      <c r="Q14" s="134" t="s">
        <v>114</v>
      </c>
      <c r="AD14" s="134" t="s">
        <v>114</v>
      </c>
      <c r="AR14" s="134" t="s">
        <v>114</v>
      </c>
      <c r="BD14" s="134" t="s">
        <v>114</v>
      </c>
    </row>
    <row r="15" spans="1:68" ht="15" customHeight="1" x14ac:dyDescent="0.35">
      <c r="A15" s="140"/>
      <c r="B15" s="141" t="s">
        <v>131</v>
      </c>
      <c r="F15" s="16"/>
      <c r="J15" s="16"/>
      <c r="Q15" s="1" t="s">
        <v>31</v>
      </c>
      <c r="AD15" s="1" t="s">
        <v>30</v>
      </c>
      <c r="AR15" s="1" t="s">
        <v>28</v>
      </c>
      <c r="BD15" s="1" t="s">
        <v>29</v>
      </c>
    </row>
    <row r="16" spans="1:68" ht="15" customHeight="1" x14ac:dyDescent="0.3">
      <c r="A16" s="112"/>
      <c r="B16" s="172"/>
      <c r="C16" s="155" t="str">
        <f>'Current Year'!C20</f>
        <v>BA</v>
      </c>
      <c r="D16" s="155" t="str">
        <f>'Current Year'!D20</f>
        <v>BA +10</v>
      </c>
      <c r="E16" s="155" t="str">
        <f>'Current Year'!E20</f>
        <v>BA+20</v>
      </c>
      <c r="F16" s="155" t="str">
        <f>'Current Year'!F20</f>
        <v>BA+30</v>
      </c>
      <c r="G16" s="155" t="str">
        <f>'Current Year'!G20</f>
        <v>BA+40</v>
      </c>
      <c r="H16" s="155" t="str">
        <f>'Current Year'!H20</f>
        <v>MA</v>
      </c>
      <c r="I16" s="155" t="str">
        <f>'Current Year'!I20</f>
        <v>MA +10</v>
      </c>
      <c r="J16" s="155" t="str">
        <f>'Current Year'!J20</f>
        <v>MA +20</v>
      </c>
      <c r="K16" s="155" t="str">
        <f>'Current Year'!K20</f>
        <v>MA +30</v>
      </c>
      <c r="L16" s="155" t="str">
        <f>'Current Year'!L20</f>
        <v>MA+40</v>
      </c>
      <c r="M16" s="155" t="str">
        <f>'Current Year'!M20</f>
        <v>MA +50</v>
      </c>
      <c r="N16" s="155" t="str">
        <f>'Current Year'!N20</f>
        <v>MA +60</v>
      </c>
      <c r="P16" s="135"/>
      <c r="Q16" s="143" t="str">
        <f t="shared" ref="Q16:AB16" si="2">C16</f>
        <v>BA</v>
      </c>
      <c r="R16" s="143" t="str">
        <f t="shared" si="2"/>
        <v>BA +10</v>
      </c>
      <c r="S16" s="143" t="str">
        <f t="shared" si="2"/>
        <v>BA+20</v>
      </c>
      <c r="T16" s="143" t="str">
        <f t="shared" si="2"/>
        <v>BA+30</v>
      </c>
      <c r="U16" s="143" t="str">
        <f t="shared" si="2"/>
        <v>BA+40</v>
      </c>
      <c r="V16" s="143" t="str">
        <f t="shared" si="2"/>
        <v>MA</v>
      </c>
      <c r="W16" s="143" t="str">
        <f t="shared" si="2"/>
        <v>MA +10</v>
      </c>
      <c r="X16" s="143" t="str">
        <f t="shared" si="2"/>
        <v>MA +20</v>
      </c>
      <c r="Y16" s="143" t="str">
        <f t="shared" si="2"/>
        <v>MA +30</v>
      </c>
      <c r="Z16" s="143" t="str">
        <f t="shared" si="2"/>
        <v>MA+40</v>
      </c>
      <c r="AA16" s="143" t="str">
        <f t="shared" si="2"/>
        <v>MA +50</v>
      </c>
      <c r="AB16" s="143" t="str">
        <f t="shared" si="2"/>
        <v>MA +60</v>
      </c>
      <c r="AC16" s="135"/>
      <c r="AD16" s="144" t="str">
        <f t="shared" ref="AD16:AO16" si="3">C16</f>
        <v>BA</v>
      </c>
      <c r="AE16" s="144" t="str">
        <f t="shared" si="3"/>
        <v>BA +10</v>
      </c>
      <c r="AF16" s="144" t="str">
        <f t="shared" si="3"/>
        <v>BA+20</v>
      </c>
      <c r="AG16" s="144" t="str">
        <f t="shared" si="3"/>
        <v>BA+30</v>
      </c>
      <c r="AH16" s="144" t="str">
        <f t="shared" si="3"/>
        <v>BA+40</v>
      </c>
      <c r="AI16" s="144" t="str">
        <f t="shared" si="3"/>
        <v>MA</v>
      </c>
      <c r="AJ16" s="144" t="str">
        <f t="shared" si="3"/>
        <v>MA +10</v>
      </c>
      <c r="AK16" s="144" t="str">
        <f t="shared" si="3"/>
        <v>MA +20</v>
      </c>
      <c r="AL16" s="144" t="str">
        <f t="shared" si="3"/>
        <v>MA +30</v>
      </c>
      <c r="AM16" s="144" t="str">
        <f t="shared" si="3"/>
        <v>MA+40</v>
      </c>
      <c r="AN16" s="144" t="str">
        <f t="shared" si="3"/>
        <v>MA +50</v>
      </c>
      <c r="AO16" s="144" t="str">
        <f t="shared" si="3"/>
        <v>MA +60</v>
      </c>
      <c r="AP16" s="135"/>
      <c r="AQ16" s="135"/>
      <c r="AR16" s="144" t="str">
        <f t="shared" ref="AR16:BB16" si="4">D16</f>
        <v>BA +10</v>
      </c>
      <c r="AS16" s="144" t="str">
        <f t="shared" si="4"/>
        <v>BA+20</v>
      </c>
      <c r="AT16" s="144" t="str">
        <f t="shared" si="4"/>
        <v>BA+30</v>
      </c>
      <c r="AU16" s="144" t="str">
        <f t="shared" si="4"/>
        <v>BA+40</v>
      </c>
      <c r="AV16" s="144" t="str">
        <f t="shared" si="4"/>
        <v>MA</v>
      </c>
      <c r="AW16" s="144" t="str">
        <f t="shared" si="4"/>
        <v>MA +10</v>
      </c>
      <c r="AX16" s="144" t="str">
        <f t="shared" si="4"/>
        <v>MA +20</v>
      </c>
      <c r="AY16" s="144" t="str">
        <f t="shared" si="4"/>
        <v>MA +30</v>
      </c>
      <c r="AZ16" s="144" t="str">
        <f t="shared" si="4"/>
        <v>MA+40</v>
      </c>
      <c r="BA16" s="144" t="str">
        <f t="shared" si="4"/>
        <v>MA +50</v>
      </c>
      <c r="BB16" s="144" t="str">
        <f t="shared" si="4"/>
        <v>MA +60</v>
      </c>
      <c r="BC16" s="135"/>
      <c r="BD16" s="144" t="str">
        <f t="shared" ref="BD16:BN16" si="5">D16</f>
        <v>BA +10</v>
      </c>
      <c r="BE16" s="144" t="str">
        <f t="shared" si="5"/>
        <v>BA+20</v>
      </c>
      <c r="BF16" s="144" t="str">
        <f t="shared" si="5"/>
        <v>BA+30</v>
      </c>
      <c r="BG16" s="144" t="str">
        <f t="shared" si="5"/>
        <v>BA+40</v>
      </c>
      <c r="BH16" s="144" t="str">
        <f t="shared" si="5"/>
        <v>MA</v>
      </c>
      <c r="BI16" s="144" t="str">
        <f t="shared" si="5"/>
        <v>MA +10</v>
      </c>
      <c r="BJ16" s="144" t="str">
        <f t="shared" si="5"/>
        <v>MA +20</v>
      </c>
      <c r="BK16" s="144" t="str">
        <f t="shared" si="5"/>
        <v>MA +30</v>
      </c>
      <c r="BL16" s="144" t="str">
        <f t="shared" si="5"/>
        <v>MA+40</v>
      </c>
      <c r="BM16" s="144" t="str">
        <f t="shared" si="5"/>
        <v>MA +50</v>
      </c>
      <c r="BN16" s="144" t="str">
        <f t="shared" si="5"/>
        <v>MA +60</v>
      </c>
    </row>
    <row r="17" spans="2:68" ht="14.25" customHeight="1" x14ac:dyDescent="0.3">
      <c r="B17" s="159">
        <f>'Current Year'!B21</f>
        <v>1</v>
      </c>
      <c r="C17" s="173">
        <f>'Current Year + Step'!C23+$C$11</f>
        <v>3000</v>
      </c>
      <c r="D17" s="173">
        <f>'Current Year + Step'!D23+$C$11</f>
        <v>3000</v>
      </c>
      <c r="E17" s="173">
        <f>'Current Year + Step'!E23+$C$11</f>
        <v>3000</v>
      </c>
      <c r="F17" s="173">
        <f>'Current Year + Step'!F23+$C$11</f>
        <v>3000</v>
      </c>
      <c r="G17" s="173">
        <f>'Current Year + Step'!G23+$C$11</f>
        <v>3000</v>
      </c>
      <c r="H17" s="173">
        <f>'Current Year + Step'!H23+$C$11</f>
        <v>3000</v>
      </c>
      <c r="I17" s="173">
        <f>'Current Year + Step'!I23+$C$11</f>
        <v>3000</v>
      </c>
      <c r="J17" s="173">
        <f>'Current Year + Step'!J23+$C$11</f>
        <v>3000</v>
      </c>
      <c r="K17" s="173">
        <f>'Current Year + Step'!K23+$C$11</f>
        <v>3000</v>
      </c>
      <c r="L17" s="173">
        <f>'Current Year + Step'!L23+$C$11</f>
        <v>3000</v>
      </c>
      <c r="M17" s="173">
        <f>'Current Year + Step'!M23+$C$11</f>
        <v>3000</v>
      </c>
      <c r="N17" s="173">
        <f>'Current Year + Step'!N23+$C$11</f>
        <v>3000</v>
      </c>
      <c r="P17" s="135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35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35"/>
      <c r="AQ17" s="147">
        <f t="shared" ref="AQ17:AQ47" si="6">B17</f>
        <v>1</v>
      </c>
      <c r="AR17" s="148">
        <f t="shared" ref="AR17:BB32" si="7">+D17-C17</f>
        <v>0</v>
      </c>
      <c r="AS17" s="148">
        <f t="shared" si="7"/>
        <v>0</v>
      </c>
      <c r="AT17" s="148">
        <f t="shared" si="7"/>
        <v>0</v>
      </c>
      <c r="AU17" s="148">
        <f t="shared" si="7"/>
        <v>0</v>
      </c>
      <c r="AV17" s="148">
        <f t="shared" si="7"/>
        <v>0</v>
      </c>
      <c r="AW17" s="148">
        <f t="shared" si="7"/>
        <v>0</v>
      </c>
      <c r="AX17" s="148">
        <f t="shared" si="7"/>
        <v>0</v>
      </c>
      <c r="AY17" s="148">
        <f t="shared" si="7"/>
        <v>0</v>
      </c>
      <c r="AZ17" s="148">
        <f t="shared" si="7"/>
        <v>0</v>
      </c>
      <c r="BA17" s="148">
        <f t="shared" si="7"/>
        <v>0</v>
      </c>
      <c r="BB17" s="148">
        <f t="shared" si="7"/>
        <v>0</v>
      </c>
      <c r="BC17" s="135"/>
      <c r="BD17" s="149">
        <f t="shared" ref="BD17:BN32" si="8">+D17/C17-1</f>
        <v>0</v>
      </c>
      <c r="BE17" s="149">
        <f t="shared" si="8"/>
        <v>0</v>
      </c>
      <c r="BF17" s="149">
        <f t="shared" si="8"/>
        <v>0</v>
      </c>
      <c r="BG17" s="149">
        <f t="shared" si="8"/>
        <v>0</v>
      </c>
      <c r="BH17" s="149">
        <f t="shared" si="8"/>
        <v>0</v>
      </c>
      <c r="BI17" s="149">
        <f t="shared" si="8"/>
        <v>0</v>
      </c>
      <c r="BJ17" s="149">
        <f t="shared" si="8"/>
        <v>0</v>
      </c>
      <c r="BK17" s="149">
        <f t="shared" si="8"/>
        <v>0</v>
      </c>
      <c r="BL17" s="149">
        <f t="shared" si="8"/>
        <v>0</v>
      </c>
      <c r="BM17" s="149">
        <f t="shared" si="8"/>
        <v>0</v>
      </c>
      <c r="BN17" s="149">
        <f t="shared" si="8"/>
        <v>0</v>
      </c>
      <c r="BO17" s="40"/>
      <c r="BP17" s="40"/>
    </row>
    <row r="18" spans="2:68" ht="14.25" customHeight="1" x14ac:dyDescent="0.3">
      <c r="B18" s="159">
        <f>'Current Year'!B22</f>
        <v>2</v>
      </c>
      <c r="C18" s="173">
        <f>+C17*1.015</f>
        <v>3044.9999999999995</v>
      </c>
      <c r="D18" s="173">
        <f t="shared" ref="D18:N33" si="9">+D17*1.015</f>
        <v>3044.9999999999995</v>
      </c>
      <c r="E18" s="173">
        <f t="shared" si="9"/>
        <v>3044.9999999999995</v>
      </c>
      <c r="F18" s="173">
        <f t="shared" si="9"/>
        <v>3044.9999999999995</v>
      </c>
      <c r="G18" s="173">
        <f t="shared" si="9"/>
        <v>3044.9999999999995</v>
      </c>
      <c r="H18" s="173">
        <f t="shared" si="9"/>
        <v>3044.9999999999995</v>
      </c>
      <c r="I18" s="173">
        <f t="shared" si="9"/>
        <v>3044.9999999999995</v>
      </c>
      <c r="J18" s="173">
        <f t="shared" si="9"/>
        <v>3044.9999999999995</v>
      </c>
      <c r="K18" s="173">
        <f t="shared" si="9"/>
        <v>3044.9999999999995</v>
      </c>
      <c r="L18" s="173">
        <f t="shared" si="9"/>
        <v>3044.9999999999995</v>
      </c>
      <c r="M18" s="173">
        <f t="shared" si="9"/>
        <v>3044.9999999999995</v>
      </c>
      <c r="N18" s="173">
        <f t="shared" si="9"/>
        <v>3044.9999999999995</v>
      </c>
      <c r="P18" s="150">
        <f t="shared" ref="P18:P47" si="10">B18</f>
        <v>2</v>
      </c>
      <c r="Q18" s="178">
        <f>+C18/C17-1</f>
        <v>1.4999999999999902E-2</v>
      </c>
      <c r="R18" s="178">
        <f t="shared" ref="R18:AB33" si="11">+D18/D17-1</f>
        <v>1.4999999999999902E-2</v>
      </c>
      <c r="S18" s="178">
        <f t="shared" si="11"/>
        <v>1.4999999999999902E-2</v>
      </c>
      <c r="T18" s="178">
        <f t="shared" si="11"/>
        <v>1.4999999999999902E-2</v>
      </c>
      <c r="U18" s="178">
        <f t="shared" si="11"/>
        <v>1.4999999999999902E-2</v>
      </c>
      <c r="V18" s="178">
        <f t="shared" si="11"/>
        <v>1.4999999999999902E-2</v>
      </c>
      <c r="W18" s="178">
        <f t="shared" si="11"/>
        <v>1.4999999999999902E-2</v>
      </c>
      <c r="X18" s="178">
        <f t="shared" si="11"/>
        <v>1.4999999999999902E-2</v>
      </c>
      <c r="Y18" s="178">
        <f t="shared" si="11"/>
        <v>1.4999999999999902E-2</v>
      </c>
      <c r="Z18" s="178">
        <f t="shared" si="11"/>
        <v>1.4999999999999902E-2</v>
      </c>
      <c r="AA18" s="178">
        <f t="shared" si="11"/>
        <v>1.4999999999999902E-2</v>
      </c>
      <c r="AB18" s="178">
        <f t="shared" si="11"/>
        <v>1.4999999999999902E-2</v>
      </c>
      <c r="AC18" s="135"/>
      <c r="AD18" s="148">
        <f>+C18-C17</f>
        <v>44.999999999999545</v>
      </c>
      <c r="AE18" s="148">
        <f t="shared" ref="AE18:AO33" si="12">+D18-D17</f>
        <v>44.999999999999545</v>
      </c>
      <c r="AF18" s="148">
        <f t="shared" si="12"/>
        <v>44.999999999999545</v>
      </c>
      <c r="AG18" s="148">
        <f t="shared" si="12"/>
        <v>44.999999999999545</v>
      </c>
      <c r="AH18" s="148">
        <f t="shared" si="12"/>
        <v>44.999999999999545</v>
      </c>
      <c r="AI18" s="148">
        <f t="shared" si="12"/>
        <v>44.999999999999545</v>
      </c>
      <c r="AJ18" s="148">
        <f t="shared" si="12"/>
        <v>44.999999999999545</v>
      </c>
      <c r="AK18" s="148">
        <f t="shared" si="12"/>
        <v>44.999999999999545</v>
      </c>
      <c r="AL18" s="148">
        <f t="shared" si="12"/>
        <v>44.999999999999545</v>
      </c>
      <c r="AM18" s="148">
        <f t="shared" si="12"/>
        <v>44.999999999999545</v>
      </c>
      <c r="AN18" s="148">
        <f t="shared" si="12"/>
        <v>44.999999999999545</v>
      </c>
      <c r="AO18" s="148">
        <f t="shared" si="12"/>
        <v>44.999999999999545</v>
      </c>
      <c r="AP18" s="135"/>
      <c r="AQ18" s="147">
        <f t="shared" si="6"/>
        <v>2</v>
      </c>
      <c r="AR18" s="148">
        <f t="shared" si="7"/>
        <v>0</v>
      </c>
      <c r="AS18" s="148">
        <f t="shared" si="7"/>
        <v>0</v>
      </c>
      <c r="AT18" s="148">
        <f t="shared" si="7"/>
        <v>0</v>
      </c>
      <c r="AU18" s="148">
        <f t="shared" si="7"/>
        <v>0</v>
      </c>
      <c r="AV18" s="148">
        <f t="shared" si="7"/>
        <v>0</v>
      </c>
      <c r="AW18" s="148">
        <f t="shared" si="7"/>
        <v>0</v>
      </c>
      <c r="AX18" s="148">
        <f t="shared" si="7"/>
        <v>0</v>
      </c>
      <c r="AY18" s="148">
        <f t="shared" si="7"/>
        <v>0</v>
      </c>
      <c r="AZ18" s="148">
        <f t="shared" si="7"/>
        <v>0</v>
      </c>
      <c r="BA18" s="148">
        <f t="shared" si="7"/>
        <v>0</v>
      </c>
      <c r="BB18" s="148">
        <f t="shared" si="7"/>
        <v>0</v>
      </c>
      <c r="BC18" s="152"/>
      <c r="BD18" s="149">
        <f t="shared" si="8"/>
        <v>0</v>
      </c>
      <c r="BE18" s="149">
        <f t="shared" si="8"/>
        <v>0</v>
      </c>
      <c r="BF18" s="149">
        <f t="shared" si="8"/>
        <v>0</v>
      </c>
      <c r="BG18" s="149">
        <f t="shared" si="8"/>
        <v>0</v>
      </c>
      <c r="BH18" s="149">
        <f t="shared" si="8"/>
        <v>0</v>
      </c>
      <c r="BI18" s="149">
        <f t="shared" si="8"/>
        <v>0</v>
      </c>
      <c r="BJ18" s="149">
        <f t="shared" si="8"/>
        <v>0</v>
      </c>
      <c r="BK18" s="149">
        <f t="shared" si="8"/>
        <v>0</v>
      </c>
      <c r="BL18" s="149">
        <f t="shared" si="8"/>
        <v>0</v>
      </c>
      <c r="BM18" s="149">
        <f t="shared" si="8"/>
        <v>0</v>
      </c>
      <c r="BN18" s="149">
        <f t="shared" si="8"/>
        <v>0</v>
      </c>
      <c r="BO18" s="40"/>
      <c r="BP18" s="40"/>
    </row>
    <row r="19" spans="2:68" ht="14.25" customHeight="1" x14ac:dyDescent="0.3">
      <c r="B19" s="159">
        <f>'Current Year'!B23</f>
        <v>3</v>
      </c>
      <c r="C19" s="173">
        <f t="shared" ref="C19:C47" si="13">+C18*1.015</f>
        <v>3090.6749999999993</v>
      </c>
      <c r="D19" s="173">
        <f t="shared" si="9"/>
        <v>3090.6749999999993</v>
      </c>
      <c r="E19" s="173">
        <f t="shared" si="9"/>
        <v>3090.6749999999993</v>
      </c>
      <c r="F19" s="173">
        <f t="shared" si="9"/>
        <v>3090.6749999999993</v>
      </c>
      <c r="G19" s="173">
        <f t="shared" si="9"/>
        <v>3090.6749999999993</v>
      </c>
      <c r="H19" s="173">
        <f t="shared" si="9"/>
        <v>3090.6749999999993</v>
      </c>
      <c r="I19" s="173">
        <f t="shared" si="9"/>
        <v>3090.6749999999993</v>
      </c>
      <c r="J19" s="173">
        <f t="shared" si="9"/>
        <v>3090.6749999999993</v>
      </c>
      <c r="K19" s="173">
        <f t="shared" si="9"/>
        <v>3090.6749999999993</v>
      </c>
      <c r="L19" s="173">
        <f t="shared" si="9"/>
        <v>3090.6749999999993</v>
      </c>
      <c r="M19" s="173">
        <f t="shared" si="9"/>
        <v>3090.6749999999993</v>
      </c>
      <c r="N19" s="173">
        <f t="shared" si="9"/>
        <v>3090.6749999999993</v>
      </c>
      <c r="P19" s="150">
        <f t="shared" si="10"/>
        <v>3</v>
      </c>
      <c r="Q19" s="178">
        <f t="shared" ref="Q19:AB47" si="14">+C19/C18-1</f>
        <v>1.4999999999999902E-2</v>
      </c>
      <c r="R19" s="178">
        <f t="shared" si="11"/>
        <v>1.4999999999999902E-2</v>
      </c>
      <c r="S19" s="178">
        <f t="shared" si="11"/>
        <v>1.4999999999999902E-2</v>
      </c>
      <c r="T19" s="178">
        <f t="shared" si="11"/>
        <v>1.4999999999999902E-2</v>
      </c>
      <c r="U19" s="178">
        <f t="shared" si="11"/>
        <v>1.4999999999999902E-2</v>
      </c>
      <c r="V19" s="178">
        <f t="shared" si="11"/>
        <v>1.4999999999999902E-2</v>
      </c>
      <c r="W19" s="178">
        <f t="shared" si="11"/>
        <v>1.4999999999999902E-2</v>
      </c>
      <c r="X19" s="178">
        <f t="shared" si="11"/>
        <v>1.4999999999999902E-2</v>
      </c>
      <c r="Y19" s="178">
        <f t="shared" si="11"/>
        <v>1.4999999999999902E-2</v>
      </c>
      <c r="Z19" s="178">
        <f t="shared" si="11"/>
        <v>1.4999999999999902E-2</v>
      </c>
      <c r="AA19" s="178">
        <f t="shared" si="11"/>
        <v>1.4999999999999902E-2</v>
      </c>
      <c r="AB19" s="178">
        <f t="shared" si="11"/>
        <v>1.4999999999999902E-2</v>
      </c>
      <c r="AC19" s="135"/>
      <c r="AD19" s="148">
        <f t="shared" ref="AD19:AO47" si="15">+C19-C18</f>
        <v>45.674999999999727</v>
      </c>
      <c r="AE19" s="148">
        <f t="shared" si="12"/>
        <v>45.674999999999727</v>
      </c>
      <c r="AF19" s="148">
        <f t="shared" si="12"/>
        <v>45.674999999999727</v>
      </c>
      <c r="AG19" s="148">
        <f t="shared" si="12"/>
        <v>45.674999999999727</v>
      </c>
      <c r="AH19" s="148">
        <f t="shared" si="12"/>
        <v>45.674999999999727</v>
      </c>
      <c r="AI19" s="148">
        <f t="shared" si="12"/>
        <v>45.674999999999727</v>
      </c>
      <c r="AJ19" s="148">
        <f t="shared" si="12"/>
        <v>45.674999999999727</v>
      </c>
      <c r="AK19" s="148">
        <f t="shared" si="12"/>
        <v>45.674999999999727</v>
      </c>
      <c r="AL19" s="148">
        <f t="shared" si="12"/>
        <v>45.674999999999727</v>
      </c>
      <c r="AM19" s="148">
        <f t="shared" si="12"/>
        <v>45.674999999999727</v>
      </c>
      <c r="AN19" s="148">
        <f t="shared" si="12"/>
        <v>45.674999999999727</v>
      </c>
      <c r="AO19" s="148">
        <f t="shared" si="12"/>
        <v>45.674999999999727</v>
      </c>
      <c r="AP19" s="135"/>
      <c r="AQ19" s="147">
        <f t="shared" si="6"/>
        <v>3</v>
      </c>
      <c r="AR19" s="148">
        <f t="shared" si="7"/>
        <v>0</v>
      </c>
      <c r="AS19" s="148">
        <f t="shared" si="7"/>
        <v>0</v>
      </c>
      <c r="AT19" s="148">
        <f t="shared" si="7"/>
        <v>0</v>
      </c>
      <c r="AU19" s="148">
        <f t="shared" si="7"/>
        <v>0</v>
      </c>
      <c r="AV19" s="148">
        <f t="shared" si="7"/>
        <v>0</v>
      </c>
      <c r="AW19" s="148">
        <f t="shared" si="7"/>
        <v>0</v>
      </c>
      <c r="AX19" s="148">
        <f t="shared" si="7"/>
        <v>0</v>
      </c>
      <c r="AY19" s="148">
        <f t="shared" si="7"/>
        <v>0</v>
      </c>
      <c r="AZ19" s="148">
        <f t="shared" si="7"/>
        <v>0</v>
      </c>
      <c r="BA19" s="148">
        <f t="shared" si="7"/>
        <v>0</v>
      </c>
      <c r="BB19" s="148">
        <f t="shared" si="7"/>
        <v>0</v>
      </c>
      <c r="BC19" s="152"/>
      <c r="BD19" s="149">
        <f t="shared" si="8"/>
        <v>0</v>
      </c>
      <c r="BE19" s="149">
        <f t="shared" si="8"/>
        <v>0</v>
      </c>
      <c r="BF19" s="149">
        <f t="shared" si="8"/>
        <v>0</v>
      </c>
      <c r="BG19" s="149">
        <f t="shared" si="8"/>
        <v>0</v>
      </c>
      <c r="BH19" s="149">
        <f t="shared" si="8"/>
        <v>0</v>
      </c>
      <c r="BI19" s="149">
        <f t="shared" si="8"/>
        <v>0</v>
      </c>
      <c r="BJ19" s="149">
        <f t="shared" si="8"/>
        <v>0</v>
      </c>
      <c r="BK19" s="149">
        <f t="shared" si="8"/>
        <v>0</v>
      </c>
      <c r="BL19" s="149">
        <f t="shared" si="8"/>
        <v>0</v>
      </c>
      <c r="BM19" s="149">
        <f t="shared" si="8"/>
        <v>0</v>
      </c>
      <c r="BN19" s="149">
        <f t="shared" si="8"/>
        <v>0</v>
      </c>
      <c r="BO19" s="40"/>
      <c r="BP19" s="40"/>
    </row>
    <row r="20" spans="2:68" ht="14.25" customHeight="1" x14ac:dyDescent="0.3">
      <c r="B20" s="159">
        <f>'Current Year'!B24</f>
        <v>4</v>
      </c>
      <c r="C20" s="173">
        <f t="shared" si="13"/>
        <v>3137.035124999999</v>
      </c>
      <c r="D20" s="173">
        <f t="shared" si="9"/>
        <v>3137.035124999999</v>
      </c>
      <c r="E20" s="173">
        <f t="shared" si="9"/>
        <v>3137.035124999999</v>
      </c>
      <c r="F20" s="173">
        <f t="shared" si="9"/>
        <v>3137.035124999999</v>
      </c>
      <c r="G20" s="173">
        <f t="shared" si="9"/>
        <v>3137.035124999999</v>
      </c>
      <c r="H20" s="173">
        <f t="shared" si="9"/>
        <v>3137.035124999999</v>
      </c>
      <c r="I20" s="173">
        <f t="shared" si="9"/>
        <v>3137.035124999999</v>
      </c>
      <c r="J20" s="173">
        <f t="shared" si="9"/>
        <v>3137.035124999999</v>
      </c>
      <c r="K20" s="173">
        <f t="shared" si="9"/>
        <v>3137.035124999999</v>
      </c>
      <c r="L20" s="173">
        <f t="shared" si="9"/>
        <v>3137.035124999999</v>
      </c>
      <c r="M20" s="173">
        <f t="shared" si="9"/>
        <v>3137.035124999999</v>
      </c>
      <c r="N20" s="173">
        <f t="shared" si="9"/>
        <v>3137.035124999999</v>
      </c>
      <c r="P20" s="150">
        <f t="shared" si="10"/>
        <v>4</v>
      </c>
      <c r="Q20" s="178">
        <f t="shared" si="14"/>
        <v>1.4999999999999902E-2</v>
      </c>
      <c r="R20" s="178">
        <f t="shared" si="11"/>
        <v>1.4999999999999902E-2</v>
      </c>
      <c r="S20" s="178">
        <f t="shared" si="11"/>
        <v>1.4999999999999902E-2</v>
      </c>
      <c r="T20" s="178">
        <f t="shared" si="11"/>
        <v>1.4999999999999902E-2</v>
      </c>
      <c r="U20" s="178">
        <f t="shared" si="11"/>
        <v>1.4999999999999902E-2</v>
      </c>
      <c r="V20" s="178">
        <f t="shared" si="11"/>
        <v>1.4999999999999902E-2</v>
      </c>
      <c r="W20" s="178">
        <f t="shared" si="11"/>
        <v>1.4999999999999902E-2</v>
      </c>
      <c r="X20" s="178">
        <f t="shared" si="11"/>
        <v>1.4999999999999902E-2</v>
      </c>
      <c r="Y20" s="178">
        <f t="shared" si="11"/>
        <v>1.4999999999999902E-2</v>
      </c>
      <c r="Z20" s="178">
        <f t="shared" si="11"/>
        <v>1.4999999999999902E-2</v>
      </c>
      <c r="AA20" s="178">
        <f t="shared" si="11"/>
        <v>1.4999999999999902E-2</v>
      </c>
      <c r="AB20" s="178">
        <f t="shared" si="11"/>
        <v>1.4999999999999902E-2</v>
      </c>
      <c r="AC20" s="135"/>
      <c r="AD20" s="148">
        <f t="shared" si="15"/>
        <v>46.360124999999698</v>
      </c>
      <c r="AE20" s="148">
        <f t="shared" si="12"/>
        <v>46.360124999999698</v>
      </c>
      <c r="AF20" s="148">
        <f t="shared" si="12"/>
        <v>46.360124999999698</v>
      </c>
      <c r="AG20" s="148">
        <f t="shared" si="12"/>
        <v>46.360124999999698</v>
      </c>
      <c r="AH20" s="148">
        <f t="shared" si="12"/>
        <v>46.360124999999698</v>
      </c>
      <c r="AI20" s="148">
        <f t="shared" si="12"/>
        <v>46.360124999999698</v>
      </c>
      <c r="AJ20" s="148">
        <f t="shared" si="12"/>
        <v>46.360124999999698</v>
      </c>
      <c r="AK20" s="148">
        <f t="shared" si="12"/>
        <v>46.360124999999698</v>
      </c>
      <c r="AL20" s="148">
        <f t="shared" si="12"/>
        <v>46.360124999999698</v>
      </c>
      <c r="AM20" s="148">
        <f t="shared" si="12"/>
        <v>46.360124999999698</v>
      </c>
      <c r="AN20" s="148">
        <f t="shared" si="12"/>
        <v>46.360124999999698</v>
      </c>
      <c r="AO20" s="148">
        <f t="shared" si="12"/>
        <v>46.360124999999698</v>
      </c>
      <c r="AP20" s="135"/>
      <c r="AQ20" s="147">
        <f t="shared" si="6"/>
        <v>4</v>
      </c>
      <c r="AR20" s="148">
        <f t="shared" si="7"/>
        <v>0</v>
      </c>
      <c r="AS20" s="148">
        <f t="shared" si="7"/>
        <v>0</v>
      </c>
      <c r="AT20" s="148">
        <f t="shared" si="7"/>
        <v>0</v>
      </c>
      <c r="AU20" s="148">
        <f t="shared" si="7"/>
        <v>0</v>
      </c>
      <c r="AV20" s="148">
        <f t="shared" si="7"/>
        <v>0</v>
      </c>
      <c r="AW20" s="148">
        <f t="shared" si="7"/>
        <v>0</v>
      </c>
      <c r="AX20" s="148">
        <f t="shared" si="7"/>
        <v>0</v>
      </c>
      <c r="AY20" s="148">
        <f t="shared" si="7"/>
        <v>0</v>
      </c>
      <c r="AZ20" s="148">
        <f t="shared" si="7"/>
        <v>0</v>
      </c>
      <c r="BA20" s="148">
        <f t="shared" si="7"/>
        <v>0</v>
      </c>
      <c r="BB20" s="148">
        <f t="shared" si="7"/>
        <v>0</v>
      </c>
      <c r="BC20" s="152"/>
      <c r="BD20" s="149">
        <f t="shared" si="8"/>
        <v>0</v>
      </c>
      <c r="BE20" s="149">
        <f t="shared" si="8"/>
        <v>0</v>
      </c>
      <c r="BF20" s="149">
        <f t="shared" si="8"/>
        <v>0</v>
      </c>
      <c r="BG20" s="149">
        <f t="shared" si="8"/>
        <v>0</v>
      </c>
      <c r="BH20" s="149">
        <f t="shared" si="8"/>
        <v>0</v>
      </c>
      <c r="BI20" s="149">
        <f t="shared" si="8"/>
        <v>0</v>
      </c>
      <c r="BJ20" s="149">
        <f t="shared" si="8"/>
        <v>0</v>
      </c>
      <c r="BK20" s="149">
        <f t="shared" si="8"/>
        <v>0</v>
      </c>
      <c r="BL20" s="149">
        <f t="shared" si="8"/>
        <v>0</v>
      </c>
      <c r="BM20" s="149">
        <f t="shared" si="8"/>
        <v>0</v>
      </c>
      <c r="BN20" s="149">
        <f t="shared" si="8"/>
        <v>0</v>
      </c>
      <c r="BO20" s="40"/>
      <c r="BP20" s="40"/>
    </row>
    <row r="21" spans="2:68" ht="14.25" customHeight="1" x14ac:dyDescent="0.3">
      <c r="B21" s="159">
        <f>'Current Year'!B25</f>
        <v>5</v>
      </c>
      <c r="C21" s="173">
        <f t="shared" si="13"/>
        <v>3184.0906518749985</v>
      </c>
      <c r="D21" s="173">
        <f t="shared" si="9"/>
        <v>3184.0906518749985</v>
      </c>
      <c r="E21" s="173">
        <f t="shared" si="9"/>
        <v>3184.0906518749985</v>
      </c>
      <c r="F21" s="173">
        <f t="shared" si="9"/>
        <v>3184.0906518749985</v>
      </c>
      <c r="G21" s="173">
        <f t="shared" si="9"/>
        <v>3184.0906518749985</v>
      </c>
      <c r="H21" s="173">
        <f t="shared" si="9"/>
        <v>3184.0906518749985</v>
      </c>
      <c r="I21" s="173">
        <f t="shared" si="9"/>
        <v>3184.0906518749985</v>
      </c>
      <c r="J21" s="173">
        <f t="shared" si="9"/>
        <v>3184.0906518749985</v>
      </c>
      <c r="K21" s="173">
        <f t="shared" si="9"/>
        <v>3184.0906518749985</v>
      </c>
      <c r="L21" s="173">
        <f t="shared" si="9"/>
        <v>3184.0906518749985</v>
      </c>
      <c r="M21" s="173">
        <f t="shared" si="9"/>
        <v>3184.0906518749985</v>
      </c>
      <c r="N21" s="173">
        <f t="shared" si="9"/>
        <v>3184.0906518749985</v>
      </c>
      <c r="P21" s="150">
        <f t="shared" si="10"/>
        <v>5</v>
      </c>
      <c r="Q21" s="178">
        <f t="shared" si="14"/>
        <v>1.4999999999999902E-2</v>
      </c>
      <c r="R21" s="178">
        <f t="shared" si="11"/>
        <v>1.4999999999999902E-2</v>
      </c>
      <c r="S21" s="178">
        <f t="shared" si="11"/>
        <v>1.4999999999999902E-2</v>
      </c>
      <c r="T21" s="178">
        <f t="shared" si="11"/>
        <v>1.4999999999999902E-2</v>
      </c>
      <c r="U21" s="178">
        <f t="shared" si="11"/>
        <v>1.4999999999999902E-2</v>
      </c>
      <c r="V21" s="178">
        <f t="shared" si="11"/>
        <v>1.4999999999999902E-2</v>
      </c>
      <c r="W21" s="178">
        <f t="shared" si="11"/>
        <v>1.4999999999999902E-2</v>
      </c>
      <c r="X21" s="178">
        <f t="shared" si="11"/>
        <v>1.4999999999999902E-2</v>
      </c>
      <c r="Y21" s="178">
        <f t="shared" si="11"/>
        <v>1.4999999999999902E-2</v>
      </c>
      <c r="Z21" s="178">
        <f t="shared" si="11"/>
        <v>1.4999999999999902E-2</v>
      </c>
      <c r="AA21" s="178">
        <f t="shared" si="11"/>
        <v>1.4999999999999902E-2</v>
      </c>
      <c r="AB21" s="178">
        <f t="shared" si="11"/>
        <v>1.4999999999999902E-2</v>
      </c>
      <c r="AC21" s="135"/>
      <c r="AD21" s="148">
        <f t="shared" si="15"/>
        <v>47.055526874999487</v>
      </c>
      <c r="AE21" s="148">
        <f t="shared" si="12"/>
        <v>47.055526874999487</v>
      </c>
      <c r="AF21" s="148">
        <f t="shared" si="12"/>
        <v>47.055526874999487</v>
      </c>
      <c r="AG21" s="148">
        <f t="shared" si="12"/>
        <v>47.055526874999487</v>
      </c>
      <c r="AH21" s="148">
        <f t="shared" si="12"/>
        <v>47.055526874999487</v>
      </c>
      <c r="AI21" s="148">
        <f t="shared" si="12"/>
        <v>47.055526874999487</v>
      </c>
      <c r="AJ21" s="148">
        <f t="shared" si="12"/>
        <v>47.055526874999487</v>
      </c>
      <c r="AK21" s="148">
        <f t="shared" si="12"/>
        <v>47.055526874999487</v>
      </c>
      <c r="AL21" s="148">
        <f t="shared" si="12"/>
        <v>47.055526874999487</v>
      </c>
      <c r="AM21" s="148">
        <f t="shared" si="12"/>
        <v>47.055526874999487</v>
      </c>
      <c r="AN21" s="148">
        <f t="shared" si="12"/>
        <v>47.055526874999487</v>
      </c>
      <c r="AO21" s="148">
        <f t="shared" si="12"/>
        <v>47.055526874999487</v>
      </c>
      <c r="AP21" s="135"/>
      <c r="AQ21" s="147">
        <f t="shared" si="6"/>
        <v>5</v>
      </c>
      <c r="AR21" s="148">
        <f t="shared" si="7"/>
        <v>0</v>
      </c>
      <c r="AS21" s="148">
        <f t="shared" si="7"/>
        <v>0</v>
      </c>
      <c r="AT21" s="148">
        <f t="shared" si="7"/>
        <v>0</v>
      </c>
      <c r="AU21" s="148">
        <f t="shared" si="7"/>
        <v>0</v>
      </c>
      <c r="AV21" s="148">
        <f t="shared" si="7"/>
        <v>0</v>
      </c>
      <c r="AW21" s="148">
        <f t="shared" si="7"/>
        <v>0</v>
      </c>
      <c r="AX21" s="148">
        <f t="shared" si="7"/>
        <v>0</v>
      </c>
      <c r="AY21" s="148">
        <f t="shared" si="7"/>
        <v>0</v>
      </c>
      <c r="AZ21" s="148">
        <f t="shared" si="7"/>
        <v>0</v>
      </c>
      <c r="BA21" s="148">
        <f t="shared" si="7"/>
        <v>0</v>
      </c>
      <c r="BB21" s="148">
        <f t="shared" si="7"/>
        <v>0</v>
      </c>
      <c r="BC21" s="152"/>
      <c r="BD21" s="149">
        <f t="shared" si="8"/>
        <v>0</v>
      </c>
      <c r="BE21" s="149">
        <f t="shared" si="8"/>
        <v>0</v>
      </c>
      <c r="BF21" s="149">
        <f t="shared" si="8"/>
        <v>0</v>
      </c>
      <c r="BG21" s="149">
        <f t="shared" si="8"/>
        <v>0</v>
      </c>
      <c r="BH21" s="149">
        <f t="shared" si="8"/>
        <v>0</v>
      </c>
      <c r="BI21" s="149">
        <f t="shared" si="8"/>
        <v>0</v>
      </c>
      <c r="BJ21" s="149">
        <f t="shared" si="8"/>
        <v>0</v>
      </c>
      <c r="BK21" s="149">
        <f t="shared" si="8"/>
        <v>0</v>
      </c>
      <c r="BL21" s="149">
        <f t="shared" si="8"/>
        <v>0</v>
      </c>
      <c r="BM21" s="149">
        <f t="shared" si="8"/>
        <v>0</v>
      </c>
      <c r="BN21" s="149">
        <f t="shared" si="8"/>
        <v>0</v>
      </c>
      <c r="BO21" s="40"/>
      <c r="BP21" s="40"/>
    </row>
    <row r="22" spans="2:68" ht="14.25" customHeight="1" x14ac:dyDescent="0.3">
      <c r="B22" s="159">
        <f>'Current Year'!B26</f>
        <v>6</v>
      </c>
      <c r="C22" s="173">
        <f t="shared" si="13"/>
        <v>3231.8520116531231</v>
      </c>
      <c r="D22" s="173">
        <f t="shared" si="9"/>
        <v>3231.8520116531231</v>
      </c>
      <c r="E22" s="173">
        <f t="shared" si="9"/>
        <v>3231.8520116531231</v>
      </c>
      <c r="F22" s="173">
        <f t="shared" si="9"/>
        <v>3231.8520116531231</v>
      </c>
      <c r="G22" s="173">
        <f t="shared" si="9"/>
        <v>3231.8520116531231</v>
      </c>
      <c r="H22" s="173">
        <f t="shared" si="9"/>
        <v>3231.8520116531231</v>
      </c>
      <c r="I22" s="173">
        <f t="shared" si="9"/>
        <v>3231.8520116531231</v>
      </c>
      <c r="J22" s="173">
        <f t="shared" si="9"/>
        <v>3231.8520116531231</v>
      </c>
      <c r="K22" s="173">
        <f t="shared" si="9"/>
        <v>3231.8520116531231</v>
      </c>
      <c r="L22" s="173">
        <f t="shared" si="9"/>
        <v>3231.8520116531231</v>
      </c>
      <c r="M22" s="173">
        <f t="shared" si="9"/>
        <v>3231.8520116531231</v>
      </c>
      <c r="N22" s="173">
        <f t="shared" si="9"/>
        <v>3231.8520116531231</v>
      </c>
      <c r="P22" s="150">
        <f t="shared" si="10"/>
        <v>6</v>
      </c>
      <c r="Q22" s="178">
        <f t="shared" si="14"/>
        <v>1.4999999999999902E-2</v>
      </c>
      <c r="R22" s="178">
        <f t="shared" si="11"/>
        <v>1.4999999999999902E-2</v>
      </c>
      <c r="S22" s="178">
        <f t="shared" si="11"/>
        <v>1.4999999999999902E-2</v>
      </c>
      <c r="T22" s="178">
        <f t="shared" si="11"/>
        <v>1.4999999999999902E-2</v>
      </c>
      <c r="U22" s="178">
        <f t="shared" si="11"/>
        <v>1.4999999999999902E-2</v>
      </c>
      <c r="V22" s="178">
        <f t="shared" si="11"/>
        <v>1.4999999999999902E-2</v>
      </c>
      <c r="W22" s="178">
        <f t="shared" si="11"/>
        <v>1.4999999999999902E-2</v>
      </c>
      <c r="X22" s="178">
        <f t="shared" si="11"/>
        <v>1.4999999999999902E-2</v>
      </c>
      <c r="Y22" s="178">
        <f t="shared" si="11"/>
        <v>1.4999999999999902E-2</v>
      </c>
      <c r="Z22" s="178">
        <f t="shared" si="11"/>
        <v>1.4999999999999902E-2</v>
      </c>
      <c r="AA22" s="178">
        <f t="shared" si="11"/>
        <v>1.4999999999999902E-2</v>
      </c>
      <c r="AB22" s="178">
        <f t="shared" si="11"/>
        <v>1.4999999999999902E-2</v>
      </c>
      <c r="AC22" s="135"/>
      <c r="AD22" s="148">
        <f t="shared" si="15"/>
        <v>47.761359778124643</v>
      </c>
      <c r="AE22" s="148">
        <f t="shared" si="12"/>
        <v>47.761359778124643</v>
      </c>
      <c r="AF22" s="148">
        <f t="shared" si="12"/>
        <v>47.761359778124643</v>
      </c>
      <c r="AG22" s="148">
        <f t="shared" si="12"/>
        <v>47.761359778124643</v>
      </c>
      <c r="AH22" s="148">
        <f t="shared" si="12"/>
        <v>47.761359778124643</v>
      </c>
      <c r="AI22" s="148">
        <f t="shared" si="12"/>
        <v>47.761359778124643</v>
      </c>
      <c r="AJ22" s="148">
        <f t="shared" si="12"/>
        <v>47.761359778124643</v>
      </c>
      <c r="AK22" s="148">
        <f t="shared" si="12"/>
        <v>47.761359778124643</v>
      </c>
      <c r="AL22" s="148">
        <f t="shared" si="12"/>
        <v>47.761359778124643</v>
      </c>
      <c r="AM22" s="148">
        <f t="shared" si="12"/>
        <v>47.761359778124643</v>
      </c>
      <c r="AN22" s="148">
        <f t="shared" si="12"/>
        <v>47.761359778124643</v>
      </c>
      <c r="AO22" s="148">
        <f t="shared" si="12"/>
        <v>47.761359778124643</v>
      </c>
      <c r="AP22" s="135"/>
      <c r="AQ22" s="147">
        <f t="shared" si="6"/>
        <v>6</v>
      </c>
      <c r="AR22" s="148">
        <f t="shared" si="7"/>
        <v>0</v>
      </c>
      <c r="AS22" s="148">
        <f t="shared" si="7"/>
        <v>0</v>
      </c>
      <c r="AT22" s="148">
        <f t="shared" si="7"/>
        <v>0</v>
      </c>
      <c r="AU22" s="148">
        <f t="shared" si="7"/>
        <v>0</v>
      </c>
      <c r="AV22" s="148">
        <f t="shared" si="7"/>
        <v>0</v>
      </c>
      <c r="AW22" s="148">
        <f t="shared" si="7"/>
        <v>0</v>
      </c>
      <c r="AX22" s="148">
        <f t="shared" si="7"/>
        <v>0</v>
      </c>
      <c r="AY22" s="148">
        <f t="shared" si="7"/>
        <v>0</v>
      </c>
      <c r="AZ22" s="148">
        <f t="shared" si="7"/>
        <v>0</v>
      </c>
      <c r="BA22" s="148">
        <f t="shared" si="7"/>
        <v>0</v>
      </c>
      <c r="BB22" s="148">
        <f t="shared" si="7"/>
        <v>0</v>
      </c>
      <c r="BC22" s="152"/>
      <c r="BD22" s="149">
        <f t="shared" si="8"/>
        <v>0</v>
      </c>
      <c r="BE22" s="149">
        <f t="shared" si="8"/>
        <v>0</v>
      </c>
      <c r="BF22" s="149">
        <f t="shared" si="8"/>
        <v>0</v>
      </c>
      <c r="BG22" s="149">
        <f t="shared" si="8"/>
        <v>0</v>
      </c>
      <c r="BH22" s="149">
        <f t="shared" si="8"/>
        <v>0</v>
      </c>
      <c r="BI22" s="149">
        <f t="shared" si="8"/>
        <v>0</v>
      </c>
      <c r="BJ22" s="149">
        <f t="shared" si="8"/>
        <v>0</v>
      </c>
      <c r="BK22" s="149">
        <f t="shared" si="8"/>
        <v>0</v>
      </c>
      <c r="BL22" s="149">
        <f t="shared" si="8"/>
        <v>0</v>
      </c>
      <c r="BM22" s="149">
        <f t="shared" si="8"/>
        <v>0</v>
      </c>
      <c r="BN22" s="149">
        <f t="shared" si="8"/>
        <v>0</v>
      </c>
      <c r="BO22" s="40"/>
      <c r="BP22" s="40"/>
    </row>
    <row r="23" spans="2:68" ht="14.25" customHeight="1" x14ac:dyDescent="0.3">
      <c r="B23" s="159">
        <f>'Current Year'!B27</f>
        <v>7</v>
      </c>
      <c r="C23" s="173">
        <f t="shared" si="13"/>
        <v>3280.3297918279195</v>
      </c>
      <c r="D23" s="173">
        <f t="shared" si="9"/>
        <v>3280.3297918279195</v>
      </c>
      <c r="E23" s="173">
        <f t="shared" si="9"/>
        <v>3280.3297918279195</v>
      </c>
      <c r="F23" s="173">
        <f t="shared" si="9"/>
        <v>3280.3297918279195</v>
      </c>
      <c r="G23" s="173">
        <f t="shared" si="9"/>
        <v>3280.3297918279195</v>
      </c>
      <c r="H23" s="173">
        <f t="shared" si="9"/>
        <v>3280.3297918279195</v>
      </c>
      <c r="I23" s="173">
        <f t="shared" si="9"/>
        <v>3280.3297918279195</v>
      </c>
      <c r="J23" s="173">
        <f t="shared" si="9"/>
        <v>3280.3297918279195</v>
      </c>
      <c r="K23" s="173">
        <f t="shared" si="9"/>
        <v>3280.3297918279195</v>
      </c>
      <c r="L23" s="173">
        <f t="shared" si="9"/>
        <v>3280.3297918279195</v>
      </c>
      <c r="M23" s="173">
        <f t="shared" si="9"/>
        <v>3280.3297918279195</v>
      </c>
      <c r="N23" s="173">
        <f t="shared" si="9"/>
        <v>3280.3297918279195</v>
      </c>
      <c r="P23" s="150">
        <f t="shared" si="10"/>
        <v>7</v>
      </c>
      <c r="Q23" s="178">
        <f t="shared" si="14"/>
        <v>1.4999999999999902E-2</v>
      </c>
      <c r="R23" s="178">
        <f t="shared" si="11"/>
        <v>1.4999999999999902E-2</v>
      </c>
      <c r="S23" s="178">
        <f t="shared" si="11"/>
        <v>1.4999999999999902E-2</v>
      </c>
      <c r="T23" s="178">
        <f t="shared" si="11"/>
        <v>1.4999999999999902E-2</v>
      </c>
      <c r="U23" s="178">
        <f t="shared" si="11"/>
        <v>1.4999999999999902E-2</v>
      </c>
      <c r="V23" s="178">
        <f t="shared" si="11"/>
        <v>1.4999999999999902E-2</v>
      </c>
      <c r="W23" s="178">
        <f t="shared" si="11"/>
        <v>1.4999999999999902E-2</v>
      </c>
      <c r="X23" s="178">
        <f t="shared" si="11"/>
        <v>1.4999999999999902E-2</v>
      </c>
      <c r="Y23" s="178">
        <f t="shared" si="11"/>
        <v>1.4999999999999902E-2</v>
      </c>
      <c r="Z23" s="178">
        <f t="shared" si="11"/>
        <v>1.4999999999999902E-2</v>
      </c>
      <c r="AA23" s="178">
        <f t="shared" si="11"/>
        <v>1.4999999999999902E-2</v>
      </c>
      <c r="AB23" s="178">
        <f t="shared" si="11"/>
        <v>1.4999999999999902E-2</v>
      </c>
      <c r="AC23" s="135"/>
      <c r="AD23" s="148">
        <f t="shared" si="15"/>
        <v>48.477780174796408</v>
      </c>
      <c r="AE23" s="148">
        <f t="shared" si="12"/>
        <v>48.477780174796408</v>
      </c>
      <c r="AF23" s="148">
        <f t="shared" si="12"/>
        <v>48.477780174796408</v>
      </c>
      <c r="AG23" s="148">
        <f t="shared" si="12"/>
        <v>48.477780174796408</v>
      </c>
      <c r="AH23" s="148">
        <f t="shared" si="12"/>
        <v>48.477780174796408</v>
      </c>
      <c r="AI23" s="148">
        <f t="shared" si="12"/>
        <v>48.477780174796408</v>
      </c>
      <c r="AJ23" s="148">
        <f t="shared" si="12"/>
        <v>48.477780174796408</v>
      </c>
      <c r="AK23" s="148">
        <f t="shared" si="12"/>
        <v>48.477780174796408</v>
      </c>
      <c r="AL23" s="148">
        <f t="shared" si="12"/>
        <v>48.477780174796408</v>
      </c>
      <c r="AM23" s="148">
        <f t="shared" si="12"/>
        <v>48.477780174796408</v>
      </c>
      <c r="AN23" s="148">
        <f t="shared" si="12"/>
        <v>48.477780174796408</v>
      </c>
      <c r="AO23" s="148">
        <f t="shared" si="12"/>
        <v>48.477780174796408</v>
      </c>
      <c r="AP23" s="135"/>
      <c r="AQ23" s="147">
        <f t="shared" si="6"/>
        <v>7</v>
      </c>
      <c r="AR23" s="148">
        <f t="shared" si="7"/>
        <v>0</v>
      </c>
      <c r="AS23" s="148">
        <f t="shared" si="7"/>
        <v>0</v>
      </c>
      <c r="AT23" s="148">
        <f t="shared" si="7"/>
        <v>0</v>
      </c>
      <c r="AU23" s="148">
        <f t="shared" si="7"/>
        <v>0</v>
      </c>
      <c r="AV23" s="148">
        <f t="shared" si="7"/>
        <v>0</v>
      </c>
      <c r="AW23" s="148">
        <f t="shared" si="7"/>
        <v>0</v>
      </c>
      <c r="AX23" s="148">
        <f t="shared" si="7"/>
        <v>0</v>
      </c>
      <c r="AY23" s="148">
        <f t="shared" si="7"/>
        <v>0</v>
      </c>
      <c r="AZ23" s="148">
        <f t="shared" si="7"/>
        <v>0</v>
      </c>
      <c r="BA23" s="148">
        <f t="shared" si="7"/>
        <v>0</v>
      </c>
      <c r="BB23" s="148">
        <f t="shared" si="7"/>
        <v>0</v>
      </c>
      <c r="BC23" s="152"/>
      <c r="BD23" s="149">
        <f t="shared" si="8"/>
        <v>0</v>
      </c>
      <c r="BE23" s="149">
        <f t="shared" si="8"/>
        <v>0</v>
      </c>
      <c r="BF23" s="149">
        <f t="shared" si="8"/>
        <v>0</v>
      </c>
      <c r="BG23" s="149">
        <f t="shared" si="8"/>
        <v>0</v>
      </c>
      <c r="BH23" s="149">
        <f t="shared" si="8"/>
        <v>0</v>
      </c>
      <c r="BI23" s="149">
        <f t="shared" si="8"/>
        <v>0</v>
      </c>
      <c r="BJ23" s="149">
        <f t="shared" si="8"/>
        <v>0</v>
      </c>
      <c r="BK23" s="149">
        <f t="shared" si="8"/>
        <v>0</v>
      </c>
      <c r="BL23" s="149">
        <f t="shared" si="8"/>
        <v>0</v>
      </c>
      <c r="BM23" s="149">
        <f t="shared" si="8"/>
        <v>0</v>
      </c>
      <c r="BN23" s="149">
        <f t="shared" si="8"/>
        <v>0</v>
      </c>
      <c r="BO23" s="40"/>
      <c r="BP23" s="40"/>
    </row>
    <row r="24" spans="2:68" ht="14.25" customHeight="1" x14ac:dyDescent="0.3">
      <c r="B24" s="159">
        <f>'Current Year'!B28</f>
        <v>8</v>
      </c>
      <c r="C24" s="173">
        <f t="shared" si="13"/>
        <v>3329.534738705338</v>
      </c>
      <c r="D24" s="173">
        <f t="shared" si="9"/>
        <v>3329.534738705338</v>
      </c>
      <c r="E24" s="173">
        <f t="shared" si="9"/>
        <v>3329.534738705338</v>
      </c>
      <c r="F24" s="173">
        <f t="shared" si="9"/>
        <v>3329.534738705338</v>
      </c>
      <c r="G24" s="173">
        <f t="shared" si="9"/>
        <v>3329.534738705338</v>
      </c>
      <c r="H24" s="173">
        <f t="shared" si="9"/>
        <v>3329.534738705338</v>
      </c>
      <c r="I24" s="173">
        <f t="shared" si="9"/>
        <v>3329.534738705338</v>
      </c>
      <c r="J24" s="173">
        <f t="shared" si="9"/>
        <v>3329.534738705338</v>
      </c>
      <c r="K24" s="173">
        <f t="shared" si="9"/>
        <v>3329.534738705338</v>
      </c>
      <c r="L24" s="173">
        <f t="shared" si="9"/>
        <v>3329.534738705338</v>
      </c>
      <c r="M24" s="173">
        <f t="shared" si="9"/>
        <v>3329.534738705338</v>
      </c>
      <c r="N24" s="173">
        <f t="shared" si="9"/>
        <v>3329.534738705338</v>
      </c>
      <c r="P24" s="150">
        <f t="shared" si="10"/>
        <v>8</v>
      </c>
      <c r="Q24" s="178">
        <f t="shared" si="14"/>
        <v>1.4999999999999902E-2</v>
      </c>
      <c r="R24" s="178">
        <f t="shared" si="11"/>
        <v>1.4999999999999902E-2</v>
      </c>
      <c r="S24" s="178">
        <f t="shared" si="11"/>
        <v>1.4999999999999902E-2</v>
      </c>
      <c r="T24" s="178">
        <f t="shared" si="11"/>
        <v>1.4999999999999902E-2</v>
      </c>
      <c r="U24" s="178">
        <f t="shared" si="11"/>
        <v>1.4999999999999902E-2</v>
      </c>
      <c r="V24" s="178">
        <f t="shared" si="11"/>
        <v>1.4999999999999902E-2</v>
      </c>
      <c r="W24" s="178">
        <f t="shared" si="11"/>
        <v>1.4999999999999902E-2</v>
      </c>
      <c r="X24" s="178">
        <f t="shared" si="11"/>
        <v>1.4999999999999902E-2</v>
      </c>
      <c r="Y24" s="178">
        <f t="shared" si="11"/>
        <v>1.4999999999999902E-2</v>
      </c>
      <c r="Z24" s="178">
        <f t="shared" si="11"/>
        <v>1.4999999999999902E-2</v>
      </c>
      <c r="AA24" s="178">
        <f t="shared" si="11"/>
        <v>1.4999999999999902E-2</v>
      </c>
      <c r="AB24" s="178">
        <f t="shared" si="11"/>
        <v>1.4999999999999902E-2</v>
      </c>
      <c r="AC24" s="135"/>
      <c r="AD24" s="148">
        <f t="shared" si="15"/>
        <v>49.204946877418479</v>
      </c>
      <c r="AE24" s="148">
        <f t="shared" si="12"/>
        <v>49.204946877418479</v>
      </c>
      <c r="AF24" s="148">
        <f t="shared" si="12"/>
        <v>49.204946877418479</v>
      </c>
      <c r="AG24" s="148">
        <f t="shared" si="12"/>
        <v>49.204946877418479</v>
      </c>
      <c r="AH24" s="148">
        <f t="shared" si="12"/>
        <v>49.204946877418479</v>
      </c>
      <c r="AI24" s="148">
        <f t="shared" si="12"/>
        <v>49.204946877418479</v>
      </c>
      <c r="AJ24" s="148">
        <f t="shared" si="12"/>
        <v>49.204946877418479</v>
      </c>
      <c r="AK24" s="148">
        <f t="shared" si="12"/>
        <v>49.204946877418479</v>
      </c>
      <c r="AL24" s="148">
        <f t="shared" si="12"/>
        <v>49.204946877418479</v>
      </c>
      <c r="AM24" s="148">
        <f t="shared" si="12"/>
        <v>49.204946877418479</v>
      </c>
      <c r="AN24" s="148">
        <f t="shared" si="12"/>
        <v>49.204946877418479</v>
      </c>
      <c r="AO24" s="148">
        <f t="shared" si="12"/>
        <v>49.204946877418479</v>
      </c>
      <c r="AP24" s="135"/>
      <c r="AQ24" s="147">
        <f t="shared" si="6"/>
        <v>8</v>
      </c>
      <c r="AR24" s="148">
        <f t="shared" si="7"/>
        <v>0</v>
      </c>
      <c r="AS24" s="148">
        <f t="shared" si="7"/>
        <v>0</v>
      </c>
      <c r="AT24" s="148">
        <f t="shared" si="7"/>
        <v>0</v>
      </c>
      <c r="AU24" s="148">
        <f t="shared" si="7"/>
        <v>0</v>
      </c>
      <c r="AV24" s="148">
        <f t="shared" si="7"/>
        <v>0</v>
      </c>
      <c r="AW24" s="148">
        <f t="shared" si="7"/>
        <v>0</v>
      </c>
      <c r="AX24" s="148">
        <f t="shared" si="7"/>
        <v>0</v>
      </c>
      <c r="AY24" s="148">
        <f t="shared" si="7"/>
        <v>0</v>
      </c>
      <c r="AZ24" s="148">
        <f t="shared" si="7"/>
        <v>0</v>
      </c>
      <c r="BA24" s="148">
        <f t="shared" si="7"/>
        <v>0</v>
      </c>
      <c r="BB24" s="148">
        <f t="shared" si="7"/>
        <v>0</v>
      </c>
      <c r="BC24" s="152"/>
      <c r="BD24" s="149">
        <f t="shared" si="8"/>
        <v>0</v>
      </c>
      <c r="BE24" s="149">
        <f t="shared" si="8"/>
        <v>0</v>
      </c>
      <c r="BF24" s="149">
        <f t="shared" si="8"/>
        <v>0</v>
      </c>
      <c r="BG24" s="149">
        <f t="shared" si="8"/>
        <v>0</v>
      </c>
      <c r="BH24" s="149">
        <f t="shared" si="8"/>
        <v>0</v>
      </c>
      <c r="BI24" s="149">
        <f t="shared" si="8"/>
        <v>0</v>
      </c>
      <c r="BJ24" s="149">
        <f t="shared" si="8"/>
        <v>0</v>
      </c>
      <c r="BK24" s="149">
        <f t="shared" si="8"/>
        <v>0</v>
      </c>
      <c r="BL24" s="149">
        <f t="shared" si="8"/>
        <v>0</v>
      </c>
      <c r="BM24" s="149">
        <f t="shared" si="8"/>
        <v>0</v>
      </c>
      <c r="BN24" s="149">
        <f t="shared" si="8"/>
        <v>0</v>
      </c>
      <c r="BO24" s="40"/>
      <c r="BP24" s="40"/>
    </row>
    <row r="25" spans="2:68" ht="14.25" customHeight="1" x14ac:dyDescent="0.3">
      <c r="B25" s="159">
        <f>'Current Year'!B29</f>
        <v>9</v>
      </c>
      <c r="C25" s="173">
        <f t="shared" si="13"/>
        <v>3379.4777597859179</v>
      </c>
      <c r="D25" s="173">
        <f t="shared" si="9"/>
        <v>3379.4777597859179</v>
      </c>
      <c r="E25" s="173">
        <f t="shared" si="9"/>
        <v>3379.4777597859179</v>
      </c>
      <c r="F25" s="173">
        <f t="shared" si="9"/>
        <v>3379.4777597859179</v>
      </c>
      <c r="G25" s="173">
        <f t="shared" si="9"/>
        <v>3379.4777597859179</v>
      </c>
      <c r="H25" s="173">
        <f t="shared" si="9"/>
        <v>3379.4777597859179</v>
      </c>
      <c r="I25" s="173">
        <f t="shared" si="9"/>
        <v>3379.4777597859179</v>
      </c>
      <c r="J25" s="173">
        <f t="shared" si="9"/>
        <v>3379.4777597859179</v>
      </c>
      <c r="K25" s="173">
        <f t="shared" si="9"/>
        <v>3379.4777597859179</v>
      </c>
      <c r="L25" s="173">
        <f t="shared" si="9"/>
        <v>3379.4777597859179</v>
      </c>
      <c r="M25" s="173">
        <f t="shared" si="9"/>
        <v>3379.4777597859179</v>
      </c>
      <c r="N25" s="173">
        <f t="shared" si="9"/>
        <v>3379.4777597859179</v>
      </c>
      <c r="P25" s="150">
        <f t="shared" si="10"/>
        <v>9</v>
      </c>
      <c r="Q25" s="178">
        <f t="shared" si="14"/>
        <v>1.4999999999999902E-2</v>
      </c>
      <c r="R25" s="178">
        <f t="shared" si="11"/>
        <v>1.4999999999999902E-2</v>
      </c>
      <c r="S25" s="178">
        <f t="shared" si="11"/>
        <v>1.4999999999999902E-2</v>
      </c>
      <c r="T25" s="178">
        <f t="shared" si="11"/>
        <v>1.4999999999999902E-2</v>
      </c>
      <c r="U25" s="178">
        <f t="shared" si="11"/>
        <v>1.4999999999999902E-2</v>
      </c>
      <c r="V25" s="178">
        <f t="shared" si="11"/>
        <v>1.4999999999999902E-2</v>
      </c>
      <c r="W25" s="178">
        <f t="shared" si="11"/>
        <v>1.4999999999999902E-2</v>
      </c>
      <c r="X25" s="178">
        <f t="shared" si="11"/>
        <v>1.4999999999999902E-2</v>
      </c>
      <c r="Y25" s="178">
        <f t="shared" si="11"/>
        <v>1.4999999999999902E-2</v>
      </c>
      <c r="Z25" s="178">
        <f t="shared" si="11"/>
        <v>1.4999999999999902E-2</v>
      </c>
      <c r="AA25" s="178">
        <f t="shared" si="11"/>
        <v>1.4999999999999902E-2</v>
      </c>
      <c r="AB25" s="178">
        <f t="shared" si="11"/>
        <v>1.4999999999999902E-2</v>
      </c>
      <c r="AC25" s="135"/>
      <c r="AD25" s="148">
        <f t="shared" si="15"/>
        <v>49.943021080579911</v>
      </c>
      <c r="AE25" s="148">
        <f t="shared" si="12"/>
        <v>49.943021080579911</v>
      </c>
      <c r="AF25" s="148">
        <f t="shared" si="12"/>
        <v>49.943021080579911</v>
      </c>
      <c r="AG25" s="148">
        <f t="shared" si="12"/>
        <v>49.943021080579911</v>
      </c>
      <c r="AH25" s="148">
        <f t="shared" si="12"/>
        <v>49.943021080579911</v>
      </c>
      <c r="AI25" s="148">
        <f t="shared" si="12"/>
        <v>49.943021080579911</v>
      </c>
      <c r="AJ25" s="148">
        <f t="shared" si="12"/>
        <v>49.943021080579911</v>
      </c>
      <c r="AK25" s="148">
        <f t="shared" si="12"/>
        <v>49.943021080579911</v>
      </c>
      <c r="AL25" s="148">
        <f t="shared" si="12"/>
        <v>49.943021080579911</v>
      </c>
      <c r="AM25" s="148">
        <f t="shared" si="12"/>
        <v>49.943021080579911</v>
      </c>
      <c r="AN25" s="148">
        <f t="shared" si="12"/>
        <v>49.943021080579911</v>
      </c>
      <c r="AO25" s="148">
        <f t="shared" si="12"/>
        <v>49.943021080579911</v>
      </c>
      <c r="AP25" s="135"/>
      <c r="AQ25" s="147">
        <f t="shared" si="6"/>
        <v>9</v>
      </c>
      <c r="AR25" s="148">
        <f t="shared" si="7"/>
        <v>0</v>
      </c>
      <c r="AS25" s="148">
        <f t="shared" si="7"/>
        <v>0</v>
      </c>
      <c r="AT25" s="148">
        <f t="shared" si="7"/>
        <v>0</v>
      </c>
      <c r="AU25" s="148">
        <f t="shared" si="7"/>
        <v>0</v>
      </c>
      <c r="AV25" s="148">
        <f t="shared" si="7"/>
        <v>0</v>
      </c>
      <c r="AW25" s="148">
        <f t="shared" si="7"/>
        <v>0</v>
      </c>
      <c r="AX25" s="148">
        <f t="shared" si="7"/>
        <v>0</v>
      </c>
      <c r="AY25" s="148">
        <f t="shared" si="7"/>
        <v>0</v>
      </c>
      <c r="AZ25" s="148">
        <f t="shared" si="7"/>
        <v>0</v>
      </c>
      <c r="BA25" s="148">
        <f t="shared" si="7"/>
        <v>0</v>
      </c>
      <c r="BB25" s="148">
        <f t="shared" si="7"/>
        <v>0</v>
      </c>
      <c r="BC25" s="152"/>
      <c r="BD25" s="149">
        <f t="shared" si="8"/>
        <v>0</v>
      </c>
      <c r="BE25" s="149">
        <f t="shared" si="8"/>
        <v>0</v>
      </c>
      <c r="BF25" s="149">
        <f t="shared" si="8"/>
        <v>0</v>
      </c>
      <c r="BG25" s="149">
        <f t="shared" si="8"/>
        <v>0</v>
      </c>
      <c r="BH25" s="149">
        <f t="shared" si="8"/>
        <v>0</v>
      </c>
      <c r="BI25" s="149">
        <f t="shared" si="8"/>
        <v>0</v>
      </c>
      <c r="BJ25" s="149">
        <f t="shared" si="8"/>
        <v>0</v>
      </c>
      <c r="BK25" s="149">
        <f t="shared" si="8"/>
        <v>0</v>
      </c>
      <c r="BL25" s="149">
        <f t="shared" si="8"/>
        <v>0</v>
      </c>
      <c r="BM25" s="149">
        <f t="shared" si="8"/>
        <v>0</v>
      </c>
      <c r="BN25" s="149">
        <f t="shared" si="8"/>
        <v>0</v>
      </c>
      <c r="BO25" s="40"/>
      <c r="BP25" s="40"/>
    </row>
    <row r="26" spans="2:68" ht="14.25" customHeight="1" x14ac:dyDescent="0.3">
      <c r="B26" s="159">
        <f>'Current Year'!B30</f>
        <v>10</v>
      </c>
      <c r="C26" s="173">
        <f t="shared" si="13"/>
        <v>3430.1699261827061</v>
      </c>
      <c r="D26" s="173">
        <f t="shared" si="9"/>
        <v>3430.1699261827061</v>
      </c>
      <c r="E26" s="173">
        <f t="shared" si="9"/>
        <v>3430.1699261827061</v>
      </c>
      <c r="F26" s="173">
        <f t="shared" si="9"/>
        <v>3430.1699261827061</v>
      </c>
      <c r="G26" s="173">
        <f t="shared" si="9"/>
        <v>3430.1699261827061</v>
      </c>
      <c r="H26" s="173">
        <f t="shared" si="9"/>
        <v>3430.1699261827061</v>
      </c>
      <c r="I26" s="173">
        <f t="shared" si="9"/>
        <v>3430.1699261827061</v>
      </c>
      <c r="J26" s="173">
        <f t="shared" si="9"/>
        <v>3430.1699261827061</v>
      </c>
      <c r="K26" s="173">
        <f t="shared" si="9"/>
        <v>3430.1699261827061</v>
      </c>
      <c r="L26" s="173">
        <f t="shared" si="9"/>
        <v>3430.1699261827061</v>
      </c>
      <c r="M26" s="173">
        <f t="shared" si="9"/>
        <v>3430.1699261827061</v>
      </c>
      <c r="N26" s="173">
        <f t="shared" si="9"/>
        <v>3430.1699261827061</v>
      </c>
      <c r="P26" s="150">
        <f t="shared" si="10"/>
        <v>10</v>
      </c>
      <c r="Q26" s="178">
        <f t="shared" si="14"/>
        <v>1.4999999999999902E-2</v>
      </c>
      <c r="R26" s="178">
        <f t="shared" si="11"/>
        <v>1.4999999999999902E-2</v>
      </c>
      <c r="S26" s="178">
        <f t="shared" si="11"/>
        <v>1.4999999999999902E-2</v>
      </c>
      <c r="T26" s="178">
        <f t="shared" si="11"/>
        <v>1.4999999999999902E-2</v>
      </c>
      <c r="U26" s="178">
        <f t="shared" si="11"/>
        <v>1.4999999999999902E-2</v>
      </c>
      <c r="V26" s="178">
        <f t="shared" si="11"/>
        <v>1.4999999999999902E-2</v>
      </c>
      <c r="W26" s="178">
        <f t="shared" si="11"/>
        <v>1.4999999999999902E-2</v>
      </c>
      <c r="X26" s="178">
        <f t="shared" si="11"/>
        <v>1.4999999999999902E-2</v>
      </c>
      <c r="Y26" s="178">
        <f t="shared" si="11"/>
        <v>1.4999999999999902E-2</v>
      </c>
      <c r="Z26" s="178">
        <f t="shared" si="11"/>
        <v>1.4999999999999902E-2</v>
      </c>
      <c r="AA26" s="178">
        <f t="shared" si="11"/>
        <v>1.4999999999999902E-2</v>
      </c>
      <c r="AB26" s="178">
        <f t="shared" si="11"/>
        <v>1.4999999999999902E-2</v>
      </c>
      <c r="AC26" s="135"/>
      <c r="AD26" s="148">
        <f t="shared" si="15"/>
        <v>50.692166396788252</v>
      </c>
      <c r="AE26" s="148">
        <f t="shared" si="12"/>
        <v>50.692166396788252</v>
      </c>
      <c r="AF26" s="148">
        <f t="shared" si="12"/>
        <v>50.692166396788252</v>
      </c>
      <c r="AG26" s="148">
        <f t="shared" si="12"/>
        <v>50.692166396788252</v>
      </c>
      <c r="AH26" s="148">
        <f t="shared" si="12"/>
        <v>50.692166396788252</v>
      </c>
      <c r="AI26" s="148">
        <f t="shared" si="12"/>
        <v>50.692166396788252</v>
      </c>
      <c r="AJ26" s="148">
        <f t="shared" si="12"/>
        <v>50.692166396788252</v>
      </c>
      <c r="AK26" s="148">
        <f t="shared" si="12"/>
        <v>50.692166396788252</v>
      </c>
      <c r="AL26" s="148">
        <f t="shared" si="12"/>
        <v>50.692166396788252</v>
      </c>
      <c r="AM26" s="148">
        <f t="shared" si="12"/>
        <v>50.692166396788252</v>
      </c>
      <c r="AN26" s="148">
        <f t="shared" si="12"/>
        <v>50.692166396788252</v>
      </c>
      <c r="AO26" s="148">
        <f t="shared" si="12"/>
        <v>50.692166396788252</v>
      </c>
      <c r="AP26" s="135"/>
      <c r="AQ26" s="147">
        <f t="shared" si="6"/>
        <v>10</v>
      </c>
      <c r="AR26" s="148">
        <f t="shared" si="7"/>
        <v>0</v>
      </c>
      <c r="AS26" s="148">
        <f t="shared" si="7"/>
        <v>0</v>
      </c>
      <c r="AT26" s="148">
        <f t="shared" si="7"/>
        <v>0</v>
      </c>
      <c r="AU26" s="148">
        <f t="shared" si="7"/>
        <v>0</v>
      </c>
      <c r="AV26" s="148">
        <f t="shared" si="7"/>
        <v>0</v>
      </c>
      <c r="AW26" s="148">
        <f t="shared" si="7"/>
        <v>0</v>
      </c>
      <c r="AX26" s="148">
        <f t="shared" si="7"/>
        <v>0</v>
      </c>
      <c r="AY26" s="148">
        <f t="shared" si="7"/>
        <v>0</v>
      </c>
      <c r="AZ26" s="148">
        <f t="shared" si="7"/>
        <v>0</v>
      </c>
      <c r="BA26" s="148">
        <f t="shared" si="7"/>
        <v>0</v>
      </c>
      <c r="BB26" s="148">
        <f t="shared" si="7"/>
        <v>0</v>
      </c>
      <c r="BC26" s="152"/>
      <c r="BD26" s="149">
        <f t="shared" si="8"/>
        <v>0</v>
      </c>
      <c r="BE26" s="149">
        <f t="shared" si="8"/>
        <v>0</v>
      </c>
      <c r="BF26" s="149">
        <f t="shared" si="8"/>
        <v>0</v>
      </c>
      <c r="BG26" s="149">
        <f t="shared" si="8"/>
        <v>0</v>
      </c>
      <c r="BH26" s="149">
        <f t="shared" si="8"/>
        <v>0</v>
      </c>
      <c r="BI26" s="149">
        <f t="shared" si="8"/>
        <v>0</v>
      </c>
      <c r="BJ26" s="149">
        <f t="shared" si="8"/>
        <v>0</v>
      </c>
      <c r="BK26" s="149">
        <f t="shared" si="8"/>
        <v>0</v>
      </c>
      <c r="BL26" s="149">
        <f t="shared" si="8"/>
        <v>0</v>
      </c>
      <c r="BM26" s="149">
        <f t="shared" si="8"/>
        <v>0</v>
      </c>
      <c r="BN26" s="149">
        <f t="shared" si="8"/>
        <v>0</v>
      </c>
      <c r="BO26" s="40"/>
      <c r="BP26" s="40"/>
    </row>
    <row r="27" spans="2:68" ht="14.25" customHeight="1" x14ac:dyDescent="0.3">
      <c r="B27" s="159">
        <f>'Current Year'!B31</f>
        <v>11</v>
      </c>
      <c r="C27" s="173">
        <f t="shared" si="13"/>
        <v>3481.6224750754463</v>
      </c>
      <c r="D27" s="173">
        <f t="shared" si="9"/>
        <v>3481.6224750754463</v>
      </c>
      <c r="E27" s="173">
        <f t="shared" si="9"/>
        <v>3481.6224750754463</v>
      </c>
      <c r="F27" s="173">
        <f t="shared" si="9"/>
        <v>3481.6224750754463</v>
      </c>
      <c r="G27" s="173">
        <f t="shared" si="9"/>
        <v>3481.6224750754463</v>
      </c>
      <c r="H27" s="173">
        <f t="shared" si="9"/>
        <v>3481.6224750754463</v>
      </c>
      <c r="I27" s="173">
        <f t="shared" si="9"/>
        <v>3481.6224750754463</v>
      </c>
      <c r="J27" s="173">
        <f t="shared" si="9"/>
        <v>3481.6224750754463</v>
      </c>
      <c r="K27" s="173">
        <f t="shared" si="9"/>
        <v>3481.6224750754463</v>
      </c>
      <c r="L27" s="173">
        <f t="shared" si="9"/>
        <v>3481.6224750754463</v>
      </c>
      <c r="M27" s="173">
        <f t="shared" si="9"/>
        <v>3481.6224750754463</v>
      </c>
      <c r="N27" s="173">
        <f t="shared" si="9"/>
        <v>3481.6224750754463</v>
      </c>
      <c r="P27" s="150">
        <f t="shared" si="10"/>
        <v>11</v>
      </c>
      <c r="Q27" s="178">
        <f t="shared" si="14"/>
        <v>1.4999999999999902E-2</v>
      </c>
      <c r="R27" s="178">
        <f t="shared" si="11"/>
        <v>1.4999999999999902E-2</v>
      </c>
      <c r="S27" s="178">
        <f t="shared" si="11"/>
        <v>1.4999999999999902E-2</v>
      </c>
      <c r="T27" s="178">
        <f t="shared" si="11"/>
        <v>1.4999999999999902E-2</v>
      </c>
      <c r="U27" s="178">
        <f t="shared" si="11"/>
        <v>1.4999999999999902E-2</v>
      </c>
      <c r="V27" s="178">
        <f t="shared" si="11"/>
        <v>1.4999999999999902E-2</v>
      </c>
      <c r="W27" s="178">
        <f t="shared" si="11"/>
        <v>1.4999999999999902E-2</v>
      </c>
      <c r="X27" s="178">
        <f t="shared" si="11"/>
        <v>1.4999999999999902E-2</v>
      </c>
      <c r="Y27" s="178">
        <f t="shared" si="11"/>
        <v>1.4999999999999902E-2</v>
      </c>
      <c r="Z27" s="178">
        <f t="shared" si="11"/>
        <v>1.4999999999999902E-2</v>
      </c>
      <c r="AA27" s="178">
        <f t="shared" si="11"/>
        <v>1.4999999999999902E-2</v>
      </c>
      <c r="AB27" s="178">
        <f t="shared" si="11"/>
        <v>1.4999999999999902E-2</v>
      </c>
      <c r="AC27" s="135"/>
      <c r="AD27" s="148">
        <f t="shared" si="15"/>
        <v>51.452548892740197</v>
      </c>
      <c r="AE27" s="148">
        <f t="shared" si="12"/>
        <v>51.452548892740197</v>
      </c>
      <c r="AF27" s="148">
        <f t="shared" si="12"/>
        <v>51.452548892740197</v>
      </c>
      <c r="AG27" s="148">
        <f t="shared" si="12"/>
        <v>51.452548892740197</v>
      </c>
      <c r="AH27" s="148">
        <f t="shared" si="12"/>
        <v>51.452548892740197</v>
      </c>
      <c r="AI27" s="148">
        <f t="shared" si="12"/>
        <v>51.452548892740197</v>
      </c>
      <c r="AJ27" s="148">
        <f t="shared" si="12"/>
        <v>51.452548892740197</v>
      </c>
      <c r="AK27" s="148">
        <f t="shared" si="12"/>
        <v>51.452548892740197</v>
      </c>
      <c r="AL27" s="148">
        <f t="shared" si="12"/>
        <v>51.452548892740197</v>
      </c>
      <c r="AM27" s="148">
        <f t="shared" si="12"/>
        <v>51.452548892740197</v>
      </c>
      <c r="AN27" s="148">
        <f t="shared" si="12"/>
        <v>51.452548892740197</v>
      </c>
      <c r="AO27" s="148">
        <f t="shared" si="12"/>
        <v>51.452548892740197</v>
      </c>
      <c r="AP27" s="135"/>
      <c r="AQ27" s="147">
        <f t="shared" si="6"/>
        <v>11</v>
      </c>
      <c r="AR27" s="148">
        <f t="shared" si="7"/>
        <v>0</v>
      </c>
      <c r="AS27" s="148">
        <f t="shared" si="7"/>
        <v>0</v>
      </c>
      <c r="AT27" s="148">
        <f t="shared" si="7"/>
        <v>0</v>
      </c>
      <c r="AU27" s="148">
        <f t="shared" si="7"/>
        <v>0</v>
      </c>
      <c r="AV27" s="148">
        <f t="shared" si="7"/>
        <v>0</v>
      </c>
      <c r="AW27" s="148">
        <f t="shared" si="7"/>
        <v>0</v>
      </c>
      <c r="AX27" s="148">
        <f t="shared" si="7"/>
        <v>0</v>
      </c>
      <c r="AY27" s="148">
        <f t="shared" si="7"/>
        <v>0</v>
      </c>
      <c r="AZ27" s="148">
        <f t="shared" si="7"/>
        <v>0</v>
      </c>
      <c r="BA27" s="148">
        <f t="shared" si="7"/>
        <v>0</v>
      </c>
      <c r="BB27" s="148">
        <f t="shared" si="7"/>
        <v>0</v>
      </c>
      <c r="BC27" s="152"/>
      <c r="BD27" s="149">
        <f t="shared" si="8"/>
        <v>0</v>
      </c>
      <c r="BE27" s="149">
        <f t="shared" si="8"/>
        <v>0</v>
      </c>
      <c r="BF27" s="149">
        <f t="shared" si="8"/>
        <v>0</v>
      </c>
      <c r="BG27" s="149">
        <f t="shared" si="8"/>
        <v>0</v>
      </c>
      <c r="BH27" s="149">
        <f t="shared" si="8"/>
        <v>0</v>
      </c>
      <c r="BI27" s="149">
        <f t="shared" si="8"/>
        <v>0</v>
      </c>
      <c r="BJ27" s="149">
        <f t="shared" si="8"/>
        <v>0</v>
      </c>
      <c r="BK27" s="149">
        <f t="shared" si="8"/>
        <v>0</v>
      </c>
      <c r="BL27" s="149">
        <f t="shared" si="8"/>
        <v>0</v>
      </c>
      <c r="BM27" s="149">
        <f t="shared" si="8"/>
        <v>0</v>
      </c>
      <c r="BN27" s="149">
        <f t="shared" si="8"/>
        <v>0</v>
      </c>
      <c r="BO27" s="40"/>
      <c r="BP27" s="40"/>
    </row>
    <row r="28" spans="2:68" ht="14.25" customHeight="1" x14ac:dyDescent="0.3">
      <c r="B28" s="159">
        <f>'Current Year'!B32</f>
        <v>12</v>
      </c>
      <c r="C28" s="173">
        <f t="shared" si="13"/>
        <v>3533.8468122015779</v>
      </c>
      <c r="D28" s="173">
        <f t="shared" si="9"/>
        <v>3533.8468122015779</v>
      </c>
      <c r="E28" s="173">
        <f t="shared" si="9"/>
        <v>3533.8468122015779</v>
      </c>
      <c r="F28" s="173">
        <f t="shared" si="9"/>
        <v>3533.8468122015779</v>
      </c>
      <c r="G28" s="173">
        <f t="shared" si="9"/>
        <v>3533.8468122015779</v>
      </c>
      <c r="H28" s="173">
        <f t="shared" si="9"/>
        <v>3533.8468122015779</v>
      </c>
      <c r="I28" s="173">
        <f t="shared" si="9"/>
        <v>3533.8468122015779</v>
      </c>
      <c r="J28" s="173">
        <f t="shared" si="9"/>
        <v>3533.8468122015779</v>
      </c>
      <c r="K28" s="173">
        <f t="shared" si="9"/>
        <v>3533.8468122015779</v>
      </c>
      <c r="L28" s="173">
        <f t="shared" si="9"/>
        <v>3533.8468122015779</v>
      </c>
      <c r="M28" s="173">
        <f t="shared" si="9"/>
        <v>3533.8468122015779</v>
      </c>
      <c r="N28" s="173">
        <f t="shared" si="9"/>
        <v>3533.8468122015779</v>
      </c>
      <c r="P28" s="150">
        <f t="shared" si="10"/>
        <v>12</v>
      </c>
      <c r="Q28" s="178">
        <f t="shared" si="14"/>
        <v>1.4999999999999902E-2</v>
      </c>
      <c r="R28" s="178">
        <f t="shared" si="11"/>
        <v>1.4999999999999902E-2</v>
      </c>
      <c r="S28" s="178">
        <f t="shared" si="11"/>
        <v>1.4999999999999902E-2</v>
      </c>
      <c r="T28" s="178">
        <f t="shared" si="11"/>
        <v>1.4999999999999902E-2</v>
      </c>
      <c r="U28" s="178">
        <f t="shared" si="11"/>
        <v>1.4999999999999902E-2</v>
      </c>
      <c r="V28" s="178">
        <f t="shared" si="11"/>
        <v>1.4999999999999902E-2</v>
      </c>
      <c r="W28" s="178">
        <f t="shared" si="11"/>
        <v>1.4999999999999902E-2</v>
      </c>
      <c r="X28" s="178">
        <f t="shared" si="11"/>
        <v>1.4999999999999902E-2</v>
      </c>
      <c r="Y28" s="178">
        <f t="shared" si="11"/>
        <v>1.4999999999999902E-2</v>
      </c>
      <c r="Z28" s="178">
        <f t="shared" si="11"/>
        <v>1.4999999999999902E-2</v>
      </c>
      <c r="AA28" s="178">
        <f t="shared" si="11"/>
        <v>1.4999999999999902E-2</v>
      </c>
      <c r="AB28" s="178">
        <f t="shared" si="11"/>
        <v>1.4999999999999902E-2</v>
      </c>
      <c r="AC28" s="135"/>
      <c r="AD28" s="148">
        <f t="shared" si="15"/>
        <v>52.224337126131559</v>
      </c>
      <c r="AE28" s="148">
        <f t="shared" si="12"/>
        <v>52.224337126131559</v>
      </c>
      <c r="AF28" s="148">
        <f t="shared" si="12"/>
        <v>52.224337126131559</v>
      </c>
      <c r="AG28" s="148">
        <f t="shared" si="12"/>
        <v>52.224337126131559</v>
      </c>
      <c r="AH28" s="148">
        <f t="shared" si="12"/>
        <v>52.224337126131559</v>
      </c>
      <c r="AI28" s="148">
        <f t="shared" si="12"/>
        <v>52.224337126131559</v>
      </c>
      <c r="AJ28" s="148">
        <f t="shared" si="12"/>
        <v>52.224337126131559</v>
      </c>
      <c r="AK28" s="148">
        <f t="shared" si="12"/>
        <v>52.224337126131559</v>
      </c>
      <c r="AL28" s="148">
        <f t="shared" si="12"/>
        <v>52.224337126131559</v>
      </c>
      <c r="AM28" s="148">
        <f t="shared" si="12"/>
        <v>52.224337126131559</v>
      </c>
      <c r="AN28" s="148">
        <f t="shared" si="12"/>
        <v>52.224337126131559</v>
      </c>
      <c r="AO28" s="148">
        <f t="shared" si="12"/>
        <v>52.224337126131559</v>
      </c>
      <c r="AP28" s="135"/>
      <c r="AQ28" s="147">
        <f t="shared" si="6"/>
        <v>12</v>
      </c>
      <c r="AR28" s="148">
        <f t="shared" si="7"/>
        <v>0</v>
      </c>
      <c r="AS28" s="148">
        <f t="shared" si="7"/>
        <v>0</v>
      </c>
      <c r="AT28" s="148">
        <f t="shared" si="7"/>
        <v>0</v>
      </c>
      <c r="AU28" s="148">
        <f t="shared" si="7"/>
        <v>0</v>
      </c>
      <c r="AV28" s="148">
        <f t="shared" si="7"/>
        <v>0</v>
      </c>
      <c r="AW28" s="148">
        <f t="shared" si="7"/>
        <v>0</v>
      </c>
      <c r="AX28" s="148">
        <f t="shared" si="7"/>
        <v>0</v>
      </c>
      <c r="AY28" s="148">
        <f t="shared" si="7"/>
        <v>0</v>
      </c>
      <c r="AZ28" s="148">
        <f t="shared" si="7"/>
        <v>0</v>
      </c>
      <c r="BA28" s="148">
        <f t="shared" si="7"/>
        <v>0</v>
      </c>
      <c r="BB28" s="148">
        <f t="shared" si="7"/>
        <v>0</v>
      </c>
      <c r="BC28" s="152"/>
      <c r="BD28" s="149">
        <f t="shared" si="8"/>
        <v>0</v>
      </c>
      <c r="BE28" s="149">
        <f t="shared" si="8"/>
        <v>0</v>
      </c>
      <c r="BF28" s="149">
        <f t="shared" si="8"/>
        <v>0</v>
      </c>
      <c r="BG28" s="149">
        <f t="shared" si="8"/>
        <v>0</v>
      </c>
      <c r="BH28" s="149">
        <f t="shared" si="8"/>
        <v>0</v>
      </c>
      <c r="BI28" s="149">
        <f t="shared" si="8"/>
        <v>0</v>
      </c>
      <c r="BJ28" s="149">
        <f t="shared" si="8"/>
        <v>0</v>
      </c>
      <c r="BK28" s="149">
        <f t="shared" si="8"/>
        <v>0</v>
      </c>
      <c r="BL28" s="149">
        <f t="shared" si="8"/>
        <v>0</v>
      </c>
      <c r="BM28" s="149">
        <f t="shared" si="8"/>
        <v>0</v>
      </c>
      <c r="BN28" s="149">
        <f t="shared" si="8"/>
        <v>0</v>
      </c>
      <c r="BO28" s="40"/>
      <c r="BP28" s="40"/>
    </row>
    <row r="29" spans="2:68" ht="14.25" customHeight="1" x14ac:dyDescent="0.3">
      <c r="B29" s="159">
        <f>'Current Year'!B33</f>
        <v>13</v>
      </c>
      <c r="C29" s="173">
        <f t="shared" si="13"/>
        <v>3586.8545143846013</v>
      </c>
      <c r="D29" s="173">
        <f t="shared" si="9"/>
        <v>3586.8545143846013</v>
      </c>
      <c r="E29" s="173">
        <f t="shared" si="9"/>
        <v>3586.8545143846013</v>
      </c>
      <c r="F29" s="173">
        <f t="shared" si="9"/>
        <v>3586.8545143846013</v>
      </c>
      <c r="G29" s="173">
        <f t="shared" si="9"/>
        <v>3586.8545143846013</v>
      </c>
      <c r="H29" s="173">
        <f t="shared" si="9"/>
        <v>3586.8545143846013</v>
      </c>
      <c r="I29" s="173">
        <f t="shared" si="9"/>
        <v>3586.8545143846013</v>
      </c>
      <c r="J29" s="173">
        <f t="shared" si="9"/>
        <v>3586.8545143846013</v>
      </c>
      <c r="K29" s="173">
        <f t="shared" si="9"/>
        <v>3586.8545143846013</v>
      </c>
      <c r="L29" s="173">
        <f t="shared" si="9"/>
        <v>3586.8545143846013</v>
      </c>
      <c r="M29" s="173">
        <f t="shared" si="9"/>
        <v>3586.8545143846013</v>
      </c>
      <c r="N29" s="173">
        <f t="shared" si="9"/>
        <v>3586.8545143846013</v>
      </c>
      <c r="P29" s="150">
        <f t="shared" si="10"/>
        <v>13</v>
      </c>
      <c r="Q29" s="178">
        <f t="shared" si="14"/>
        <v>1.4999999999999902E-2</v>
      </c>
      <c r="R29" s="178">
        <f t="shared" si="11"/>
        <v>1.4999999999999902E-2</v>
      </c>
      <c r="S29" s="178">
        <f t="shared" si="11"/>
        <v>1.4999999999999902E-2</v>
      </c>
      <c r="T29" s="178">
        <f t="shared" si="11"/>
        <v>1.4999999999999902E-2</v>
      </c>
      <c r="U29" s="178">
        <f t="shared" si="11"/>
        <v>1.4999999999999902E-2</v>
      </c>
      <c r="V29" s="178">
        <f t="shared" si="11"/>
        <v>1.4999999999999902E-2</v>
      </c>
      <c r="W29" s="178">
        <f t="shared" si="11"/>
        <v>1.4999999999999902E-2</v>
      </c>
      <c r="X29" s="178">
        <f t="shared" si="11"/>
        <v>1.4999999999999902E-2</v>
      </c>
      <c r="Y29" s="178">
        <f t="shared" si="11"/>
        <v>1.4999999999999902E-2</v>
      </c>
      <c r="Z29" s="178">
        <f t="shared" si="11"/>
        <v>1.4999999999999902E-2</v>
      </c>
      <c r="AA29" s="178">
        <f t="shared" si="11"/>
        <v>1.4999999999999902E-2</v>
      </c>
      <c r="AB29" s="178">
        <f t="shared" si="11"/>
        <v>1.4999999999999902E-2</v>
      </c>
      <c r="AC29" s="135"/>
      <c r="AD29" s="148">
        <f t="shared" si="15"/>
        <v>53.007702183023412</v>
      </c>
      <c r="AE29" s="148">
        <f t="shared" si="12"/>
        <v>53.007702183023412</v>
      </c>
      <c r="AF29" s="148">
        <f t="shared" si="12"/>
        <v>53.007702183023412</v>
      </c>
      <c r="AG29" s="148">
        <f t="shared" si="12"/>
        <v>53.007702183023412</v>
      </c>
      <c r="AH29" s="148">
        <f t="shared" si="12"/>
        <v>53.007702183023412</v>
      </c>
      <c r="AI29" s="148">
        <f t="shared" si="12"/>
        <v>53.007702183023412</v>
      </c>
      <c r="AJ29" s="148">
        <f t="shared" si="12"/>
        <v>53.007702183023412</v>
      </c>
      <c r="AK29" s="148">
        <f t="shared" si="12"/>
        <v>53.007702183023412</v>
      </c>
      <c r="AL29" s="148">
        <f t="shared" si="12"/>
        <v>53.007702183023412</v>
      </c>
      <c r="AM29" s="148">
        <f t="shared" si="12"/>
        <v>53.007702183023412</v>
      </c>
      <c r="AN29" s="148">
        <f t="shared" si="12"/>
        <v>53.007702183023412</v>
      </c>
      <c r="AO29" s="148">
        <f t="shared" si="12"/>
        <v>53.007702183023412</v>
      </c>
      <c r="AP29" s="135"/>
      <c r="AQ29" s="147">
        <f t="shared" si="6"/>
        <v>13</v>
      </c>
      <c r="AR29" s="148">
        <f t="shared" si="7"/>
        <v>0</v>
      </c>
      <c r="AS29" s="148">
        <f t="shared" si="7"/>
        <v>0</v>
      </c>
      <c r="AT29" s="148">
        <f t="shared" si="7"/>
        <v>0</v>
      </c>
      <c r="AU29" s="148">
        <f t="shared" si="7"/>
        <v>0</v>
      </c>
      <c r="AV29" s="148">
        <f t="shared" si="7"/>
        <v>0</v>
      </c>
      <c r="AW29" s="148">
        <f t="shared" si="7"/>
        <v>0</v>
      </c>
      <c r="AX29" s="148">
        <f t="shared" si="7"/>
        <v>0</v>
      </c>
      <c r="AY29" s="148">
        <f t="shared" si="7"/>
        <v>0</v>
      </c>
      <c r="AZ29" s="148">
        <f t="shared" si="7"/>
        <v>0</v>
      </c>
      <c r="BA29" s="148">
        <f t="shared" si="7"/>
        <v>0</v>
      </c>
      <c r="BB29" s="148">
        <f t="shared" si="7"/>
        <v>0</v>
      </c>
      <c r="BC29" s="152"/>
      <c r="BD29" s="149">
        <f t="shared" si="8"/>
        <v>0</v>
      </c>
      <c r="BE29" s="149">
        <f t="shared" si="8"/>
        <v>0</v>
      </c>
      <c r="BF29" s="149">
        <f t="shared" si="8"/>
        <v>0</v>
      </c>
      <c r="BG29" s="149">
        <f t="shared" si="8"/>
        <v>0</v>
      </c>
      <c r="BH29" s="149">
        <f t="shared" si="8"/>
        <v>0</v>
      </c>
      <c r="BI29" s="149">
        <f t="shared" si="8"/>
        <v>0</v>
      </c>
      <c r="BJ29" s="149">
        <f t="shared" si="8"/>
        <v>0</v>
      </c>
      <c r="BK29" s="149">
        <f t="shared" si="8"/>
        <v>0</v>
      </c>
      <c r="BL29" s="149">
        <f t="shared" si="8"/>
        <v>0</v>
      </c>
      <c r="BM29" s="149">
        <f t="shared" si="8"/>
        <v>0</v>
      </c>
      <c r="BN29" s="149">
        <f t="shared" si="8"/>
        <v>0</v>
      </c>
      <c r="BO29" s="40"/>
      <c r="BP29" s="40"/>
    </row>
    <row r="30" spans="2:68" ht="14.25" customHeight="1" x14ac:dyDescent="0.3">
      <c r="B30" s="159">
        <f>'Current Year'!B34</f>
        <v>14</v>
      </c>
      <c r="C30" s="173">
        <f t="shared" si="13"/>
        <v>3640.6573321003698</v>
      </c>
      <c r="D30" s="173">
        <f t="shared" si="9"/>
        <v>3640.6573321003698</v>
      </c>
      <c r="E30" s="173">
        <f t="shared" si="9"/>
        <v>3640.6573321003698</v>
      </c>
      <c r="F30" s="173">
        <f t="shared" si="9"/>
        <v>3640.6573321003698</v>
      </c>
      <c r="G30" s="173">
        <f t="shared" si="9"/>
        <v>3640.6573321003698</v>
      </c>
      <c r="H30" s="173">
        <f t="shared" si="9"/>
        <v>3640.6573321003698</v>
      </c>
      <c r="I30" s="173">
        <f t="shared" si="9"/>
        <v>3640.6573321003698</v>
      </c>
      <c r="J30" s="173">
        <f t="shared" si="9"/>
        <v>3640.6573321003698</v>
      </c>
      <c r="K30" s="173">
        <f t="shared" si="9"/>
        <v>3640.6573321003698</v>
      </c>
      <c r="L30" s="173">
        <f t="shared" si="9"/>
        <v>3640.6573321003698</v>
      </c>
      <c r="M30" s="173">
        <f t="shared" si="9"/>
        <v>3640.6573321003698</v>
      </c>
      <c r="N30" s="173">
        <f t="shared" si="9"/>
        <v>3640.6573321003698</v>
      </c>
      <c r="P30" s="150">
        <f t="shared" si="10"/>
        <v>14</v>
      </c>
      <c r="Q30" s="178">
        <f t="shared" si="14"/>
        <v>1.4999999999999902E-2</v>
      </c>
      <c r="R30" s="178">
        <f t="shared" si="11"/>
        <v>1.4999999999999902E-2</v>
      </c>
      <c r="S30" s="178">
        <f t="shared" si="11"/>
        <v>1.4999999999999902E-2</v>
      </c>
      <c r="T30" s="178">
        <f t="shared" si="11"/>
        <v>1.4999999999999902E-2</v>
      </c>
      <c r="U30" s="178">
        <f t="shared" si="11"/>
        <v>1.4999999999999902E-2</v>
      </c>
      <c r="V30" s="178">
        <f t="shared" si="11"/>
        <v>1.4999999999999902E-2</v>
      </c>
      <c r="W30" s="178">
        <f t="shared" si="11"/>
        <v>1.4999999999999902E-2</v>
      </c>
      <c r="X30" s="178">
        <f t="shared" si="11"/>
        <v>1.4999999999999902E-2</v>
      </c>
      <c r="Y30" s="178">
        <f t="shared" si="11"/>
        <v>1.4999999999999902E-2</v>
      </c>
      <c r="Z30" s="178">
        <f t="shared" si="11"/>
        <v>1.4999999999999902E-2</v>
      </c>
      <c r="AA30" s="178">
        <f t="shared" si="11"/>
        <v>1.4999999999999902E-2</v>
      </c>
      <c r="AB30" s="178">
        <f t="shared" si="11"/>
        <v>1.4999999999999902E-2</v>
      </c>
      <c r="AC30" s="135"/>
      <c r="AD30" s="148">
        <f t="shared" si="15"/>
        <v>53.802817715768469</v>
      </c>
      <c r="AE30" s="148">
        <f t="shared" si="12"/>
        <v>53.802817715768469</v>
      </c>
      <c r="AF30" s="148">
        <f t="shared" si="12"/>
        <v>53.802817715768469</v>
      </c>
      <c r="AG30" s="148">
        <f t="shared" si="12"/>
        <v>53.802817715768469</v>
      </c>
      <c r="AH30" s="148">
        <f t="shared" si="12"/>
        <v>53.802817715768469</v>
      </c>
      <c r="AI30" s="148">
        <f t="shared" si="12"/>
        <v>53.802817715768469</v>
      </c>
      <c r="AJ30" s="148">
        <f t="shared" si="12"/>
        <v>53.802817715768469</v>
      </c>
      <c r="AK30" s="148">
        <f t="shared" si="12"/>
        <v>53.802817715768469</v>
      </c>
      <c r="AL30" s="148">
        <f t="shared" si="12"/>
        <v>53.802817715768469</v>
      </c>
      <c r="AM30" s="148">
        <f t="shared" si="12"/>
        <v>53.802817715768469</v>
      </c>
      <c r="AN30" s="148">
        <f t="shared" si="12"/>
        <v>53.802817715768469</v>
      </c>
      <c r="AO30" s="148">
        <f t="shared" si="12"/>
        <v>53.802817715768469</v>
      </c>
      <c r="AP30" s="135"/>
      <c r="AQ30" s="147">
        <f t="shared" si="6"/>
        <v>14</v>
      </c>
      <c r="AR30" s="148">
        <f t="shared" si="7"/>
        <v>0</v>
      </c>
      <c r="AS30" s="148">
        <f t="shared" si="7"/>
        <v>0</v>
      </c>
      <c r="AT30" s="148">
        <f t="shared" si="7"/>
        <v>0</v>
      </c>
      <c r="AU30" s="148">
        <f t="shared" si="7"/>
        <v>0</v>
      </c>
      <c r="AV30" s="148">
        <f t="shared" si="7"/>
        <v>0</v>
      </c>
      <c r="AW30" s="148">
        <f t="shared" si="7"/>
        <v>0</v>
      </c>
      <c r="AX30" s="148">
        <f t="shared" si="7"/>
        <v>0</v>
      </c>
      <c r="AY30" s="148">
        <f t="shared" si="7"/>
        <v>0</v>
      </c>
      <c r="AZ30" s="148">
        <f t="shared" si="7"/>
        <v>0</v>
      </c>
      <c r="BA30" s="148">
        <f t="shared" si="7"/>
        <v>0</v>
      </c>
      <c r="BB30" s="148">
        <f t="shared" si="7"/>
        <v>0</v>
      </c>
      <c r="BC30" s="152"/>
      <c r="BD30" s="149">
        <f t="shared" si="8"/>
        <v>0</v>
      </c>
      <c r="BE30" s="149">
        <f t="shared" si="8"/>
        <v>0</v>
      </c>
      <c r="BF30" s="149">
        <f t="shared" si="8"/>
        <v>0</v>
      </c>
      <c r="BG30" s="149">
        <f t="shared" si="8"/>
        <v>0</v>
      </c>
      <c r="BH30" s="149">
        <f t="shared" si="8"/>
        <v>0</v>
      </c>
      <c r="BI30" s="149">
        <f t="shared" si="8"/>
        <v>0</v>
      </c>
      <c r="BJ30" s="149">
        <f t="shared" si="8"/>
        <v>0</v>
      </c>
      <c r="BK30" s="149">
        <f t="shared" si="8"/>
        <v>0</v>
      </c>
      <c r="BL30" s="149">
        <f t="shared" si="8"/>
        <v>0</v>
      </c>
      <c r="BM30" s="149">
        <f t="shared" si="8"/>
        <v>0</v>
      </c>
      <c r="BN30" s="149">
        <f t="shared" si="8"/>
        <v>0</v>
      </c>
      <c r="BO30" s="40"/>
      <c r="BP30" s="40"/>
    </row>
    <row r="31" spans="2:68" ht="14.25" customHeight="1" x14ac:dyDescent="0.3">
      <c r="B31" s="159">
        <f>'Current Year'!B35</f>
        <v>15</v>
      </c>
      <c r="C31" s="173">
        <f t="shared" si="13"/>
        <v>3695.2671920818748</v>
      </c>
      <c r="D31" s="173">
        <f t="shared" si="9"/>
        <v>3695.2671920818748</v>
      </c>
      <c r="E31" s="173">
        <f t="shared" si="9"/>
        <v>3695.2671920818748</v>
      </c>
      <c r="F31" s="173">
        <f t="shared" si="9"/>
        <v>3695.2671920818748</v>
      </c>
      <c r="G31" s="173">
        <f t="shared" si="9"/>
        <v>3695.2671920818748</v>
      </c>
      <c r="H31" s="173">
        <f t="shared" si="9"/>
        <v>3695.2671920818748</v>
      </c>
      <c r="I31" s="173">
        <f t="shared" si="9"/>
        <v>3695.2671920818748</v>
      </c>
      <c r="J31" s="173">
        <f t="shared" si="9"/>
        <v>3695.2671920818748</v>
      </c>
      <c r="K31" s="173">
        <f t="shared" si="9"/>
        <v>3695.2671920818748</v>
      </c>
      <c r="L31" s="173">
        <f t="shared" si="9"/>
        <v>3695.2671920818748</v>
      </c>
      <c r="M31" s="173">
        <f t="shared" si="9"/>
        <v>3695.2671920818748</v>
      </c>
      <c r="N31" s="173">
        <f t="shared" si="9"/>
        <v>3695.2671920818748</v>
      </c>
      <c r="P31" s="150">
        <f t="shared" si="10"/>
        <v>15</v>
      </c>
      <c r="Q31" s="178">
        <f t="shared" si="14"/>
        <v>1.4999999999999902E-2</v>
      </c>
      <c r="R31" s="178">
        <f t="shared" si="11"/>
        <v>1.4999999999999902E-2</v>
      </c>
      <c r="S31" s="178">
        <f t="shared" si="11"/>
        <v>1.4999999999999902E-2</v>
      </c>
      <c r="T31" s="178">
        <f t="shared" si="11"/>
        <v>1.4999999999999902E-2</v>
      </c>
      <c r="U31" s="178">
        <f t="shared" si="11"/>
        <v>1.4999999999999902E-2</v>
      </c>
      <c r="V31" s="178">
        <f t="shared" si="11"/>
        <v>1.4999999999999902E-2</v>
      </c>
      <c r="W31" s="178">
        <f t="shared" si="11"/>
        <v>1.4999999999999902E-2</v>
      </c>
      <c r="X31" s="178">
        <f t="shared" si="11"/>
        <v>1.4999999999999902E-2</v>
      </c>
      <c r="Y31" s="178">
        <f t="shared" si="11"/>
        <v>1.4999999999999902E-2</v>
      </c>
      <c r="Z31" s="178">
        <f t="shared" si="11"/>
        <v>1.4999999999999902E-2</v>
      </c>
      <c r="AA31" s="178">
        <f t="shared" si="11"/>
        <v>1.4999999999999902E-2</v>
      </c>
      <c r="AB31" s="178">
        <f t="shared" si="11"/>
        <v>1.4999999999999902E-2</v>
      </c>
      <c r="AC31" s="135"/>
      <c r="AD31" s="148">
        <f t="shared" si="15"/>
        <v>54.609859981504997</v>
      </c>
      <c r="AE31" s="148">
        <f t="shared" si="12"/>
        <v>54.609859981504997</v>
      </c>
      <c r="AF31" s="148">
        <f t="shared" si="12"/>
        <v>54.609859981504997</v>
      </c>
      <c r="AG31" s="148">
        <f t="shared" si="12"/>
        <v>54.609859981504997</v>
      </c>
      <c r="AH31" s="148">
        <f t="shared" si="12"/>
        <v>54.609859981504997</v>
      </c>
      <c r="AI31" s="148">
        <f t="shared" si="12"/>
        <v>54.609859981504997</v>
      </c>
      <c r="AJ31" s="148">
        <f t="shared" si="12"/>
        <v>54.609859981504997</v>
      </c>
      <c r="AK31" s="148">
        <f t="shared" si="12"/>
        <v>54.609859981504997</v>
      </c>
      <c r="AL31" s="148">
        <f t="shared" si="12"/>
        <v>54.609859981504997</v>
      </c>
      <c r="AM31" s="148">
        <f t="shared" si="12"/>
        <v>54.609859981504997</v>
      </c>
      <c r="AN31" s="148">
        <f t="shared" si="12"/>
        <v>54.609859981504997</v>
      </c>
      <c r="AO31" s="148">
        <f t="shared" si="12"/>
        <v>54.609859981504997</v>
      </c>
      <c r="AP31" s="135"/>
      <c r="AQ31" s="147">
        <f t="shared" si="6"/>
        <v>15</v>
      </c>
      <c r="AR31" s="148">
        <f t="shared" si="7"/>
        <v>0</v>
      </c>
      <c r="AS31" s="148">
        <f t="shared" si="7"/>
        <v>0</v>
      </c>
      <c r="AT31" s="148">
        <f t="shared" si="7"/>
        <v>0</v>
      </c>
      <c r="AU31" s="148">
        <f t="shared" si="7"/>
        <v>0</v>
      </c>
      <c r="AV31" s="148">
        <f t="shared" si="7"/>
        <v>0</v>
      </c>
      <c r="AW31" s="148">
        <f t="shared" si="7"/>
        <v>0</v>
      </c>
      <c r="AX31" s="148">
        <f t="shared" si="7"/>
        <v>0</v>
      </c>
      <c r="AY31" s="148">
        <f t="shared" si="7"/>
        <v>0</v>
      </c>
      <c r="AZ31" s="148">
        <f t="shared" si="7"/>
        <v>0</v>
      </c>
      <c r="BA31" s="148">
        <f t="shared" si="7"/>
        <v>0</v>
      </c>
      <c r="BB31" s="148">
        <f t="shared" si="7"/>
        <v>0</v>
      </c>
      <c r="BC31" s="152"/>
      <c r="BD31" s="149">
        <f t="shared" si="8"/>
        <v>0</v>
      </c>
      <c r="BE31" s="149">
        <f t="shared" si="8"/>
        <v>0</v>
      </c>
      <c r="BF31" s="149">
        <f t="shared" si="8"/>
        <v>0</v>
      </c>
      <c r="BG31" s="149">
        <f t="shared" si="8"/>
        <v>0</v>
      </c>
      <c r="BH31" s="149">
        <f t="shared" si="8"/>
        <v>0</v>
      </c>
      <c r="BI31" s="149">
        <f t="shared" si="8"/>
        <v>0</v>
      </c>
      <c r="BJ31" s="149">
        <f t="shared" si="8"/>
        <v>0</v>
      </c>
      <c r="BK31" s="149">
        <f t="shared" si="8"/>
        <v>0</v>
      </c>
      <c r="BL31" s="149">
        <f t="shared" si="8"/>
        <v>0</v>
      </c>
      <c r="BM31" s="149">
        <f t="shared" si="8"/>
        <v>0</v>
      </c>
      <c r="BN31" s="149">
        <f t="shared" si="8"/>
        <v>0</v>
      </c>
      <c r="BO31" s="40"/>
      <c r="BP31" s="40"/>
    </row>
    <row r="32" spans="2:68" ht="14.25" customHeight="1" x14ac:dyDescent="0.3">
      <c r="B32" s="159">
        <f>'Current Year'!B36</f>
        <v>16</v>
      </c>
      <c r="C32" s="173">
        <f t="shared" si="13"/>
        <v>3750.6961999631026</v>
      </c>
      <c r="D32" s="173">
        <f t="shared" si="9"/>
        <v>3750.6961999631026</v>
      </c>
      <c r="E32" s="173">
        <f t="shared" si="9"/>
        <v>3750.6961999631026</v>
      </c>
      <c r="F32" s="173">
        <f t="shared" si="9"/>
        <v>3750.6961999631026</v>
      </c>
      <c r="G32" s="173">
        <f t="shared" si="9"/>
        <v>3750.6961999631026</v>
      </c>
      <c r="H32" s="173">
        <f t="shared" si="9"/>
        <v>3750.6961999631026</v>
      </c>
      <c r="I32" s="173">
        <f t="shared" si="9"/>
        <v>3750.6961999631026</v>
      </c>
      <c r="J32" s="173">
        <f t="shared" si="9"/>
        <v>3750.6961999631026</v>
      </c>
      <c r="K32" s="173">
        <f t="shared" si="9"/>
        <v>3750.6961999631026</v>
      </c>
      <c r="L32" s="173">
        <f t="shared" si="9"/>
        <v>3750.6961999631026</v>
      </c>
      <c r="M32" s="173">
        <f t="shared" si="9"/>
        <v>3750.6961999631026</v>
      </c>
      <c r="N32" s="173">
        <f t="shared" si="9"/>
        <v>3750.6961999631026</v>
      </c>
      <c r="P32" s="150">
        <f t="shared" si="10"/>
        <v>16</v>
      </c>
      <c r="Q32" s="178">
        <f t="shared" si="14"/>
        <v>1.4999999999999902E-2</v>
      </c>
      <c r="R32" s="178">
        <f t="shared" si="11"/>
        <v>1.4999999999999902E-2</v>
      </c>
      <c r="S32" s="178">
        <f t="shared" si="11"/>
        <v>1.4999999999999902E-2</v>
      </c>
      <c r="T32" s="178">
        <f t="shared" si="11"/>
        <v>1.4999999999999902E-2</v>
      </c>
      <c r="U32" s="178">
        <f t="shared" si="11"/>
        <v>1.4999999999999902E-2</v>
      </c>
      <c r="V32" s="178">
        <f t="shared" si="11"/>
        <v>1.4999999999999902E-2</v>
      </c>
      <c r="W32" s="178">
        <f t="shared" si="11"/>
        <v>1.4999999999999902E-2</v>
      </c>
      <c r="X32" s="178">
        <f t="shared" si="11"/>
        <v>1.4999999999999902E-2</v>
      </c>
      <c r="Y32" s="178">
        <f t="shared" si="11"/>
        <v>1.4999999999999902E-2</v>
      </c>
      <c r="Z32" s="178">
        <f t="shared" si="11"/>
        <v>1.4999999999999902E-2</v>
      </c>
      <c r="AA32" s="178">
        <f t="shared" si="11"/>
        <v>1.4999999999999902E-2</v>
      </c>
      <c r="AB32" s="178">
        <f t="shared" si="11"/>
        <v>1.4999999999999902E-2</v>
      </c>
      <c r="AC32" s="135"/>
      <c r="AD32" s="148">
        <f t="shared" si="15"/>
        <v>55.42900788122779</v>
      </c>
      <c r="AE32" s="148">
        <f t="shared" si="12"/>
        <v>55.42900788122779</v>
      </c>
      <c r="AF32" s="148">
        <f t="shared" si="12"/>
        <v>55.42900788122779</v>
      </c>
      <c r="AG32" s="148">
        <f t="shared" si="12"/>
        <v>55.42900788122779</v>
      </c>
      <c r="AH32" s="148">
        <f t="shared" si="12"/>
        <v>55.42900788122779</v>
      </c>
      <c r="AI32" s="148">
        <f t="shared" si="12"/>
        <v>55.42900788122779</v>
      </c>
      <c r="AJ32" s="148">
        <f t="shared" si="12"/>
        <v>55.42900788122779</v>
      </c>
      <c r="AK32" s="148">
        <f t="shared" si="12"/>
        <v>55.42900788122779</v>
      </c>
      <c r="AL32" s="148">
        <f t="shared" si="12"/>
        <v>55.42900788122779</v>
      </c>
      <c r="AM32" s="148">
        <f t="shared" si="12"/>
        <v>55.42900788122779</v>
      </c>
      <c r="AN32" s="148">
        <f t="shared" si="12"/>
        <v>55.42900788122779</v>
      </c>
      <c r="AO32" s="148">
        <f t="shared" si="12"/>
        <v>55.42900788122779</v>
      </c>
      <c r="AP32" s="135"/>
      <c r="AQ32" s="147">
        <f t="shared" si="6"/>
        <v>16</v>
      </c>
      <c r="AR32" s="148">
        <f t="shared" si="7"/>
        <v>0</v>
      </c>
      <c r="AS32" s="148">
        <f t="shared" si="7"/>
        <v>0</v>
      </c>
      <c r="AT32" s="148">
        <f t="shared" si="7"/>
        <v>0</v>
      </c>
      <c r="AU32" s="148">
        <f t="shared" si="7"/>
        <v>0</v>
      </c>
      <c r="AV32" s="148">
        <f t="shared" si="7"/>
        <v>0</v>
      </c>
      <c r="AW32" s="148">
        <f t="shared" si="7"/>
        <v>0</v>
      </c>
      <c r="AX32" s="148">
        <f t="shared" si="7"/>
        <v>0</v>
      </c>
      <c r="AY32" s="148">
        <f t="shared" si="7"/>
        <v>0</v>
      </c>
      <c r="AZ32" s="148">
        <f t="shared" si="7"/>
        <v>0</v>
      </c>
      <c r="BA32" s="148">
        <f t="shared" si="7"/>
        <v>0</v>
      </c>
      <c r="BB32" s="148">
        <f t="shared" si="7"/>
        <v>0</v>
      </c>
      <c r="BC32" s="152"/>
      <c r="BD32" s="149">
        <f t="shared" si="8"/>
        <v>0</v>
      </c>
      <c r="BE32" s="149">
        <f t="shared" si="8"/>
        <v>0</v>
      </c>
      <c r="BF32" s="149">
        <f t="shared" si="8"/>
        <v>0</v>
      </c>
      <c r="BG32" s="149">
        <f t="shared" si="8"/>
        <v>0</v>
      </c>
      <c r="BH32" s="149">
        <f t="shared" si="8"/>
        <v>0</v>
      </c>
      <c r="BI32" s="149">
        <f t="shared" si="8"/>
        <v>0</v>
      </c>
      <c r="BJ32" s="149">
        <f t="shared" si="8"/>
        <v>0</v>
      </c>
      <c r="BK32" s="149">
        <f t="shared" si="8"/>
        <v>0</v>
      </c>
      <c r="BL32" s="149">
        <f t="shared" si="8"/>
        <v>0</v>
      </c>
      <c r="BM32" s="149">
        <f t="shared" si="8"/>
        <v>0</v>
      </c>
      <c r="BN32" s="149">
        <f t="shared" si="8"/>
        <v>0</v>
      </c>
      <c r="BO32" s="40"/>
      <c r="BP32" s="40"/>
    </row>
    <row r="33" spans="2:68" ht="14.25" customHeight="1" x14ac:dyDescent="0.3">
      <c r="B33" s="159">
        <f>'Current Year'!B37</f>
        <v>17</v>
      </c>
      <c r="C33" s="173">
        <f t="shared" si="13"/>
        <v>3806.9566429625488</v>
      </c>
      <c r="D33" s="173">
        <f t="shared" si="9"/>
        <v>3806.9566429625488</v>
      </c>
      <c r="E33" s="173">
        <f t="shared" si="9"/>
        <v>3806.9566429625488</v>
      </c>
      <c r="F33" s="173">
        <f t="shared" si="9"/>
        <v>3806.9566429625488</v>
      </c>
      <c r="G33" s="173">
        <f t="shared" si="9"/>
        <v>3806.9566429625488</v>
      </c>
      <c r="H33" s="173">
        <f t="shared" si="9"/>
        <v>3806.9566429625488</v>
      </c>
      <c r="I33" s="173">
        <f t="shared" si="9"/>
        <v>3806.9566429625488</v>
      </c>
      <c r="J33" s="173">
        <f t="shared" si="9"/>
        <v>3806.9566429625488</v>
      </c>
      <c r="K33" s="173">
        <f t="shared" si="9"/>
        <v>3806.9566429625488</v>
      </c>
      <c r="L33" s="173">
        <f t="shared" si="9"/>
        <v>3806.9566429625488</v>
      </c>
      <c r="M33" s="173">
        <f t="shared" si="9"/>
        <v>3806.9566429625488</v>
      </c>
      <c r="N33" s="173">
        <f t="shared" si="9"/>
        <v>3806.9566429625488</v>
      </c>
      <c r="P33" s="150">
        <f t="shared" si="10"/>
        <v>17</v>
      </c>
      <c r="Q33" s="178">
        <f t="shared" si="14"/>
        <v>1.4999999999999902E-2</v>
      </c>
      <c r="R33" s="178">
        <f t="shared" si="11"/>
        <v>1.4999999999999902E-2</v>
      </c>
      <c r="S33" s="178">
        <f t="shared" si="11"/>
        <v>1.4999999999999902E-2</v>
      </c>
      <c r="T33" s="178">
        <f t="shared" si="11"/>
        <v>1.4999999999999902E-2</v>
      </c>
      <c r="U33" s="178">
        <f t="shared" si="11"/>
        <v>1.4999999999999902E-2</v>
      </c>
      <c r="V33" s="178">
        <f t="shared" si="11"/>
        <v>1.4999999999999902E-2</v>
      </c>
      <c r="W33" s="178">
        <f t="shared" si="11"/>
        <v>1.4999999999999902E-2</v>
      </c>
      <c r="X33" s="178">
        <f t="shared" si="11"/>
        <v>1.4999999999999902E-2</v>
      </c>
      <c r="Y33" s="178">
        <f t="shared" si="11"/>
        <v>1.4999999999999902E-2</v>
      </c>
      <c r="Z33" s="178">
        <f t="shared" si="11"/>
        <v>1.4999999999999902E-2</v>
      </c>
      <c r="AA33" s="178">
        <f t="shared" si="11"/>
        <v>1.4999999999999902E-2</v>
      </c>
      <c r="AB33" s="178">
        <f t="shared" si="11"/>
        <v>1.4999999999999902E-2</v>
      </c>
      <c r="AC33" s="151"/>
      <c r="AD33" s="148">
        <f t="shared" si="15"/>
        <v>56.260442999446241</v>
      </c>
      <c r="AE33" s="148">
        <f t="shared" si="12"/>
        <v>56.260442999446241</v>
      </c>
      <c r="AF33" s="148">
        <f t="shared" si="12"/>
        <v>56.260442999446241</v>
      </c>
      <c r="AG33" s="148">
        <f t="shared" si="12"/>
        <v>56.260442999446241</v>
      </c>
      <c r="AH33" s="148">
        <f t="shared" si="12"/>
        <v>56.260442999446241</v>
      </c>
      <c r="AI33" s="148">
        <f t="shared" si="12"/>
        <v>56.260442999446241</v>
      </c>
      <c r="AJ33" s="148">
        <f t="shared" si="12"/>
        <v>56.260442999446241</v>
      </c>
      <c r="AK33" s="148">
        <f t="shared" si="12"/>
        <v>56.260442999446241</v>
      </c>
      <c r="AL33" s="148">
        <f t="shared" si="12"/>
        <v>56.260442999446241</v>
      </c>
      <c r="AM33" s="148">
        <f t="shared" si="12"/>
        <v>56.260442999446241</v>
      </c>
      <c r="AN33" s="148">
        <f t="shared" si="12"/>
        <v>56.260442999446241</v>
      </c>
      <c r="AO33" s="148">
        <f t="shared" si="12"/>
        <v>56.260442999446241</v>
      </c>
      <c r="AP33" s="135"/>
      <c r="AQ33" s="147">
        <f t="shared" si="6"/>
        <v>17</v>
      </c>
      <c r="AR33" s="148">
        <f t="shared" ref="AR33:BB47" si="16">+D33-C33</f>
        <v>0</v>
      </c>
      <c r="AS33" s="148">
        <f t="shared" si="16"/>
        <v>0</v>
      </c>
      <c r="AT33" s="148">
        <f t="shared" si="16"/>
        <v>0</v>
      </c>
      <c r="AU33" s="148">
        <f t="shared" si="16"/>
        <v>0</v>
      </c>
      <c r="AV33" s="148">
        <f t="shared" si="16"/>
        <v>0</v>
      </c>
      <c r="AW33" s="148">
        <f t="shared" si="16"/>
        <v>0</v>
      </c>
      <c r="AX33" s="148">
        <f t="shared" si="16"/>
        <v>0</v>
      </c>
      <c r="AY33" s="148">
        <f t="shared" si="16"/>
        <v>0</v>
      </c>
      <c r="AZ33" s="148">
        <f t="shared" si="16"/>
        <v>0</v>
      </c>
      <c r="BA33" s="148">
        <f t="shared" si="16"/>
        <v>0</v>
      </c>
      <c r="BB33" s="148">
        <f t="shared" si="16"/>
        <v>0</v>
      </c>
      <c r="BC33" s="152"/>
      <c r="BD33" s="149">
        <f t="shared" ref="BD33:BN47" si="17">+D33/C33-1</f>
        <v>0</v>
      </c>
      <c r="BE33" s="149">
        <f t="shared" si="17"/>
        <v>0</v>
      </c>
      <c r="BF33" s="149">
        <f t="shared" si="17"/>
        <v>0</v>
      </c>
      <c r="BG33" s="149">
        <f t="shared" si="17"/>
        <v>0</v>
      </c>
      <c r="BH33" s="149">
        <f t="shared" si="17"/>
        <v>0</v>
      </c>
      <c r="BI33" s="149">
        <f t="shared" si="17"/>
        <v>0</v>
      </c>
      <c r="BJ33" s="149">
        <f t="shared" si="17"/>
        <v>0</v>
      </c>
      <c r="BK33" s="149">
        <f t="shared" si="17"/>
        <v>0</v>
      </c>
      <c r="BL33" s="149">
        <f t="shared" si="17"/>
        <v>0</v>
      </c>
      <c r="BM33" s="149">
        <f t="shared" si="17"/>
        <v>0</v>
      </c>
      <c r="BN33" s="149">
        <f t="shared" si="17"/>
        <v>0</v>
      </c>
      <c r="BO33" s="40"/>
      <c r="BP33" s="40"/>
    </row>
    <row r="34" spans="2:68" ht="14.25" customHeight="1" x14ac:dyDescent="0.3">
      <c r="B34" s="159">
        <f>'Current Year'!B38</f>
        <v>18</v>
      </c>
      <c r="C34" s="173">
        <f t="shared" si="13"/>
        <v>3864.0609926069865</v>
      </c>
      <c r="D34" s="173">
        <f t="shared" ref="D34:D47" si="18">+D33*1.015</f>
        <v>3864.0609926069865</v>
      </c>
      <c r="E34" s="173">
        <f t="shared" ref="E34:E47" si="19">+E33*1.015</f>
        <v>3864.0609926069865</v>
      </c>
      <c r="F34" s="173">
        <f t="shared" ref="F34:F47" si="20">+F33*1.015</f>
        <v>3864.0609926069865</v>
      </c>
      <c r="G34" s="173">
        <f t="shared" ref="G34:G47" si="21">+G33*1.015</f>
        <v>3864.0609926069865</v>
      </c>
      <c r="H34" s="173">
        <f t="shared" ref="H34:H47" si="22">+H33*1.015</f>
        <v>3864.0609926069865</v>
      </c>
      <c r="I34" s="173">
        <f t="shared" ref="I34:I47" si="23">+I33*1.015</f>
        <v>3864.0609926069865</v>
      </c>
      <c r="J34" s="173">
        <f t="shared" ref="J34:J47" si="24">+J33*1.015</f>
        <v>3864.0609926069865</v>
      </c>
      <c r="K34" s="173">
        <f t="shared" ref="K34:K47" si="25">+K33*1.015</f>
        <v>3864.0609926069865</v>
      </c>
      <c r="L34" s="173">
        <f t="shared" ref="L34:L47" si="26">+L33*1.015</f>
        <v>3864.0609926069865</v>
      </c>
      <c r="M34" s="173">
        <f t="shared" ref="M34:M47" si="27">+M33*1.015</f>
        <v>3864.0609926069865</v>
      </c>
      <c r="N34" s="173">
        <f t="shared" ref="N34:N47" si="28">+N33*1.015</f>
        <v>3864.0609926069865</v>
      </c>
      <c r="P34" s="150">
        <f t="shared" si="10"/>
        <v>18</v>
      </c>
      <c r="Q34" s="178">
        <f t="shared" si="14"/>
        <v>1.4999999999999902E-2</v>
      </c>
      <c r="R34" s="178">
        <f t="shared" si="14"/>
        <v>1.4999999999999902E-2</v>
      </c>
      <c r="S34" s="178">
        <f t="shared" si="14"/>
        <v>1.4999999999999902E-2</v>
      </c>
      <c r="T34" s="178">
        <f t="shared" si="14"/>
        <v>1.4999999999999902E-2</v>
      </c>
      <c r="U34" s="178">
        <f t="shared" si="14"/>
        <v>1.4999999999999902E-2</v>
      </c>
      <c r="V34" s="178">
        <f t="shared" si="14"/>
        <v>1.4999999999999902E-2</v>
      </c>
      <c r="W34" s="178">
        <f t="shared" si="14"/>
        <v>1.4999999999999902E-2</v>
      </c>
      <c r="X34" s="178">
        <f t="shared" si="14"/>
        <v>1.4999999999999902E-2</v>
      </c>
      <c r="Y34" s="178">
        <f t="shared" si="14"/>
        <v>1.4999999999999902E-2</v>
      </c>
      <c r="Z34" s="178">
        <f t="shared" si="14"/>
        <v>1.4999999999999902E-2</v>
      </c>
      <c r="AA34" s="178">
        <f t="shared" si="14"/>
        <v>1.4999999999999902E-2</v>
      </c>
      <c r="AB34" s="178">
        <f t="shared" si="14"/>
        <v>1.4999999999999902E-2</v>
      </c>
      <c r="AC34" s="151"/>
      <c r="AD34" s="148">
        <f t="shared" si="15"/>
        <v>57.104349644437661</v>
      </c>
      <c r="AE34" s="148">
        <f t="shared" si="15"/>
        <v>57.104349644437661</v>
      </c>
      <c r="AF34" s="148">
        <f t="shared" si="15"/>
        <v>57.104349644437661</v>
      </c>
      <c r="AG34" s="148">
        <f t="shared" si="15"/>
        <v>57.104349644437661</v>
      </c>
      <c r="AH34" s="148">
        <f t="shared" si="15"/>
        <v>57.104349644437661</v>
      </c>
      <c r="AI34" s="148">
        <f t="shared" si="15"/>
        <v>57.104349644437661</v>
      </c>
      <c r="AJ34" s="148">
        <f t="shared" si="15"/>
        <v>57.104349644437661</v>
      </c>
      <c r="AK34" s="148">
        <f t="shared" si="15"/>
        <v>57.104349644437661</v>
      </c>
      <c r="AL34" s="148">
        <f t="shared" si="15"/>
        <v>57.104349644437661</v>
      </c>
      <c r="AM34" s="148">
        <f t="shared" si="15"/>
        <v>57.104349644437661</v>
      </c>
      <c r="AN34" s="148">
        <f t="shared" si="15"/>
        <v>57.104349644437661</v>
      </c>
      <c r="AO34" s="148">
        <f t="shared" si="15"/>
        <v>57.104349644437661</v>
      </c>
      <c r="AP34" s="135"/>
      <c r="AQ34" s="147">
        <f t="shared" si="6"/>
        <v>18</v>
      </c>
      <c r="AR34" s="148">
        <f t="shared" si="16"/>
        <v>0</v>
      </c>
      <c r="AS34" s="148">
        <f t="shared" si="16"/>
        <v>0</v>
      </c>
      <c r="AT34" s="148">
        <f t="shared" si="16"/>
        <v>0</v>
      </c>
      <c r="AU34" s="148">
        <f t="shared" si="16"/>
        <v>0</v>
      </c>
      <c r="AV34" s="148">
        <f t="shared" si="16"/>
        <v>0</v>
      </c>
      <c r="AW34" s="148">
        <f t="shared" si="16"/>
        <v>0</v>
      </c>
      <c r="AX34" s="148">
        <f t="shared" si="16"/>
        <v>0</v>
      </c>
      <c r="AY34" s="148">
        <f t="shared" si="16"/>
        <v>0</v>
      </c>
      <c r="AZ34" s="148">
        <f t="shared" si="16"/>
        <v>0</v>
      </c>
      <c r="BA34" s="148">
        <f t="shared" si="16"/>
        <v>0</v>
      </c>
      <c r="BB34" s="148">
        <f t="shared" si="16"/>
        <v>0</v>
      </c>
      <c r="BC34" s="152"/>
      <c r="BD34" s="149">
        <f t="shared" si="17"/>
        <v>0</v>
      </c>
      <c r="BE34" s="149">
        <f t="shared" si="17"/>
        <v>0</v>
      </c>
      <c r="BF34" s="149">
        <f t="shared" si="17"/>
        <v>0</v>
      </c>
      <c r="BG34" s="149">
        <f t="shared" si="17"/>
        <v>0</v>
      </c>
      <c r="BH34" s="149">
        <f t="shared" si="17"/>
        <v>0</v>
      </c>
      <c r="BI34" s="149">
        <f t="shared" si="17"/>
        <v>0</v>
      </c>
      <c r="BJ34" s="149">
        <f t="shared" si="17"/>
        <v>0</v>
      </c>
      <c r="BK34" s="149">
        <f t="shared" si="17"/>
        <v>0</v>
      </c>
      <c r="BL34" s="149">
        <f t="shared" si="17"/>
        <v>0</v>
      </c>
      <c r="BM34" s="149">
        <f t="shared" si="17"/>
        <v>0</v>
      </c>
      <c r="BN34" s="149">
        <f t="shared" si="17"/>
        <v>0</v>
      </c>
      <c r="BO34" s="40"/>
      <c r="BP34" s="40"/>
    </row>
    <row r="35" spans="2:68" ht="14.25" customHeight="1" x14ac:dyDescent="0.3">
      <c r="B35" s="159">
        <f>'Current Year'!B39</f>
        <v>19</v>
      </c>
      <c r="C35" s="173">
        <f t="shared" si="13"/>
        <v>3922.021907496091</v>
      </c>
      <c r="D35" s="173">
        <f t="shared" si="18"/>
        <v>3922.021907496091</v>
      </c>
      <c r="E35" s="173">
        <f t="shared" si="19"/>
        <v>3922.021907496091</v>
      </c>
      <c r="F35" s="173">
        <f t="shared" si="20"/>
        <v>3922.021907496091</v>
      </c>
      <c r="G35" s="173">
        <f t="shared" si="21"/>
        <v>3922.021907496091</v>
      </c>
      <c r="H35" s="173">
        <f t="shared" si="22"/>
        <v>3922.021907496091</v>
      </c>
      <c r="I35" s="173">
        <f t="shared" si="23"/>
        <v>3922.021907496091</v>
      </c>
      <c r="J35" s="173">
        <f t="shared" si="24"/>
        <v>3922.021907496091</v>
      </c>
      <c r="K35" s="173">
        <f t="shared" si="25"/>
        <v>3922.021907496091</v>
      </c>
      <c r="L35" s="173">
        <f t="shared" si="26"/>
        <v>3922.021907496091</v>
      </c>
      <c r="M35" s="173">
        <f t="shared" si="27"/>
        <v>3922.021907496091</v>
      </c>
      <c r="N35" s="173">
        <f t="shared" si="28"/>
        <v>3922.021907496091</v>
      </c>
      <c r="P35" s="150">
        <f t="shared" si="10"/>
        <v>19</v>
      </c>
      <c r="Q35" s="178">
        <f t="shared" si="14"/>
        <v>1.4999999999999902E-2</v>
      </c>
      <c r="R35" s="178">
        <f t="shared" si="14"/>
        <v>1.4999999999999902E-2</v>
      </c>
      <c r="S35" s="178">
        <f t="shared" si="14"/>
        <v>1.4999999999999902E-2</v>
      </c>
      <c r="T35" s="178">
        <f t="shared" si="14"/>
        <v>1.4999999999999902E-2</v>
      </c>
      <c r="U35" s="178">
        <f t="shared" si="14"/>
        <v>1.4999999999999902E-2</v>
      </c>
      <c r="V35" s="178">
        <f t="shared" si="14"/>
        <v>1.4999999999999902E-2</v>
      </c>
      <c r="W35" s="178">
        <f t="shared" si="14"/>
        <v>1.4999999999999902E-2</v>
      </c>
      <c r="X35" s="178">
        <f t="shared" si="14"/>
        <v>1.4999999999999902E-2</v>
      </c>
      <c r="Y35" s="178">
        <f t="shared" si="14"/>
        <v>1.4999999999999902E-2</v>
      </c>
      <c r="Z35" s="178">
        <f t="shared" si="14"/>
        <v>1.4999999999999902E-2</v>
      </c>
      <c r="AA35" s="178">
        <f t="shared" si="14"/>
        <v>1.4999999999999902E-2</v>
      </c>
      <c r="AB35" s="178">
        <f t="shared" si="14"/>
        <v>1.4999999999999902E-2</v>
      </c>
      <c r="AC35" s="151"/>
      <c r="AD35" s="148">
        <f t="shared" si="15"/>
        <v>57.960914889104515</v>
      </c>
      <c r="AE35" s="148">
        <f t="shared" si="15"/>
        <v>57.960914889104515</v>
      </c>
      <c r="AF35" s="148">
        <f t="shared" si="15"/>
        <v>57.960914889104515</v>
      </c>
      <c r="AG35" s="148">
        <f t="shared" si="15"/>
        <v>57.960914889104515</v>
      </c>
      <c r="AH35" s="148">
        <f t="shared" si="15"/>
        <v>57.960914889104515</v>
      </c>
      <c r="AI35" s="148">
        <f t="shared" si="15"/>
        <v>57.960914889104515</v>
      </c>
      <c r="AJ35" s="148">
        <f t="shared" si="15"/>
        <v>57.960914889104515</v>
      </c>
      <c r="AK35" s="148">
        <f t="shared" si="15"/>
        <v>57.960914889104515</v>
      </c>
      <c r="AL35" s="148">
        <f t="shared" si="15"/>
        <v>57.960914889104515</v>
      </c>
      <c r="AM35" s="148">
        <f t="shared" si="15"/>
        <v>57.960914889104515</v>
      </c>
      <c r="AN35" s="148">
        <f t="shared" si="15"/>
        <v>57.960914889104515</v>
      </c>
      <c r="AO35" s="148">
        <f t="shared" si="15"/>
        <v>57.960914889104515</v>
      </c>
      <c r="AP35" s="135"/>
      <c r="AQ35" s="147">
        <f t="shared" si="6"/>
        <v>19</v>
      </c>
      <c r="AR35" s="148">
        <f t="shared" si="16"/>
        <v>0</v>
      </c>
      <c r="AS35" s="148">
        <f t="shared" si="16"/>
        <v>0</v>
      </c>
      <c r="AT35" s="148">
        <f t="shared" si="16"/>
        <v>0</v>
      </c>
      <c r="AU35" s="148">
        <f t="shared" si="16"/>
        <v>0</v>
      </c>
      <c r="AV35" s="148">
        <f t="shared" si="16"/>
        <v>0</v>
      </c>
      <c r="AW35" s="148">
        <f t="shared" si="16"/>
        <v>0</v>
      </c>
      <c r="AX35" s="148">
        <f t="shared" si="16"/>
        <v>0</v>
      </c>
      <c r="AY35" s="148">
        <f t="shared" si="16"/>
        <v>0</v>
      </c>
      <c r="AZ35" s="148">
        <f t="shared" si="16"/>
        <v>0</v>
      </c>
      <c r="BA35" s="148">
        <f t="shared" si="16"/>
        <v>0</v>
      </c>
      <c r="BB35" s="148">
        <f t="shared" si="16"/>
        <v>0</v>
      </c>
      <c r="BC35" s="152"/>
      <c r="BD35" s="149">
        <f t="shared" si="17"/>
        <v>0</v>
      </c>
      <c r="BE35" s="149">
        <f t="shared" si="17"/>
        <v>0</v>
      </c>
      <c r="BF35" s="149">
        <f t="shared" si="17"/>
        <v>0</v>
      </c>
      <c r="BG35" s="149">
        <f t="shared" si="17"/>
        <v>0</v>
      </c>
      <c r="BH35" s="149">
        <f t="shared" si="17"/>
        <v>0</v>
      </c>
      <c r="BI35" s="149">
        <f t="shared" si="17"/>
        <v>0</v>
      </c>
      <c r="BJ35" s="149">
        <f t="shared" si="17"/>
        <v>0</v>
      </c>
      <c r="BK35" s="149">
        <f t="shared" si="17"/>
        <v>0</v>
      </c>
      <c r="BL35" s="149">
        <f t="shared" si="17"/>
        <v>0</v>
      </c>
      <c r="BM35" s="149">
        <f t="shared" si="17"/>
        <v>0</v>
      </c>
      <c r="BN35" s="149">
        <f t="shared" si="17"/>
        <v>0</v>
      </c>
      <c r="BO35" s="40"/>
      <c r="BP35" s="40"/>
    </row>
    <row r="36" spans="2:68" ht="14.25" customHeight="1" x14ac:dyDescent="0.3">
      <c r="B36" s="159">
        <f>'Current Year'!B40</f>
        <v>20</v>
      </c>
      <c r="C36" s="173">
        <f t="shared" si="13"/>
        <v>3980.852236108532</v>
      </c>
      <c r="D36" s="173">
        <f t="shared" si="18"/>
        <v>3980.852236108532</v>
      </c>
      <c r="E36" s="173">
        <f t="shared" si="19"/>
        <v>3980.852236108532</v>
      </c>
      <c r="F36" s="173">
        <f t="shared" si="20"/>
        <v>3980.852236108532</v>
      </c>
      <c r="G36" s="173">
        <f t="shared" si="21"/>
        <v>3980.852236108532</v>
      </c>
      <c r="H36" s="173">
        <f t="shared" si="22"/>
        <v>3980.852236108532</v>
      </c>
      <c r="I36" s="173">
        <f t="shared" si="23"/>
        <v>3980.852236108532</v>
      </c>
      <c r="J36" s="173">
        <f t="shared" si="24"/>
        <v>3980.852236108532</v>
      </c>
      <c r="K36" s="173">
        <f t="shared" si="25"/>
        <v>3980.852236108532</v>
      </c>
      <c r="L36" s="173">
        <f t="shared" si="26"/>
        <v>3980.852236108532</v>
      </c>
      <c r="M36" s="173">
        <f t="shared" si="27"/>
        <v>3980.852236108532</v>
      </c>
      <c r="N36" s="173">
        <f t="shared" si="28"/>
        <v>3980.852236108532</v>
      </c>
      <c r="P36" s="150">
        <f t="shared" si="10"/>
        <v>20</v>
      </c>
      <c r="Q36" s="178">
        <f t="shared" si="14"/>
        <v>1.4999999999999902E-2</v>
      </c>
      <c r="R36" s="178">
        <f t="shared" si="14"/>
        <v>1.4999999999999902E-2</v>
      </c>
      <c r="S36" s="178">
        <f t="shared" si="14"/>
        <v>1.4999999999999902E-2</v>
      </c>
      <c r="T36" s="178">
        <f t="shared" si="14"/>
        <v>1.4999999999999902E-2</v>
      </c>
      <c r="U36" s="178">
        <f t="shared" si="14"/>
        <v>1.4999999999999902E-2</v>
      </c>
      <c r="V36" s="178">
        <f t="shared" si="14"/>
        <v>1.4999999999999902E-2</v>
      </c>
      <c r="W36" s="178">
        <f t="shared" si="14"/>
        <v>1.4999999999999902E-2</v>
      </c>
      <c r="X36" s="178">
        <f t="shared" si="14"/>
        <v>1.4999999999999902E-2</v>
      </c>
      <c r="Y36" s="178">
        <f t="shared" si="14"/>
        <v>1.4999999999999902E-2</v>
      </c>
      <c r="Z36" s="178">
        <f t="shared" si="14"/>
        <v>1.4999999999999902E-2</v>
      </c>
      <c r="AA36" s="178">
        <f t="shared" si="14"/>
        <v>1.4999999999999902E-2</v>
      </c>
      <c r="AB36" s="178">
        <f t="shared" si="14"/>
        <v>1.4999999999999902E-2</v>
      </c>
      <c r="AC36" s="151"/>
      <c r="AD36" s="148">
        <f t="shared" si="15"/>
        <v>58.830328612441008</v>
      </c>
      <c r="AE36" s="148">
        <f t="shared" si="15"/>
        <v>58.830328612441008</v>
      </c>
      <c r="AF36" s="148">
        <f t="shared" si="15"/>
        <v>58.830328612441008</v>
      </c>
      <c r="AG36" s="148">
        <f t="shared" si="15"/>
        <v>58.830328612441008</v>
      </c>
      <c r="AH36" s="148">
        <f t="shared" si="15"/>
        <v>58.830328612441008</v>
      </c>
      <c r="AI36" s="148">
        <f t="shared" si="15"/>
        <v>58.830328612441008</v>
      </c>
      <c r="AJ36" s="148">
        <f t="shared" si="15"/>
        <v>58.830328612441008</v>
      </c>
      <c r="AK36" s="148">
        <f t="shared" si="15"/>
        <v>58.830328612441008</v>
      </c>
      <c r="AL36" s="148">
        <f t="shared" si="15"/>
        <v>58.830328612441008</v>
      </c>
      <c r="AM36" s="148">
        <f t="shared" si="15"/>
        <v>58.830328612441008</v>
      </c>
      <c r="AN36" s="148">
        <f t="shared" si="15"/>
        <v>58.830328612441008</v>
      </c>
      <c r="AO36" s="148">
        <f t="shared" si="15"/>
        <v>58.830328612441008</v>
      </c>
      <c r="AP36" s="135"/>
      <c r="AQ36" s="147">
        <f t="shared" si="6"/>
        <v>20</v>
      </c>
      <c r="AR36" s="148">
        <f t="shared" si="16"/>
        <v>0</v>
      </c>
      <c r="AS36" s="148">
        <f t="shared" si="16"/>
        <v>0</v>
      </c>
      <c r="AT36" s="148">
        <f t="shared" si="16"/>
        <v>0</v>
      </c>
      <c r="AU36" s="148">
        <f t="shared" si="16"/>
        <v>0</v>
      </c>
      <c r="AV36" s="148">
        <f t="shared" si="16"/>
        <v>0</v>
      </c>
      <c r="AW36" s="148">
        <f t="shared" si="16"/>
        <v>0</v>
      </c>
      <c r="AX36" s="148">
        <f t="shared" si="16"/>
        <v>0</v>
      </c>
      <c r="AY36" s="148">
        <f t="shared" si="16"/>
        <v>0</v>
      </c>
      <c r="AZ36" s="148">
        <f t="shared" si="16"/>
        <v>0</v>
      </c>
      <c r="BA36" s="148">
        <f t="shared" si="16"/>
        <v>0</v>
      </c>
      <c r="BB36" s="148">
        <f t="shared" si="16"/>
        <v>0</v>
      </c>
      <c r="BC36" s="152"/>
      <c r="BD36" s="149">
        <f t="shared" si="17"/>
        <v>0</v>
      </c>
      <c r="BE36" s="149">
        <f t="shared" si="17"/>
        <v>0</v>
      </c>
      <c r="BF36" s="149">
        <f t="shared" si="17"/>
        <v>0</v>
      </c>
      <c r="BG36" s="149">
        <f t="shared" si="17"/>
        <v>0</v>
      </c>
      <c r="BH36" s="149">
        <f t="shared" si="17"/>
        <v>0</v>
      </c>
      <c r="BI36" s="149">
        <f t="shared" si="17"/>
        <v>0</v>
      </c>
      <c r="BJ36" s="149">
        <f t="shared" si="17"/>
        <v>0</v>
      </c>
      <c r="BK36" s="149">
        <f t="shared" si="17"/>
        <v>0</v>
      </c>
      <c r="BL36" s="149">
        <f t="shared" si="17"/>
        <v>0</v>
      </c>
      <c r="BM36" s="149">
        <f t="shared" si="17"/>
        <v>0</v>
      </c>
      <c r="BN36" s="149">
        <f t="shared" si="17"/>
        <v>0</v>
      </c>
      <c r="BO36" s="40"/>
      <c r="BP36" s="40"/>
    </row>
    <row r="37" spans="2:68" ht="14.25" customHeight="1" x14ac:dyDescent="0.3">
      <c r="B37" s="159">
        <f>'Current Year'!B41</f>
        <v>21</v>
      </c>
      <c r="C37" s="173">
        <f t="shared" si="13"/>
        <v>4040.5650196501597</v>
      </c>
      <c r="D37" s="173">
        <f t="shared" si="18"/>
        <v>4040.5650196501597</v>
      </c>
      <c r="E37" s="173">
        <f t="shared" si="19"/>
        <v>4040.5650196501597</v>
      </c>
      <c r="F37" s="173">
        <f t="shared" si="20"/>
        <v>4040.5650196501597</v>
      </c>
      <c r="G37" s="173">
        <f t="shared" si="21"/>
        <v>4040.5650196501597</v>
      </c>
      <c r="H37" s="173">
        <f t="shared" si="22"/>
        <v>4040.5650196501597</v>
      </c>
      <c r="I37" s="173">
        <f t="shared" si="23"/>
        <v>4040.5650196501597</v>
      </c>
      <c r="J37" s="173">
        <f t="shared" si="24"/>
        <v>4040.5650196501597</v>
      </c>
      <c r="K37" s="173">
        <f t="shared" si="25"/>
        <v>4040.5650196501597</v>
      </c>
      <c r="L37" s="173">
        <f t="shared" si="26"/>
        <v>4040.5650196501597</v>
      </c>
      <c r="M37" s="173">
        <f t="shared" si="27"/>
        <v>4040.5650196501597</v>
      </c>
      <c r="N37" s="173">
        <f t="shared" si="28"/>
        <v>4040.5650196501597</v>
      </c>
      <c r="P37" s="150">
        <f t="shared" si="10"/>
        <v>21</v>
      </c>
      <c r="Q37" s="178">
        <f t="shared" si="14"/>
        <v>1.4999999999999902E-2</v>
      </c>
      <c r="R37" s="178">
        <f t="shared" si="14"/>
        <v>1.4999999999999902E-2</v>
      </c>
      <c r="S37" s="178">
        <f t="shared" si="14"/>
        <v>1.4999999999999902E-2</v>
      </c>
      <c r="T37" s="178">
        <f t="shared" si="14"/>
        <v>1.4999999999999902E-2</v>
      </c>
      <c r="U37" s="178">
        <f t="shared" si="14"/>
        <v>1.4999999999999902E-2</v>
      </c>
      <c r="V37" s="178">
        <f t="shared" si="14"/>
        <v>1.4999999999999902E-2</v>
      </c>
      <c r="W37" s="178">
        <f t="shared" si="14"/>
        <v>1.4999999999999902E-2</v>
      </c>
      <c r="X37" s="178">
        <f t="shared" si="14"/>
        <v>1.4999999999999902E-2</v>
      </c>
      <c r="Y37" s="178">
        <f t="shared" si="14"/>
        <v>1.4999999999999902E-2</v>
      </c>
      <c r="Z37" s="178">
        <f t="shared" si="14"/>
        <v>1.4999999999999902E-2</v>
      </c>
      <c r="AA37" s="178">
        <f t="shared" si="14"/>
        <v>1.4999999999999902E-2</v>
      </c>
      <c r="AB37" s="178">
        <f t="shared" si="14"/>
        <v>1.4999999999999902E-2</v>
      </c>
      <c r="AC37" s="151"/>
      <c r="AD37" s="148">
        <f t="shared" si="15"/>
        <v>59.712783541627687</v>
      </c>
      <c r="AE37" s="148">
        <f t="shared" si="15"/>
        <v>59.712783541627687</v>
      </c>
      <c r="AF37" s="148">
        <f t="shared" si="15"/>
        <v>59.712783541627687</v>
      </c>
      <c r="AG37" s="148">
        <f t="shared" si="15"/>
        <v>59.712783541627687</v>
      </c>
      <c r="AH37" s="148">
        <f t="shared" si="15"/>
        <v>59.712783541627687</v>
      </c>
      <c r="AI37" s="148">
        <f t="shared" si="15"/>
        <v>59.712783541627687</v>
      </c>
      <c r="AJ37" s="148">
        <f t="shared" si="15"/>
        <v>59.712783541627687</v>
      </c>
      <c r="AK37" s="148">
        <f t="shared" si="15"/>
        <v>59.712783541627687</v>
      </c>
      <c r="AL37" s="148">
        <f t="shared" si="15"/>
        <v>59.712783541627687</v>
      </c>
      <c r="AM37" s="148">
        <f t="shared" si="15"/>
        <v>59.712783541627687</v>
      </c>
      <c r="AN37" s="148">
        <f t="shared" si="15"/>
        <v>59.712783541627687</v>
      </c>
      <c r="AO37" s="148">
        <f t="shared" si="15"/>
        <v>59.712783541627687</v>
      </c>
      <c r="AP37" s="135"/>
      <c r="AQ37" s="147">
        <f t="shared" si="6"/>
        <v>21</v>
      </c>
      <c r="AR37" s="148">
        <f t="shared" si="16"/>
        <v>0</v>
      </c>
      <c r="AS37" s="148">
        <f t="shared" si="16"/>
        <v>0</v>
      </c>
      <c r="AT37" s="148">
        <f t="shared" si="16"/>
        <v>0</v>
      </c>
      <c r="AU37" s="148">
        <f t="shared" si="16"/>
        <v>0</v>
      </c>
      <c r="AV37" s="148">
        <f t="shared" si="16"/>
        <v>0</v>
      </c>
      <c r="AW37" s="148">
        <f t="shared" si="16"/>
        <v>0</v>
      </c>
      <c r="AX37" s="148">
        <f t="shared" si="16"/>
        <v>0</v>
      </c>
      <c r="AY37" s="148">
        <f t="shared" si="16"/>
        <v>0</v>
      </c>
      <c r="AZ37" s="148">
        <f t="shared" si="16"/>
        <v>0</v>
      </c>
      <c r="BA37" s="148">
        <f t="shared" si="16"/>
        <v>0</v>
      </c>
      <c r="BB37" s="148">
        <f t="shared" si="16"/>
        <v>0</v>
      </c>
      <c r="BC37" s="152"/>
      <c r="BD37" s="149">
        <f t="shared" si="17"/>
        <v>0</v>
      </c>
      <c r="BE37" s="149">
        <f t="shared" si="17"/>
        <v>0</v>
      </c>
      <c r="BF37" s="149">
        <f t="shared" si="17"/>
        <v>0</v>
      </c>
      <c r="BG37" s="149">
        <f t="shared" si="17"/>
        <v>0</v>
      </c>
      <c r="BH37" s="149">
        <f t="shared" si="17"/>
        <v>0</v>
      </c>
      <c r="BI37" s="149">
        <f t="shared" si="17"/>
        <v>0</v>
      </c>
      <c r="BJ37" s="149">
        <f t="shared" si="17"/>
        <v>0</v>
      </c>
      <c r="BK37" s="149">
        <f t="shared" si="17"/>
        <v>0</v>
      </c>
      <c r="BL37" s="149">
        <f t="shared" si="17"/>
        <v>0</v>
      </c>
      <c r="BM37" s="149">
        <f t="shared" si="17"/>
        <v>0</v>
      </c>
      <c r="BN37" s="149">
        <f t="shared" si="17"/>
        <v>0</v>
      </c>
      <c r="BO37" s="40"/>
      <c r="BP37" s="40"/>
    </row>
    <row r="38" spans="2:68" ht="14.25" customHeight="1" x14ac:dyDescent="0.3">
      <c r="B38" s="159">
        <f>'Current Year'!B42</f>
        <v>22</v>
      </c>
      <c r="C38" s="173">
        <f t="shared" si="13"/>
        <v>4101.1734949449119</v>
      </c>
      <c r="D38" s="173">
        <f t="shared" si="18"/>
        <v>4101.1734949449119</v>
      </c>
      <c r="E38" s="173">
        <f t="shared" si="19"/>
        <v>4101.1734949449119</v>
      </c>
      <c r="F38" s="173">
        <f t="shared" si="20"/>
        <v>4101.1734949449119</v>
      </c>
      <c r="G38" s="173">
        <f t="shared" si="21"/>
        <v>4101.1734949449119</v>
      </c>
      <c r="H38" s="173">
        <f t="shared" si="22"/>
        <v>4101.1734949449119</v>
      </c>
      <c r="I38" s="173">
        <f t="shared" si="23"/>
        <v>4101.1734949449119</v>
      </c>
      <c r="J38" s="173">
        <f t="shared" si="24"/>
        <v>4101.1734949449119</v>
      </c>
      <c r="K38" s="173">
        <f t="shared" si="25"/>
        <v>4101.1734949449119</v>
      </c>
      <c r="L38" s="173">
        <f t="shared" si="26"/>
        <v>4101.1734949449119</v>
      </c>
      <c r="M38" s="173">
        <f t="shared" si="27"/>
        <v>4101.1734949449119</v>
      </c>
      <c r="N38" s="173">
        <f t="shared" si="28"/>
        <v>4101.1734949449119</v>
      </c>
      <c r="P38" s="150">
        <f t="shared" si="10"/>
        <v>22</v>
      </c>
      <c r="Q38" s="178">
        <f t="shared" si="14"/>
        <v>1.4999999999999902E-2</v>
      </c>
      <c r="R38" s="178">
        <f t="shared" si="14"/>
        <v>1.4999999999999902E-2</v>
      </c>
      <c r="S38" s="178">
        <f t="shared" si="14"/>
        <v>1.4999999999999902E-2</v>
      </c>
      <c r="T38" s="178">
        <f t="shared" si="14"/>
        <v>1.4999999999999902E-2</v>
      </c>
      <c r="U38" s="178">
        <f t="shared" si="14"/>
        <v>1.4999999999999902E-2</v>
      </c>
      <c r="V38" s="178">
        <f t="shared" si="14"/>
        <v>1.4999999999999902E-2</v>
      </c>
      <c r="W38" s="178">
        <f t="shared" si="14"/>
        <v>1.4999999999999902E-2</v>
      </c>
      <c r="X38" s="178">
        <f t="shared" si="14"/>
        <v>1.4999999999999902E-2</v>
      </c>
      <c r="Y38" s="178">
        <f t="shared" si="14"/>
        <v>1.4999999999999902E-2</v>
      </c>
      <c r="Z38" s="178">
        <f t="shared" si="14"/>
        <v>1.4999999999999902E-2</v>
      </c>
      <c r="AA38" s="178">
        <f t="shared" si="14"/>
        <v>1.4999999999999902E-2</v>
      </c>
      <c r="AB38" s="178">
        <f t="shared" si="14"/>
        <v>1.4999999999999902E-2</v>
      </c>
      <c r="AC38" s="151"/>
      <c r="AD38" s="148">
        <f t="shared" si="15"/>
        <v>60.608475294752225</v>
      </c>
      <c r="AE38" s="148">
        <f t="shared" si="15"/>
        <v>60.608475294752225</v>
      </c>
      <c r="AF38" s="148">
        <f t="shared" si="15"/>
        <v>60.608475294752225</v>
      </c>
      <c r="AG38" s="148">
        <f t="shared" si="15"/>
        <v>60.608475294752225</v>
      </c>
      <c r="AH38" s="148">
        <f t="shared" si="15"/>
        <v>60.608475294752225</v>
      </c>
      <c r="AI38" s="148">
        <f t="shared" si="15"/>
        <v>60.608475294752225</v>
      </c>
      <c r="AJ38" s="148">
        <f t="shared" si="15"/>
        <v>60.608475294752225</v>
      </c>
      <c r="AK38" s="148">
        <f t="shared" si="15"/>
        <v>60.608475294752225</v>
      </c>
      <c r="AL38" s="148">
        <f t="shared" si="15"/>
        <v>60.608475294752225</v>
      </c>
      <c r="AM38" s="148">
        <f t="shared" si="15"/>
        <v>60.608475294752225</v>
      </c>
      <c r="AN38" s="148">
        <f t="shared" si="15"/>
        <v>60.608475294752225</v>
      </c>
      <c r="AO38" s="148">
        <f t="shared" si="15"/>
        <v>60.608475294752225</v>
      </c>
      <c r="AP38" s="135"/>
      <c r="AQ38" s="147">
        <f t="shared" si="6"/>
        <v>22</v>
      </c>
      <c r="AR38" s="148">
        <f t="shared" si="16"/>
        <v>0</v>
      </c>
      <c r="AS38" s="148">
        <f t="shared" si="16"/>
        <v>0</v>
      </c>
      <c r="AT38" s="148">
        <f t="shared" si="16"/>
        <v>0</v>
      </c>
      <c r="AU38" s="148">
        <f t="shared" si="16"/>
        <v>0</v>
      </c>
      <c r="AV38" s="148">
        <f t="shared" si="16"/>
        <v>0</v>
      </c>
      <c r="AW38" s="148">
        <f t="shared" si="16"/>
        <v>0</v>
      </c>
      <c r="AX38" s="148">
        <f t="shared" si="16"/>
        <v>0</v>
      </c>
      <c r="AY38" s="148">
        <f t="shared" si="16"/>
        <v>0</v>
      </c>
      <c r="AZ38" s="148">
        <f t="shared" si="16"/>
        <v>0</v>
      </c>
      <c r="BA38" s="148">
        <f t="shared" si="16"/>
        <v>0</v>
      </c>
      <c r="BB38" s="148">
        <f t="shared" si="16"/>
        <v>0</v>
      </c>
      <c r="BC38" s="152"/>
      <c r="BD38" s="149">
        <f t="shared" si="17"/>
        <v>0</v>
      </c>
      <c r="BE38" s="149">
        <f t="shared" si="17"/>
        <v>0</v>
      </c>
      <c r="BF38" s="149">
        <f t="shared" si="17"/>
        <v>0</v>
      </c>
      <c r="BG38" s="149">
        <f t="shared" si="17"/>
        <v>0</v>
      </c>
      <c r="BH38" s="149">
        <f t="shared" si="17"/>
        <v>0</v>
      </c>
      <c r="BI38" s="149">
        <f t="shared" si="17"/>
        <v>0</v>
      </c>
      <c r="BJ38" s="149">
        <f t="shared" si="17"/>
        <v>0</v>
      </c>
      <c r="BK38" s="149">
        <f t="shared" si="17"/>
        <v>0</v>
      </c>
      <c r="BL38" s="149">
        <f t="shared" si="17"/>
        <v>0</v>
      </c>
      <c r="BM38" s="149">
        <f t="shared" si="17"/>
        <v>0</v>
      </c>
      <c r="BN38" s="149">
        <f t="shared" si="17"/>
        <v>0</v>
      </c>
      <c r="BO38" s="40"/>
      <c r="BP38" s="40"/>
    </row>
    <row r="39" spans="2:68" ht="14.25" customHeight="1" x14ac:dyDescent="0.3">
      <c r="B39" s="159">
        <f>'Current Year'!B43</f>
        <v>23</v>
      </c>
      <c r="C39" s="173">
        <f t="shared" si="13"/>
        <v>4162.6910973690856</v>
      </c>
      <c r="D39" s="173">
        <f t="shared" si="18"/>
        <v>4162.6910973690856</v>
      </c>
      <c r="E39" s="173">
        <f t="shared" si="19"/>
        <v>4162.6910973690856</v>
      </c>
      <c r="F39" s="173">
        <f t="shared" si="20"/>
        <v>4162.6910973690856</v>
      </c>
      <c r="G39" s="173">
        <f t="shared" si="21"/>
        <v>4162.6910973690856</v>
      </c>
      <c r="H39" s="173">
        <f t="shared" si="22"/>
        <v>4162.6910973690856</v>
      </c>
      <c r="I39" s="173">
        <f t="shared" si="23"/>
        <v>4162.6910973690856</v>
      </c>
      <c r="J39" s="173">
        <f t="shared" si="24"/>
        <v>4162.6910973690856</v>
      </c>
      <c r="K39" s="173">
        <f t="shared" si="25"/>
        <v>4162.6910973690856</v>
      </c>
      <c r="L39" s="173">
        <f t="shared" si="26"/>
        <v>4162.6910973690856</v>
      </c>
      <c r="M39" s="173">
        <f t="shared" si="27"/>
        <v>4162.6910973690856</v>
      </c>
      <c r="N39" s="173">
        <f t="shared" si="28"/>
        <v>4162.6910973690856</v>
      </c>
      <c r="P39" s="150">
        <f t="shared" si="10"/>
        <v>23</v>
      </c>
      <c r="Q39" s="178">
        <f t="shared" si="14"/>
        <v>1.4999999999999902E-2</v>
      </c>
      <c r="R39" s="178">
        <f t="shared" si="14"/>
        <v>1.4999999999999902E-2</v>
      </c>
      <c r="S39" s="178">
        <f t="shared" si="14"/>
        <v>1.4999999999999902E-2</v>
      </c>
      <c r="T39" s="178">
        <f t="shared" si="14"/>
        <v>1.4999999999999902E-2</v>
      </c>
      <c r="U39" s="178">
        <f t="shared" si="14"/>
        <v>1.4999999999999902E-2</v>
      </c>
      <c r="V39" s="178">
        <f t="shared" si="14"/>
        <v>1.4999999999999902E-2</v>
      </c>
      <c r="W39" s="178">
        <f t="shared" si="14"/>
        <v>1.4999999999999902E-2</v>
      </c>
      <c r="X39" s="178">
        <f t="shared" si="14"/>
        <v>1.4999999999999902E-2</v>
      </c>
      <c r="Y39" s="178">
        <f t="shared" si="14"/>
        <v>1.4999999999999902E-2</v>
      </c>
      <c r="Z39" s="178">
        <f t="shared" si="14"/>
        <v>1.4999999999999902E-2</v>
      </c>
      <c r="AA39" s="178">
        <f t="shared" si="14"/>
        <v>1.4999999999999902E-2</v>
      </c>
      <c r="AB39" s="178">
        <f t="shared" si="14"/>
        <v>1.4999999999999902E-2</v>
      </c>
      <c r="AC39" s="151"/>
      <c r="AD39" s="148">
        <f t="shared" si="15"/>
        <v>61.517602424173674</v>
      </c>
      <c r="AE39" s="148">
        <f t="shared" si="15"/>
        <v>61.517602424173674</v>
      </c>
      <c r="AF39" s="148">
        <f t="shared" si="15"/>
        <v>61.517602424173674</v>
      </c>
      <c r="AG39" s="148">
        <f t="shared" si="15"/>
        <v>61.517602424173674</v>
      </c>
      <c r="AH39" s="148">
        <f t="shared" si="15"/>
        <v>61.517602424173674</v>
      </c>
      <c r="AI39" s="148">
        <f t="shared" si="15"/>
        <v>61.517602424173674</v>
      </c>
      <c r="AJ39" s="148">
        <f t="shared" si="15"/>
        <v>61.517602424173674</v>
      </c>
      <c r="AK39" s="148">
        <f t="shared" si="15"/>
        <v>61.517602424173674</v>
      </c>
      <c r="AL39" s="148">
        <f t="shared" si="15"/>
        <v>61.517602424173674</v>
      </c>
      <c r="AM39" s="148">
        <f t="shared" si="15"/>
        <v>61.517602424173674</v>
      </c>
      <c r="AN39" s="148">
        <f t="shared" si="15"/>
        <v>61.517602424173674</v>
      </c>
      <c r="AO39" s="148">
        <f t="shared" si="15"/>
        <v>61.517602424173674</v>
      </c>
      <c r="AP39" s="135"/>
      <c r="AQ39" s="147">
        <f t="shared" si="6"/>
        <v>23</v>
      </c>
      <c r="AR39" s="148">
        <f t="shared" si="16"/>
        <v>0</v>
      </c>
      <c r="AS39" s="148">
        <f t="shared" si="16"/>
        <v>0</v>
      </c>
      <c r="AT39" s="148">
        <f t="shared" si="16"/>
        <v>0</v>
      </c>
      <c r="AU39" s="148">
        <f t="shared" si="16"/>
        <v>0</v>
      </c>
      <c r="AV39" s="148">
        <f t="shared" si="16"/>
        <v>0</v>
      </c>
      <c r="AW39" s="148">
        <f t="shared" si="16"/>
        <v>0</v>
      </c>
      <c r="AX39" s="148">
        <f t="shared" si="16"/>
        <v>0</v>
      </c>
      <c r="AY39" s="148">
        <f t="shared" si="16"/>
        <v>0</v>
      </c>
      <c r="AZ39" s="148">
        <f t="shared" si="16"/>
        <v>0</v>
      </c>
      <c r="BA39" s="148">
        <f t="shared" si="16"/>
        <v>0</v>
      </c>
      <c r="BB39" s="148">
        <f t="shared" si="16"/>
        <v>0</v>
      </c>
      <c r="BC39" s="152"/>
      <c r="BD39" s="149">
        <f t="shared" si="17"/>
        <v>0</v>
      </c>
      <c r="BE39" s="149">
        <f t="shared" si="17"/>
        <v>0</v>
      </c>
      <c r="BF39" s="149">
        <f t="shared" si="17"/>
        <v>0</v>
      </c>
      <c r="BG39" s="149">
        <f t="shared" si="17"/>
        <v>0</v>
      </c>
      <c r="BH39" s="149">
        <f t="shared" si="17"/>
        <v>0</v>
      </c>
      <c r="BI39" s="149">
        <f t="shared" si="17"/>
        <v>0</v>
      </c>
      <c r="BJ39" s="149">
        <f t="shared" si="17"/>
        <v>0</v>
      </c>
      <c r="BK39" s="149">
        <f t="shared" si="17"/>
        <v>0</v>
      </c>
      <c r="BL39" s="149">
        <f t="shared" si="17"/>
        <v>0</v>
      </c>
      <c r="BM39" s="149">
        <f t="shared" si="17"/>
        <v>0</v>
      </c>
      <c r="BN39" s="149">
        <f t="shared" si="17"/>
        <v>0</v>
      </c>
      <c r="BO39" s="40"/>
      <c r="BP39" s="40"/>
    </row>
    <row r="40" spans="2:68" ht="14.25" customHeight="1" x14ac:dyDescent="0.3">
      <c r="B40" s="159">
        <f>'Current Year'!B44</f>
        <v>24</v>
      </c>
      <c r="C40" s="173">
        <f t="shared" si="13"/>
        <v>4225.1314638296217</v>
      </c>
      <c r="D40" s="173">
        <f t="shared" si="18"/>
        <v>4225.1314638296217</v>
      </c>
      <c r="E40" s="173">
        <f t="shared" si="19"/>
        <v>4225.1314638296217</v>
      </c>
      <c r="F40" s="173">
        <f t="shared" si="20"/>
        <v>4225.1314638296217</v>
      </c>
      <c r="G40" s="173">
        <f t="shared" si="21"/>
        <v>4225.1314638296217</v>
      </c>
      <c r="H40" s="173">
        <f t="shared" si="22"/>
        <v>4225.1314638296217</v>
      </c>
      <c r="I40" s="173">
        <f t="shared" si="23"/>
        <v>4225.1314638296217</v>
      </c>
      <c r="J40" s="173">
        <f t="shared" si="24"/>
        <v>4225.1314638296217</v>
      </c>
      <c r="K40" s="173">
        <f t="shared" si="25"/>
        <v>4225.1314638296217</v>
      </c>
      <c r="L40" s="173">
        <f t="shared" si="26"/>
        <v>4225.1314638296217</v>
      </c>
      <c r="M40" s="173">
        <f t="shared" si="27"/>
        <v>4225.1314638296217</v>
      </c>
      <c r="N40" s="173">
        <f t="shared" si="28"/>
        <v>4225.1314638296217</v>
      </c>
      <c r="P40" s="150">
        <f t="shared" si="10"/>
        <v>24</v>
      </c>
      <c r="Q40" s="178">
        <f t="shared" si="14"/>
        <v>1.4999999999999902E-2</v>
      </c>
      <c r="R40" s="178">
        <f t="shared" si="14"/>
        <v>1.4999999999999902E-2</v>
      </c>
      <c r="S40" s="178">
        <f t="shared" si="14"/>
        <v>1.4999999999999902E-2</v>
      </c>
      <c r="T40" s="178">
        <f t="shared" si="14"/>
        <v>1.4999999999999902E-2</v>
      </c>
      <c r="U40" s="178">
        <f t="shared" si="14"/>
        <v>1.4999999999999902E-2</v>
      </c>
      <c r="V40" s="178">
        <f t="shared" si="14"/>
        <v>1.4999999999999902E-2</v>
      </c>
      <c r="W40" s="178">
        <f t="shared" si="14"/>
        <v>1.4999999999999902E-2</v>
      </c>
      <c r="X40" s="178">
        <f t="shared" si="14"/>
        <v>1.4999999999999902E-2</v>
      </c>
      <c r="Y40" s="178">
        <f t="shared" si="14"/>
        <v>1.4999999999999902E-2</v>
      </c>
      <c r="Z40" s="178">
        <f t="shared" si="14"/>
        <v>1.4999999999999902E-2</v>
      </c>
      <c r="AA40" s="178">
        <f t="shared" si="14"/>
        <v>1.4999999999999902E-2</v>
      </c>
      <c r="AB40" s="178">
        <f t="shared" si="14"/>
        <v>1.4999999999999902E-2</v>
      </c>
      <c r="AC40" s="151"/>
      <c r="AD40" s="148">
        <f t="shared" si="15"/>
        <v>62.440366460536097</v>
      </c>
      <c r="AE40" s="148">
        <f t="shared" si="15"/>
        <v>62.440366460536097</v>
      </c>
      <c r="AF40" s="148">
        <f t="shared" si="15"/>
        <v>62.440366460536097</v>
      </c>
      <c r="AG40" s="148">
        <f t="shared" si="15"/>
        <v>62.440366460536097</v>
      </c>
      <c r="AH40" s="148">
        <f t="shared" si="15"/>
        <v>62.440366460536097</v>
      </c>
      <c r="AI40" s="148">
        <f t="shared" si="15"/>
        <v>62.440366460536097</v>
      </c>
      <c r="AJ40" s="148">
        <f t="shared" si="15"/>
        <v>62.440366460536097</v>
      </c>
      <c r="AK40" s="148">
        <f t="shared" si="15"/>
        <v>62.440366460536097</v>
      </c>
      <c r="AL40" s="148">
        <f t="shared" si="15"/>
        <v>62.440366460536097</v>
      </c>
      <c r="AM40" s="148">
        <f t="shared" si="15"/>
        <v>62.440366460536097</v>
      </c>
      <c r="AN40" s="148">
        <f t="shared" si="15"/>
        <v>62.440366460536097</v>
      </c>
      <c r="AO40" s="148">
        <f t="shared" si="15"/>
        <v>62.440366460536097</v>
      </c>
      <c r="AP40" s="135"/>
      <c r="AQ40" s="147">
        <f t="shared" si="6"/>
        <v>24</v>
      </c>
      <c r="AR40" s="148">
        <f t="shared" si="16"/>
        <v>0</v>
      </c>
      <c r="AS40" s="148">
        <f t="shared" si="16"/>
        <v>0</v>
      </c>
      <c r="AT40" s="148">
        <f t="shared" si="16"/>
        <v>0</v>
      </c>
      <c r="AU40" s="148">
        <f t="shared" si="16"/>
        <v>0</v>
      </c>
      <c r="AV40" s="148">
        <f t="shared" si="16"/>
        <v>0</v>
      </c>
      <c r="AW40" s="148">
        <f t="shared" si="16"/>
        <v>0</v>
      </c>
      <c r="AX40" s="148">
        <f t="shared" si="16"/>
        <v>0</v>
      </c>
      <c r="AY40" s="148">
        <f t="shared" si="16"/>
        <v>0</v>
      </c>
      <c r="AZ40" s="148">
        <f t="shared" si="16"/>
        <v>0</v>
      </c>
      <c r="BA40" s="148">
        <f t="shared" si="16"/>
        <v>0</v>
      </c>
      <c r="BB40" s="148">
        <f t="shared" si="16"/>
        <v>0</v>
      </c>
      <c r="BC40" s="152"/>
      <c r="BD40" s="149">
        <f t="shared" si="17"/>
        <v>0</v>
      </c>
      <c r="BE40" s="149">
        <f t="shared" si="17"/>
        <v>0</v>
      </c>
      <c r="BF40" s="149">
        <f t="shared" si="17"/>
        <v>0</v>
      </c>
      <c r="BG40" s="149">
        <f t="shared" si="17"/>
        <v>0</v>
      </c>
      <c r="BH40" s="149">
        <f t="shared" si="17"/>
        <v>0</v>
      </c>
      <c r="BI40" s="149">
        <f t="shared" si="17"/>
        <v>0</v>
      </c>
      <c r="BJ40" s="149">
        <f t="shared" si="17"/>
        <v>0</v>
      </c>
      <c r="BK40" s="149">
        <f t="shared" si="17"/>
        <v>0</v>
      </c>
      <c r="BL40" s="149">
        <f t="shared" si="17"/>
        <v>0</v>
      </c>
      <c r="BM40" s="149">
        <f t="shared" si="17"/>
        <v>0</v>
      </c>
      <c r="BN40" s="149">
        <f t="shared" si="17"/>
        <v>0</v>
      </c>
      <c r="BO40" s="40"/>
      <c r="BP40" s="40"/>
    </row>
    <row r="41" spans="2:68" ht="14.25" customHeight="1" x14ac:dyDescent="0.3">
      <c r="B41" s="159">
        <f>'Current Year'!B45</f>
        <v>25</v>
      </c>
      <c r="C41" s="173">
        <f t="shared" si="13"/>
        <v>4288.5084357870655</v>
      </c>
      <c r="D41" s="173">
        <f t="shared" si="18"/>
        <v>4288.5084357870655</v>
      </c>
      <c r="E41" s="173">
        <f t="shared" si="19"/>
        <v>4288.5084357870655</v>
      </c>
      <c r="F41" s="173">
        <f t="shared" si="20"/>
        <v>4288.5084357870655</v>
      </c>
      <c r="G41" s="173">
        <f t="shared" si="21"/>
        <v>4288.5084357870655</v>
      </c>
      <c r="H41" s="173">
        <f t="shared" si="22"/>
        <v>4288.5084357870655</v>
      </c>
      <c r="I41" s="173">
        <f t="shared" si="23"/>
        <v>4288.5084357870655</v>
      </c>
      <c r="J41" s="173">
        <f t="shared" si="24"/>
        <v>4288.5084357870655</v>
      </c>
      <c r="K41" s="173">
        <f t="shared" si="25"/>
        <v>4288.5084357870655</v>
      </c>
      <c r="L41" s="173">
        <f t="shared" si="26"/>
        <v>4288.5084357870655</v>
      </c>
      <c r="M41" s="173">
        <f t="shared" si="27"/>
        <v>4288.5084357870655</v>
      </c>
      <c r="N41" s="173">
        <f t="shared" si="28"/>
        <v>4288.5084357870655</v>
      </c>
      <c r="P41" s="150">
        <f t="shared" si="10"/>
        <v>25</v>
      </c>
      <c r="Q41" s="178">
        <f t="shared" si="14"/>
        <v>1.4999999999999902E-2</v>
      </c>
      <c r="R41" s="178">
        <f t="shared" si="14"/>
        <v>1.4999999999999902E-2</v>
      </c>
      <c r="S41" s="178">
        <f t="shared" si="14"/>
        <v>1.4999999999999902E-2</v>
      </c>
      <c r="T41" s="178">
        <f t="shared" si="14"/>
        <v>1.4999999999999902E-2</v>
      </c>
      <c r="U41" s="178">
        <f t="shared" si="14"/>
        <v>1.4999999999999902E-2</v>
      </c>
      <c r="V41" s="178">
        <f t="shared" si="14"/>
        <v>1.4999999999999902E-2</v>
      </c>
      <c r="W41" s="178">
        <f t="shared" si="14"/>
        <v>1.4999999999999902E-2</v>
      </c>
      <c r="X41" s="178">
        <f t="shared" si="14"/>
        <v>1.4999999999999902E-2</v>
      </c>
      <c r="Y41" s="178">
        <f t="shared" si="14"/>
        <v>1.4999999999999902E-2</v>
      </c>
      <c r="Z41" s="178">
        <f t="shared" si="14"/>
        <v>1.4999999999999902E-2</v>
      </c>
      <c r="AA41" s="178">
        <f t="shared" si="14"/>
        <v>1.4999999999999902E-2</v>
      </c>
      <c r="AB41" s="178">
        <f t="shared" si="14"/>
        <v>1.4999999999999902E-2</v>
      </c>
      <c r="AC41" s="151"/>
      <c r="AD41" s="148">
        <f t="shared" si="15"/>
        <v>63.376971957443857</v>
      </c>
      <c r="AE41" s="148">
        <f t="shared" si="15"/>
        <v>63.376971957443857</v>
      </c>
      <c r="AF41" s="148">
        <f t="shared" si="15"/>
        <v>63.376971957443857</v>
      </c>
      <c r="AG41" s="148">
        <f t="shared" si="15"/>
        <v>63.376971957443857</v>
      </c>
      <c r="AH41" s="148">
        <f t="shared" si="15"/>
        <v>63.376971957443857</v>
      </c>
      <c r="AI41" s="148">
        <f t="shared" si="15"/>
        <v>63.376971957443857</v>
      </c>
      <c r="AJ41" s="148">
        <f t="shared" si="15"/>
        <v>63.376971957443857</v>
      </c>
      <c r="AK41" s="148">
        <f t="shared" si="15"/>
        <v>63.376971957443857</v>
      </c>
      <c r="AL41" s="148">
        <f t="shared" si="15"/>
        <v>63.376971957443857</v>
      </c>
      <c r="AM41" s="148">
        <f t="shared" si="15"/>
        <v>63.376971957443857</v>
      </c>
      <c r="AN41" s="148">
        <f t="shared" si="15"/>
        <v>63.376971957443857</v>
      </c>
      <c r="AO41" s="148">
        <f t="shared" si="15"/>
        <v>63.376971957443857</v>
      </c>
      <c r="AP41" s="135"/>
      <c r="AQ41" s="147">
        <f t="shared" si="6"/>
        <v>25</v>
      </c>
      <c r="AR41" s="148">
        <f t="shared" si="16"/>
        <v>0</v>
      </c>
      <c r="AS41" s="148">
        <f t="shared" si="16"/>
        <v>0</v>
      </c>
      <c r="AT41" s="148">
        <f t="shared" si="16"/>
        <v>0</v>
      </c>
      <c r="AU41" s="148">
        <f t="shared" si="16"/>
        <v>0</v>
      </c>
      <c r="AV41" s="148">
        <f t="shared" si="16"/>
        <v>0</v>
      </c>
      <c r="AW41" s="148">
        <f t="shared" si="16"/>
        <v>0</v>
      </c>
      <c r="AX41" s="148">
        <f t="shared" si="16"/>
        <v>0</v>
      </c>
      <c r="AY41" s="148">
        <f t="shared" si="16"/>
        <v>0</v>
      </c>
      <c r="AZ41" s="148">
        <f t="shared" si="16"/>
        <v>0</v>
      </c>
      <c r="BA41" s="148">
        <f t="shared" si="16"/>
        <v>0</v>
      </c>
      <c r="BB41" s="148">
        <f t="shared" si="16"/>
        <v>0</v>
      </c>
      <c r="BC41" s="152"/>
      <c r="BD41" s="149">
        <f t="shared" si="17"/>
        <v>0</v>
      </c>
      <c r="BE41" s="149">
        <f t="shared" si="17"/>
        <v>0</v>
      </c>
      <c r="BF41" s="149">
        <f t="shared" si="17"/>
        <v>0</v>
      </c>
      <c r="BG41" s="149">
        <f t="shared" si="17"/>
        <v>0</v>
      </c>
      <c r="BH41" s="149">
        <f t="shared" si="17"/>
        <v>0</v>
      </c>
      <c r="BI41" s="149">
        <f t="shared" si="17"/>
        <v>0</v>
      </c>
      <c r="BJ41" s="149">
        <f t="shared" si="17"/>
        <v>0</v>
      </c>
      <c r="BK41" s="149">
        <f t="shared" si="17"/>
        <v>0</v>
      </c>
      <c r="BL41" s="149">
        <f t="shared" si="17"/>
        <v>0</v>
      </c>
      <c r="BM41" s="149">
        <f t="shared" si="17"/>
        <v>0</v>
      </c>
      <c r="BN41" s="149">
        <f t="shared" si="17"/>
        <v>0</v>
      </c>
      <c r="BO41" s="40"/>
      <c r="BP41" s="40"/>
    </row>
    <row r="42" spans="2:68" ht="14.25" customHeight="1" x14ac:dyDescent="0.3">
      <c r="B42" s="159">
        <f>'Current Year'!B46</f>
        <v>26</v>
      </c>
      <c r="C42" s="173">
        <f t="shared" si="13"/>
        <v>4352.8360623238714</v>
      </c>
      <c r="D42" s="173">
        <f t="shared" si="18"/>
        <v>4352.8360623238714</v>
      </c>
      <c r="E42" s="173">
        <f t="shared" si="19"/>
        <v>4352.8360623238714</v>
      </c>
      <c r="F42" s="173">
        <f t="shared" si="20"/>
        <v>4352.8360623238714</v>
      </c>
      <c r="G42" s="173">
        <f t="shared" si="21"/>
        <v>4352.8360623238714</v>
      </c>
      <c r="H42" s="173">
        <f t="shared" si="22"/>
        <v>4352.8360623238714</v>
      </c>
      <c r="I42" s="173">
        <f t="shared" si="23"/>
        <v>4352.8360623238714</v>
      </c>
      <c r="J42" s="173">
        <f t="shared" si="24"/>
        <v>4352.8360623238714</v>
      </c>
      <c r="K42" s="173">
        <f t="shared" si="25"/>
        <v>4352.8360623238714</v>
      </c>
      <c r="L42" s="173">
        <f t="shared" si="26"/>
        <v>4352.8360623238714</v>
      </c>
      <c r="M42" s="173">
        <f t="shared" si="27"/>
        <v>4352.8360623238714</v>
      </c>
      <c r="N42" s="173">
        <f t="shared" si="28"/>
        <v>4352.8360623238714</v>
      </c>
      <c r="P42" s="150">
        <f t="shared" si="10"/>
        <v>26</v>
      </c>
      <c r="Q42" s="178">
        <f t="shared" si="14"/>
        <v>1.4999999999999902E-2</v>
      </c>
      <c r="R42" s="178">
        <f t="shared" si="14"/>
        <v>1.4999999999999902E-2</v>
      </c>
      <c r="S42" s="178">
        <f t="shared" si="14"/>
        <v>1.4999999999999902E-2</v>
      </c>
      <c r="T42" s="178">
        <f t="shared" si="14"/>
        <v>1.4999999999999902E-2</v>
      </c>
      <c r="U42" s="178">
        <f t="shared" si="14"/>
        <v>1.4999999999999902E-2</v>
      </c>
      <c r="V42" s="178">
        <f t="shared" si="14"/>
        <v>1.4999999999999902E-2</v>
      </c>
      <c r="W42" s="178">
        <f t="shared" si="14"/>
        <v>1.4999999999999902E-2</v>
      </c>
      <c r="X42" s="178">
        <f t="shared" si="14"/>
        <v>1.4999999999999902E-2</v>
      </c>
      <c r="Y42" s="178">
        <f t="shared" si="14"/>
        <v>1.4999999999999902E-2</v>
      </c>
      <c r="Z42" s="178">
        <f t="shared" si="14"/>
        <v>1.4999999999999902E-2</v>
      </c>
      <c r="AA42" s="178">
        <f t="shared" si="14"/>
        <v>1.4999999999999902E-2</v>
      </c>
      <c r="AB42" s="178">
        <f t="shared" si="14"/>
        <v>1.4999999999999902E-2</v>
      </c>
      <c r="AC42" s="151"/>
      <c r="AD42" s="148">
        <f t="shared" si="15"/>
        <v>64.327626536805838</v>
      </c>
      <c r="AE42" s="148">
        <f t="shared" si="15"/>
        <v>64.327626536805838</v>
      </c>
      <c r="AF42" s="148">
        <f t="shared" si="15"/>
        <v>64.327626536805838</v>
      </c>
      <c r="AG42" s="148">
        <f t="shared" si="15"/>
        <v>64.327626536805838</v>
      </c>
      <c r="AH42" s="148">
        <f t="shared" si="15"/>
        <v>64.327626536805838</v>
      </c>
      <c r="AI42" s="148">
        <f t="shared" si="15"/>
        <v>64.327626536805838</v>
      </c>
      <c r="AJ42" s="148">
        <f t="shared" si="15"/>
        <v>64.327626536805838</v>
      </c>
      <c r="AK42" s="148">
        <f t="shared" si="15"/>
        <v>64.327626536805838</v>
      </c>
      <c r="AL42" s="148">
        <f t="shared" si="15"/>
        <v>64.327626536805838</v>
      </c>
      <c r="AM42" s="148">
        <f t="shared" si="15"/>
        <v>64.327626536805838</v>
      </c>
      <c r="AN42" s="148">
        <f t="shared" si="15"/>
        <v>64.327626536805838</v>
      </c>
      <c r="AO42" s="148">
        <f t="shared" si="15"/>
        <v>64.327626536805838</v>
      </c>
      <c r="AP42" s="135"/>
      <c r="AQ42" s="147">
        <f t="shared" si="6"/>
        <v>26</v>
      </c>
      <c r="AR42" s="148">
        <f t="shared" si="16"/>
        <v>0</v>
      </c>
      <c r="AS42" s="148">
        <f t="shared" si="16"/>
        <v>0</v>
      </c>
      <c r="AT42" s="148">
        <f t="shared" si="16"/>
        <v>0</v>
      </c>
      <c r="AU42" s="148">
        <f t="shared" si="16"/>
        <v>0</v>
      </c>
      <c r="AV42" s="148">
        <f t="shared" si="16"/>
        <v>0</v>
      </c>
      <c r="AW42" s="148">
        <f t="shared" si="16"/>
        <v>0</v>
      </c>
      <c r="AX42" s="148">
        <f t="shared" si="16"/>
        <v>0</v>
      </c>
      <c r="AY42" s="148">
        <f t="shared" si="16"/>
        <v>0</v>
      </c>
      <c r="AZ42" s="148">
        <f t="shared" si="16"/>
        <v>0</v>
      </c>
      <c r="BA42" s="148">
        <f t="shared" si="16"/>
        <v>0</v>
      </c>
      <c r="BB42" s="148">
        <f t="shared" si="16"/>
        <v>0</v>
      </c>
      <c r="BC42" s="152"/>
      <c r="BD42" s="149">
        <f t="shared" si="17"/>
        <v>0</v>
      </c>
      <c r="BE42" s="149">
        <f t="shared" si="17"/>
        <v>0</v>
      </c>
      <c r="BF42" s="149">
        <f t="shared" si="17"/>
        <v>0</v>
      </c>
      <c r="BG42" s="149">
        <f t="shared" si="17"/>
        <v>0</v>
      </c>
      <c r="BH42" s="149">
        <f t="shared" si="17"/>
        <v>0</v>
      </c>
      <c r="BI42" s="149">
        <f t="shared" si="17"/>
        <v>0</v>
      </c>
      <c r="BJ42" s="149">
        <f t="shared" si="17"/>
        <v>0</v>
      </c>
      <c r="BK42" s="149">
        <f t="shared" si="17"/>
        <v>0</v>
      </c>
      <c r="BL42" s="149">
        <f t="shared" si="17"/>
        <v>0</v>
      </c>
      <c r="BM42" s="149">
        <f t="shared" si="17"/>
        <v>0</v>
      </c>
      <c r="BN42" s="149">
        <f t="shared" si="17"/>
        <v>0</v>
      </c>
      <c r="BO42" s="40"/>
      <c r="BP42" s="40"/>
    </row>
    <row r="43" spans="2:68" ht="14.25" customHeight="1" x14ac:dyDescent="0.3">
      <c r="B43" s="159">
        <f>'Current Year'!B47</f>
        <v>27</v>
      </c>
      <c r="C43" s="173">
        <f t="shared" si="13"/>
        <v>4418.1286032587286</v>
      </c>
      <c r="D43" s="173">
        <f t="shared" si="18"/>
        <v>4418.1286032587286</v>
      </c>
      <c r="E43" s="173">
        <f t="shared" si="19"/>
        <v>4418.1286032587286</v>
      </c>
      <c r="F43" s="173">
        <f t="shared" si="20"/>
        <v>4418.1286032587286</v>
      </c>
      <c r="G43" s="173">
        <f t="shared" si="21"/>
        <v>4418.1286032587286</v>
      </c>
      <c r="H43" s="173">
        <f t="shared" si="22"/>
        <v>4418.1286032587286</v>
      </c>
      <c r="I43" s="173">
        <f t="shared" si="23"/>
        <v>4418.1286032587286</v>
      </c>
      <c r="J43" s="173">
        <f t="shared" si="24"/>
        <v>4418.1286032587286</v>
      </c>
      <c r="K43" s="173">
        <f t="shared" si="25"/>
        <v>4418.1286032587286</v>
      </c>
      <c r="L43" s="173">
        <f t="shared" si="26"/>
        <v>4418.1286032587286</v>
      </c>
      <c r="M43" s="173">
        <f t="shared" si="27"/>
        <v>4418.1286032587286</v>
      </c>
      <c r="N43" s="173">
        <f t="shared" si="28"/>
        <v>4418.1286032587286</v>
      </c>
      <c r="P43" s="150">
        <f t="shared" si="10"/>
        <v>27</v>
      </c>
      <c r="Q43" s="178">
        <f t="shared" si="14"/>
        <v>1.4999999999999902E-2</v>
      </c>
      <c r="R43" s="178">
        <f t="shared" si="14"/>
        <v>1.4999999999999902E-2</v>
      </c>
      <c r="S43" s="178">
        <f t="shared" si="14"/>
        <v>1.4999999999999902E-2</v>
      </c>
      <c r="T43" s="178">
        <f t="shared" si="14"/>
        <v>1.4999999999999902E-2</v>
      </c>
      <c r="U43" s="178">
        <f t="shared" si="14"/>
        <v>1.4999999999999902E-2</v>
      </c>
      <c r="V43" s="178">
        <f t="shared" si="14"/>
        <v>1.4999999999999902E-2</v>
      </c>
      <c r="W43" s="178">
        <f t="shared" si="14"/>
        <v>1.4999999999999902E-2</v>
      </c>
      <c r="X43" s="178">
        <f t="shared" si="14"/>
        <v>1.4999999999999902E-2</v>
      </c>
      <c r="Y43" s="178">
        <f t="shared" si="14"/>
        <v>1.4999999999999902E-2</v>
      </c>
      <c r="Z43" s="178">
        <f t="shared" si="14"/>
        <v>1.4999999999999902E-2</v>
      </c>
      <c r="AA43" s="178">
        <f t="shared" si="14"/>
        <v>1.4999999999999902E-2</v>
      </c>
      <c r="AB43" s="178">
        <f t="shared" si="14"/>
        <v>1.4999999999999902E-2</v>
      </c>
      <c r="AC43" s="135"/>
      <c r="AD43" s="148">
        <f t="shared" si="15"/>
        <v>65.292540934857243</v>
      </c>
      <c r="AE43" s="148">
        <f t="shared" si="15"/>
        <v>65.292540934857243</v>
      </c>
      <c r="AF43" s="148">
        <f t="shared" si="15"/>
        <v>65.292540934857243</v>
      </c>
      <c r="AG43" s="148">
        <f t="shared" si="15"/>
        <v>65.292540934857243</v>
      </c>
      <c r="AH43" s="148">
        <f t="shared" si="15"/>
        <v>65.292540934857243</v>
      </c>
      <c r="AI43" s="148">
        <f t="shared" si="15"/>
        <v>65.292540934857243</v>
      </c>
      <c r="AJ43" s="148">
        <f t="shared" si="15"/>
        <v>65.292540934857243</v>
      </c>
      <c r="AK43" s="148">
        <f t="shared" si="15"/>
        <v>65.292540934857243</v>
      </c>
      <c r="AL43" s="148">
        <f t="shared" si="15"/>
        <v>65.292540934857243</v>
      </c>
      <c r="AM43" s="148">
        <f t="shared" si="15"/>
        <v>65.292540934857243</v>
      </c>
      <c r="AN43" s="148">
        <f t="shared" si="15"/>
        <v>65.292540934857243</v>
      </c>
      <c r="AO43" s="148">
        <f t="shared" si="15"/>
        <v>65.292540934857243</v>
      </c>
      <c r="AP43" s="135"/>
      <c r="AQ43" s="147">
        <f t="shared" si="6"/>
        <v>27</v>
      </c>
      <c r="AR43" s="148">
        <f t="shared" si="16"/>
        <v>0</v>
      </c>
      <c r="AS43" s="148">
        <f t="shared" si="16"/>
        <v>0</v>
      </c>
      <c r="AT43" s="148">
        <f t="shared" si="16"/>
        <v>0</v>
      </c>
      <c r="AU43" s="148">
        <f t="shared" si="16"/>
        <v>0</v>
      </c>
      <c r="AV43" s="148">
        <f t="shared" si="16"/>
        <v>0</v>
      </c>
      <c r="AW43" s="148">
        <f t="shared" si="16"/>
        <v>0</v>
      </c>
      <c r="AX43" s="148">
        <f t="shared" si="16"/>
        <v>0</v>
      </c>
      <c r="AY43" s="148">
        <f t="shared" si="16"/>
        <v>0</v>
      </c>
      <c r="AZ43" s="148">
        <f t="shared" si="16"/>
        <v>0</v>
      </c>
      <c r="BA43" s="148">
        <f t="shared" si="16"/>
        <v>0</v>
      </c>
      <c r="BB43" s="148">
        <f t="shared" si="16"/>
        <v>0</v>
      </c>
      <c r="BC43" s="135"/>
      <c r="BD43" s="149">
        <f t="shared" si="17"/>
        <v>0</v>
      </c>
      <c r="BE43" s="149">
        <f t="shared" si="17"/>
        <v>0</v>
      </c>
      <c r="BF43" s="149">
        <f t="shared" si="17"/>
        <v>0</v>
      </c>
      <c r="BG43" s="149">
        <f t="shared" si="17"/>
        <v>0</v>
      </c>
      <c r="BH43" s="149">
        <f t="shared" si="17"/>
        <v>0</v>
      </c>
      <c r="BI43" s="149">
        <f t="shared" si="17"/>
        <v>0</v>
      </c>
      <c r="BJ43" s="149">
        <f t="shared" si="17"/>
        <v>0</v>
      </c>
      <c r="BK43" s="149">
        <f t="shared" si="17"/>
        <v>0</v>
      </c>
      <c r="BL43" s="149">
        <f t="shared" si="17"/>
        <v>0</v>
      </c>
      <c r="BM43" s="149">
        <f t="shared" si="17"/>
        <v>0</v>
      </c>
      <c r="BN43" s="149">
        <f t="shared" si="17"/>
        <v>0</v>
      </c>
      <c r="BO43" s="40"/>
      <c r="BP43" s="40"/>
    </row>
    <row r="44" spans="2:68" ht="14.25" customHeight="1" x14ac:dyDescent="0.3">
      <c r="B44" s="159">
        <f>'Current Year'!B48</f>
        <v>28</v>
      </c>
      <c r="C44" s="173">
        <f t="shared" si="13"/>
        <v>4484.400532307609</v>
      </c>
      <c r="D44" s="173">
        <f t="shared" si="18"/>
        <v>4484.400532307609</v>
      </c>
      <c r="E44" s="173">
        <f t="shared" si="19"/>
        <v>4484.400532307609</v>
      </c>
      <c r="F44" s="173">
        <f t="shared" si="20"/>
        <v>4484.400532307609</v>
      </c>
      <c r="G44" s="173">
        <f t="shared" si="21"/>
        <v>4484.400532307609</v>
      </c>
      <c r="H44" s="173">
        <f t="shared" si="22"/>
        <v>4484.400532307609</v>
      </c>
      <c r="I44" s="173">
        <f t="shared" si="23"/>
        <v>4484.400532307609</v>
      </c>
      <c r="J44" s="173">
        <f t="shared" si="24"/>
        <v>4484.400532307609</v>
      </c>
      <c r="K44" s="173">
        <f t="shared" si="25"/>
        <v>4484.400532307609</v>
      </c>
      <c r="L44" s="173">
        <f t="shared" si="26"/>
        <v>4484.400532307609</v>
      </c>
      <c r="M44" s="173">
        <f t="shared" si="27"/>
        <v>4484.400532307609</v>
      </c>
      <c r="N44" s="173">
        <f t="shared" si="28"/>
        <v>4484.400532307609</v>
      </c>
      <c r="O44" s="78"/>
      <c r="P44" s="150">
        <f t="shared" si="10"/>
        <v>28</v>
      </c>
      <c r="Q44" s="178">
        <f t="shared" si="14"/>
        <v>1.4999999999999902E-2</v>
      </c>
      <c r="R44" s="178">
        <f t="shared" si="14"/>
        <v>1.4999999999999902E-2</v>
      </c>
      <c r="S44" s="178">
        <f t="shared" si="14"/>
        <v>1.4999999999999902E-2</v>
      </c>
      <c r="T44" s="178">
        <f t="shared" si="14"/>
        <v>1.4999999999999902E-2</v>
      </c>
      <c r="U44" s="178">
        <f t="shared" si="14"/>
        <v>1.4999999999999902E-2</v>
      </c>
      <c r="V44" s="178">
        <f t="shared" si="14"/>
        <v>1.4999999999999902E-2</v>
      </c>
      <c r="W44" s="178">
        <f t="shared" si="14"/>
        <v>1.4999999999999902E-2</v>
      </c>
      <c r="X44" s="178">
        <f t="shared" si="14"/>
        <v>1.4999999999999902E-2</v>
      </c>
      <c r="Y44" s="178">
        <f t="shared" si="14"/>
        <v>1.4999999999999902E-2</v>
      </c>
      <c r="Z44" s="178">
        <f t="shared" si="14"/>
        <v>1.4999999999999902E-2</v>
      </c>
      <c r="AA44" s="178">
        <f t="shared" si="14"/>
        <v>1.4999999999999902E-2</v>
      </c>
      <c r="AB44" s="178">
        <f t="shared" si="14"/>
        <v>1.4999999999999902E-2</v>
      </c>
      <c r="AC44" s="135"/>
      <c r="AD44" s="148">
        <f t="shared" si="15"/>
        <v>66.271929048880338</v>
      </c>
      <c r="AE44" s="148">
        <f t="shared" si="15"/>
        <v>66.271929048880338</v>
      </c>
      <c r="AF44" s="148">
        <f t="shared" si="15"/>
        <v>66.271929048880338</v>
      </c>
      <c r="AG44" s="148">
        <f t="shared" si="15"/>
        <v>66.271929048880338</v>
      </c>
      <c r="AH44" s="148">
        <f t="shared" si="15"/>
        <v>66.271929048880338</v>
      </c>
      <c r="AI44" s="148">
        <f t="shared" si="15"/>
        <v>66.271929048880338</v>
      </c>
      <c r="AJ44" s="148">
        <f t="shared" si="15"/>
        <v>66.271929048880338</v>
      </c>
      <c r="AK44" s="148">
        <f t="shared" si="15"/>
        <v>66.271929048880338</v>
      </c>
      <c r="AL44" s="148">
        <f t="shared" si="15"/>
        <v>66.271929048880338</v>
      </c>
      <c r="AM44" s="148">
        <f t="shared" si="15"/>
        <v>66.271929048880338</v>
      </c>
      <c r="AN44" s="148">
        <f t="shared" si="15"/>
        <v>66.271929048880338</v>
      </c>
      <c r="AO44" s="148">
        <f t="shared" si="15"/>
        <v>66.271929048880338</v>
      </c>
      <c r="AP44" s="135"/>
      <c r="AQ44" s="147">
        <f t="shared" si="6"/>
        <v>28</v>
      </c>
      <c r="AR44" s="148">
        <f t="shared" si="16"/>
        <v>0</v>
      </c>
      <c r="AS44" s="148">
        <f t="shared" si="16"/>
        <v>0</v>
      </c>
      <c r="AT44" s="148">
        <f t="shared" si="16"/>
        <v>0</v>
      </c>
      <c r="AU44" s="148">
        <f t="shared" si="16"/>
        <v>0</v>
      </c>
      <c r="AV44" s="148">
        <f t="shared" si="16"/>
        <v>0</v>
      </c>
      <c r="AW44" s="148">
        <f t="shared" si="16"/>
        <v>0</v>
      </c>
      <c r="AX44" s="148">
        <f t="shared" si="16"/>
        <v>0</v>
      </c>
      <c r="AY44" s="148">
        <f t="shared" si="16"/>
        <v>0</v>
      </c>
      <c r="AZ44" s="148">
        <f t="shared" si="16"/>
        <v>0</v>
      </c>
      <c r="BA44" s="148">
        <f t="shared" si="16"/>
        <v>0</v>
      </c>
      <c r="BB44" s="148">
        <f t="shared" si="16"/>
        <v>0</v>
      </c>
      <c r="BC44" s="135"/>
      <c r="BD44" s="149">
        <f t="shared" si="17"/>
        <v>0</v>
      </c>
      <c r="BE44" s="149">
        <f t="shared" si="17"/>
        <v>0</v>
      </c>
      <c r="BF44" s="149">
        <f t="shared" si="17"/>
        <v>0</v>
      </c>
      <c r="BG44" s="149">
        <f t="shared" si="17"/>
        <v>0</v>
      </c>
      <c r="BH44" s="149">
        <f t="shared" si="17"/>
        <v>0</v>
      </c>
      <c r="BI44" s="149">
        <f t="shared" si="17"/>
        <v>0</v>
      </c>
      <c r="BJ44" s="149">
        <f t="shared" si="17"/>
        <v>0</v>
      </c>
      <c r="BK44" s="149">
        <f t="shared" si="17"/>
        <v>0</v>
      </c>
      <c r="BL44" s="149">
        <f t="shared" si="17"/>
        <v>0</v>
      </c>
      <c r="BM44" s="149">
        <f t="shared" si="17"/>
        <v>0</v>
      </c>
      <c r="BN44" s="149">
        <f t="shared" si="17"/>
        <v>0</v>
      </c>
      <c r="BO44" s="40"/>
      <c r="BP44" s="40"/>
    </row>
    <row r="45" spans="2:68" ht="14.25" customHeight="1" x14ac:dyDescent="0.3">
      <c r="B45" s="159">
        <f>'Current Year'!B49</f>
        <v>29</v>
      </c>
      <c r="C45" s="173">
        <f t="shared" si="13"/>
        <v>4551.6665402922226</v>
      </c>
      <c r="D45" s="173">
        <f t="shared" si="18"/>
        <v>4551.6665402922226</v>
      </c>
      <c r="E45" s="173">
        <f t="shared" si="19"/>
        <v>4551.6665402922226</v>
      </c>
      <c r="F45" s="173">
        <f t="shared" si="20"/>
        <v>4551.6665402922226</v>
      </c>
      <c r="G45" s="173">
        <f t="shared" si="21"/>
        <v>4551.6665402922226</v>
      </c>
      <c r="H45" s="173">
        <f t="shared" si="22"/>
        <v>4551.6665402922226</v>
      </c>
      <c r="I45" s="173">
        <f t="shared" si="23"/>
        <v>4551.6665402922226</v>
      </c>
      <c r="J45" s="173">
        <f t="shared" si="24"/>
        <v>4551.6665402922226</v>
      </c>
      <c r="K45" s="173">
        <f t="shared" si="25"/>
        <v>4551.6665402922226</v>
      </c>
      <c r="L45" s="173">
        <f t="shared" si="26"/>
        <v>4551.6665402922226</v>
      </c>
      <c r="M45" s="173">
        <f t="shared" si="27"/>
        <v>4551.6665402922226</v>
      </c>
      <c r="N45" s="173">
        <f t="shared" si="28"/>
        <v>4551.6665402922226</v>
      </c>
      <c r="P45" s="150">
        <f t="shared" si="10"/>
        <v>29</v>
      </c>
      <c r="Q45" s="178">
        <f t="shared" si="14"/>
        <v>1.4999999999999902E-2</v>
      </c>
      <c r="R45" s="178">
        <f t="shared" si="14"/>
        <v>1.4999999999999902E-2</v>
      </c>
      <c r="S45" s="178">
        <f t="shared" si="14"/>
        <v>1.4999999999999902E-2</v>
      </c>
      <c r="T45" s="178">
        <f t="shared" si="14"/>
        <v>1.4999999999999902E-2</v>
      </c>
      <c r="U45" s="178">
        <f t="shared" si="14"/>
        <v>1.4999999999999902E-2</v>
      </c>
      <c r="V45" s="178">
        <f t="shared" si="14"/>
        <v>1.4999999999999902E-2</v>
      </c>
      <c r="W45" s="178">
        <f t="shared" si="14"/>
        <v>1.4999999999999902E-2</v>
      </c>
      <c r="X45" s="178">
        <f t="shared" si="14"/>
        <v>1.4999999999999902E-2</v>
      </c>
      <c r="Y45" s="178">
        <f t="shared" si="14"/>
        <v>1.4999999999999902E-2</v>
      </c>
      <c r="Z45" s="178">
        <f t="shared" si="14"/>
        <v>1.4999999999999902E-2</v>
      </c>
      <c r="AA45" s="178">
        <f t="shared" si="14"/>
        <v>1.4999999999999902E-2</v>
      </c>
      <c r="AB45" s="178">
        <f t="shared" si="14"/>
        <v>1.4999999999999902E-2</v>
      </c>
      <c r="AC45" s="135"/>
      <c r="AD45" s="148">
        <f t="shared" si="15"/>
        <v>67.26600798461368</v>
      </c>
      <c r="AE45" s="148">
        <f t="shared" si="15"/>
        <v>67.26600798461368</v>
      </c>
      <c r="AF45" s="148">
        <f t="shared" si="15"/>
        <v>67.26600798461368</v>
      </c>
      <c r="AG45" s="148">
        <f t="shared" si="15"/>
        <v>67.26600798461368</v>
      </c>
      <c r="AH45" s="148">
        <f t="shared" si="15"/>
        <v>67.26600798461368</v>
      </c>
      <c r="AI45" s="148">
        <f t="shared" si="15"/>
        <v>67.26600798461368</v>
      </c>
      <c r="AJ45" s="148">
        <f t="shared" si="15"/>
        <v>67.26600798461368</v>
      </c>
      <c r="AK45" s="148">
        <f t="shared" si="15"/>
        <v>67.26600798461368</v>
      </c>
      <c r="AL45" s="148">
        <f t="shared" si="15"/>
        <v>67.26600798461368</v>
      </c>
      <c r="AM45" s="148">
        <f t="shared" si="15"/>
        <v>67.26600798461368</v>
      </c>
      <c r="AN45" s="148">
        <f t="shared" si="15"/>
        <v>67.26600798461368</v>
      </c>
      <c r="AO45" s="148">
        <f t="shared" si="15"/>
        <v>67.26600798461368</v>
      </c>
      <c r="AP45" s="135"/>
      <c r="AQ45" s="147">
        <f t="shared" si="6"/>
        <v>29</v>
      </c>
      <c r="AR45" s="148">
        <f t="shared" si="16"/>
        <v>0</v>
      </c>
      <c r="AS45" s="148">
        <f t="shared" si="16"/>
        <v>0</v>
      </c>
      <c r="AT45" s="148">
        <f t="shared" si="16"/>
        <v>0</v>
      </c>
      <c r="AU45" s="148">
        <f t="shared" si="16"/>
        <v>0</v>
      </c>
      <c r="AV45" s="148">
        <f t="shared" si="16"/>
        <v>0</v>
      </c>
      <c r="AW45" s="148">
        <f t="shared" si="16"/>
        <v>0</v>
      </c>
      <c r="AX45" s="148">
        <f t="shared" si="16"/>
        <v>0</v>
      </c>
      <c r="AY45" s="148">
        <f t="shared" si="16"/>
        <v>0</v>
      </c>
      <c r="AZ45" s="148">
        <f t="shared" si="16"/>
        <v>0</v>
      </c>
      <c r="BA45" s="148">
        <f t="shared" si="16"/>
        <v>0</v>
      </c>
      <c r="BB45" s="148">
        <f t="shared" si="16"/>
        <v>0</v>
      </c>
      <c r="BC45" s="135"/>
      <c r="BD45" s="149">
        <f t="shared" si="17"/>
        <v>0</v>
      </c>
      <c r="BE45" s="149">
        <f t="shared" si="17"/>
        <v>0</v>
      </c>
      <c r="BF45" s="149">
        <f t="shared" si="17"/>
        <v>0</v>
      </c>
      <c r="BG45" s="149">
        <f t="shared" si="17"/>
        <v>0</v>
      </c>
      <c r="BH45" s="149">
        <f t="shared" si="17"/>
        <v>0</v>
      </c>
      <c r="BI45" s="149">
        <f t="shared" si="17"/>
        <v>0</v>
      </c>
      <c r="BJ45" s="149">
        <f t="shared" si="17"/>
        <v>0</v>
      </c>
      <c r="BK45" s="149">
        <f t="shared" si="17"/>
        <v>0</v>
      </c>
      <c r="BL45" s="149">
        <f t="shared" si="17"/>
        <v>0</v>
      </c>
      <c r="BM45" s="149">
        <f t="shared" si="17"/>
        <v>0</v>
      </c>
      <c r="BN45" s="149">
        <f t="shared" si="17"/>
        <v>0</v>
      </c>
      <c r="BO45" s="40"/>
      <c r="BP45" s="40"/>
    </row>
    <row r="46" spans="2:68" ht="14.25" customHeight="1" x14ac:dyDescent="0.3">
      <c r="B46" s="159">
        <f>'Current Year'!B50</f>
        <v>30</v>
      </c>
      <c r="C46" s="173">
        <f t="shared" si="13"/>
        <v>4619.9415383966052</v>
      </c>
      <c r="D46" s="173">
        <f t="shared" si="18"/>
        <v>4619.9415383966052</v>
      </c>
      <c r="E46" s="173">
        <f t="shared" si="19"/>
        <v>4619.9415383966052</v>
      </c>
      <c r="F46" s="173">
        <f t="shared" si="20"/>
        <v>4619.9415383966052</v>
      </c>
      <c r="G46" s="173">
        <f t="shared" si="21"/>
        <v>4619.9415383966052</v>
      </c>
      <c r="H46" s="173">
        <f t="shared" si="22"/>
        <v>4619.9415383966052</v>
      </c>
      <c r="I46" s="173">
        <f t="shared" si="23"/>
        <v>4619.9415383966052</v>
      </c>
      <c r="J46" s="173">
        <f t="shared" si="24"/>
        <v>4619.9415383966052</v>
      </c>
      <c r="K46" s="173">
        <f t="shared" si="25"/>
        <v>4619.9415383966052</v>
      </c>
      <c r="L46" s="173">
        <f t="shared" si="26"/>
        <v>4619.9415383966052</v>
      </c>
      <c r="M46" s="173">
        <f t="shared" si="27"/>
        <v>4619.9415383966052</v>
      </c>
      <c r="N46" s="173">
        <f t="shared" si="28"/>
        <v>4619.9415383966052</v>
      </c>
      <c r="P46" s="150">
        <f t="shared" si="10"/>
        <v>30</v>
      </c>
      <c r="Q46" s="178">
        <f t="shared" si="14"/>
        <v>1.4999999999999902E-2</v>
      </c>
      <c r="R46" s="178">
        <f t="shared" si="14"/>
        <v>1.4999999999999902E-2</v>
      </c>
      <c r="S46" s="178">
        <f t="shared" si="14"/>
        <v>1.4999999999999902E-2</v>
      </c>
      <c r="T46" s="178">
        <f t="shared" si="14"/>
        <v>1.4999999999999902E-2</v>
      </c>
      <c r="U46" s="178">
        <f t="shared" si="14"/>
        <v>1.4999999999999902E-2</v>
      </c>
      <c r="V46" s="178">
        <f t="shared" si="14"/>
        <v>1.4999999999999902E-2</v>
      </c>
      <c r="W46" s="178">
        <f t="shared" si="14"/>
        <v>1.4999999999999902E-2</v>
      </c>
      <c r="X46" s="178">
        <f t="shared" si="14"/>
        <v>1.4999999999999902E-2</v>
      </c>
      <c r="Y46" s="178">
        <f t="shared" si="14"/>
        <v>1.4999999999999902E-2</v>
      </c>
      <c r="Z46" s="178">
        <f t="shared" si="14"/>
        <v>1.4999999999999902E-2</v>
      </c>
      <c r="AA46" s="178">
        <f t="shared" si="14"/>
        <v>1.4999999999999902E-2</v>
      </c>
      <c r="AB46" s="178">
        <f t="shared" si="14"/>
        <v>1.4999999999999902E-2</v>
      </c>
      <c r="AC46" s="135"/>
      <c r="AD46" s="148">
        <f t="shared" si="15"/>
        <v>68.274998104382576</v>
      </c>
      <c r="AE46" s="148">
        <f t="shared" si="15"/>
        <v>68.274998104382576</v>
      </c>
      <c r="AF46" s="148">
        <f t="shared" si="15"/>
        <v>68.274998104382576</v>
      </c>
      <c r="AG46" s="148">
        <f t="shared" si="15"/>
        <v>68.274998104382576</v>
      </c>
      <c r="AH46" s="148">
        <f t="shared" si="15"/>
        <v>68.274998104382576</v>
      </c>
      <c r="AI46" s="148">
        <f t="shared" si="15"/>
        <v>68.274998104382576</v>
      </c>
      <c r="AJ46" s="148">
        <f t="shared" si="15"/>
        <v>68.274998104382576</v>
      </c>
      <c r="AK46" s="148">
        <f t="shared" si="15"/>
        <v>68.274998104382576</v>
      </c>
      <c r="AL46" s="148">
        <f t="shared" si="15"/>
        <v>68.274998104382576</v>
      </c>
      <c r="AM46" s="148">
        <f t="shared" si="15"/>
        <v>68.274998104382576</v>
      </c>
      <c r="AN46" s="148">
        <f t="shared" si="15"/>
        <v>68.274998104382576</v>
      </c>
      <c r="AO46" s="148">
        <f t="shared" si="15"/>
        <v>68.274998104382576</v>
      </c>
      <c r="AP46" s="135"/>
      <c r="AQ46" s="147">
        <f t="shared" si="6"/>
        <v>30</v>
      </c>
      <c r="AR46" s="148">
        <f t="shared" si="16"/>
        <v>0</v>
      </c>
      <c r="AS46" s="148">
        <f t="shared" si="16"/>
        <v>0</v>
      </c>
      <c r="AT46" s="148">
        <f t="shared" si="16"/>
        <v>0</v>
      </c>
      <c r="AU46" s="148">
        <f t="shared" si="16"/>
        <v>0</v>
      </c>
      <c r="AV46" s="148">
        <f t="shared" si="16"/>
        <v>0</v>
      </c>
      <c r="AW46" s="148">
        <f t="shared" si="16"/>
        <v>0</v>
      </c>
      <c r="AX46" s="148">
        <f t="shared" si="16"/>
        <v>0</v>
      </c>
      <c r="AY46" s="148">
        <f t="shared" si="16"/>
        <v>0</v>
      </c>
      <c r="AZ46" s="148">
        <f t="shared" si="16"/>
        <v>0</v>
      </c>
      <c r="BA46" s="148">
        <f t="shared" si="16"/>
        <v>0</v>
      </c>
      <c r="BB46" s="148">
        <f t="shared" si="16"/>
        <v>0</v>
      </c>
      <c r="BC46" s="135"/>
      <c r="BD46" s="149">
        <f t="shared" si="17"/>
        <v>0</v>
      </c>
      <c r="BE46" s="149">
        <f t="shared" si="17"/>
        <v>0</v>
      </c>
      <c r="BF46" s="149">
        <f t="shared" si="17"/>
        <v>0</v>
      </c>
      <c r="BG46" s="149">
        <f t="shared" si="17"/>
        <v>0</v>
      </c>
      <c r="BH46" s="149">
        <f t="shared" si="17"/>
        <v>0</v>
      </c>
      <c r="BI46" s="149">
        <f t="shared" si="17"/>
        <v>0</v>
      </c>
      <c r="BJ46" s="149">
        <f t="shared" si="17"/>
        <v>0</v>
      </c>
      <c r="BK46" s="149">
        <f t="shared" si="17"/>
        <v>0</v>
      </c>
      <c r="BL46" s="149">
        <f t="shared" si="17"/>
        <v>0</v>
      </c>
      <c r="BM46" s="149">
        <f t="shared" si="17"/>
        <v>0</v>
      </c>
      <c r="BN46" s="149">
        <f t="shared" si="17"/>
        <v>0</v>
      </c>
      <c r="BO46" s="40"/>
      <c r="BP46" s="40"/>
    </row>
    <row r="47" spans="2:68" ht="14.25" customHeight="1" x14ac:dyDescent="0.3">
      <c r="B47" s="159">
        <f>'Current Year'!B51</f>
        <v>0</v>
      </c>
      <c r="C47" s="173">
        <f t="shared" si="13"/>
        <v>4689.2406614725542</v>
      </c>
      <c r="D47" s="173">
        <f t="shared" si="18"/>
        <v>4689.2406614725542</v>
      </c>
      <c r="E47" s="173">
        <f t="shared" si="19"/>
        <v>4689.2406614725542</v>
      </c>
      <c r="F47" s="173">
        <f t="shared" si="20"/>
        <v>4689.2406614725542</v>
      </c>
      <c r="G47" s="173">
        <f t="shared" si="21"/>
        <v>4689.2406614725542</v>
      </c>
      <c r="H47" s="173">
        <f t="shared" si="22"/>
        <v>4689.2406614725542</v>
      </c>
      <c r="I47" s="173">
        <f t="shared" si="23"/>
        <v>4689.2406614725542</v>
      </c>
      <c r="J47" s="173">
        <f t="shared" si="24"/>
        <v>4689.2406614725542</v>
      </c>
      <c r="K47" s="173">
        <f t="shared" si="25"/>
        <v>4689.2406614725542</v>
      </c>
      <c r="L47" s="173">
        <f t="shared" si="26"/>
        <v>4689.2406614725542</v>
      </c>
      <c r="M47" s="173">
        <f t="shared" si="27"/>
        <v>4689.2406614725542</v>
      </c>
      <c r="N47" s="173">
        <f t="shared" si="28"/>
        <v>4689.2406614725542</v>
      </c>
      <c r="P47" s="150">
        <f t="shared" si="10"/>
        <v>0</v>
      </c>
      <c r="Q47" s="178">
        <f t="shared" si="14"/>
        <v>1.4999999999999902E-2</v>
      </c>
      <c r="R47" s="178">
        <f t="shared" si="14"/>
        <v>1.4999999999999902E-2</v>
      </c>
      <c r="S47" s="178">
        <f t="shared" si="14"/>
        <v>1.4999999999999902E-2</v>
      </c>
      <c r="T47" s="178">
        <f t="shared" si="14"/>
        <v>1.4999999999999902E-2</v>
      </c>
      <c r="U47" s="178">
        <f t="shared" si="14"/>
        <v>1.4999999999999902E-2</v>
      </c>
      <c r="V47" s="178">
        <f t="shared" si="14"/>
        <v>1.4999999999999902E-2</v>
      </c>
      <c r="W47" s="178">
        <f t="shared" si="14"/>
        <v>1.4999999999999902E-2</v>
      </c>
      <c r="X47" s="178">
        <f t="shared" si="14"/>
        <v>1.4999999999999902E-2</v>
      </c>
      <c r="Y47" s="178">
        <f t="shared" si="14"/>
        <v>1.4999999999999902E-2</v>
      </c>
      <c r="Z47" s="178">
        <f t="shared" si="14"/>
        <v>1.4999999999999902E-2</v>
      </c>
      <c r="AA47" s="178">
        <f t="shared" si="14"/>
        <v>1.4999999999999902E-2</v>
      </c>
      <c r="AB47" s="178">
        <f t="shared" si="14"/>
        <v>1.4999999999999902E-2</v>
      </c>
      <c r="AC47" s="135"/>
      <c r="AD47" s="148">
        <f t="shared" si="15"/>
        <v>69.299123075948955</v>
      </c>
      <c r="AE47" s="148">
        <f t="shared" si="15"/>
        <v>69.299123075948955</v>
      </c>
      <c r="AF47" s="148">
        <f t="shared" si="15"/>
        <v>69.299123075948955</v>
      </c>
      <c r="AG47" s="148">
        <f t="shared" si="15"/>
        <v>69.299123075948955</v>
      </c>
      <c r="AH47" s="148">
        <f t="shared" si="15"/>
        <v>69.299123075948955</v>
      </c>
      <c r="AI47" s="148">
        <f t="shared" si="15"/>
        <v>69.299123075948955</v>
      </c>
      <c r="AJ47" s="148">
        <f t="shared" si="15"/>
        <v>69.299123075948955</v>
      </c>
      <c r="AK47" s="148">
        <f t="shared" si="15"/>
        <v>69.299123075948955</v>
      </c>
      <c r="AL47" s="148">
        <f t="shared" si="15"/>
        <v>69.299123075948955</v>
      </c>
      <c r="AM47" s="148">
        <f t="shared" si="15"/>
        <v>69.299123075948955</v>
      </c>
      <c r="AN47" s="148">
        <f t="shared" si="15"/>
        <v>69.299123075948955</v>
      </c>
      <c r="AO47" s="148">
        <f t="shared" si="15"/>
        <v>69.299123075948955</v>
      </c>
      <c r="AP47" s="135"/>
      <c r="AQ47" s="147">
        <f t="shared" si="6"/>
        <v>0</v>
      </c>
      <c r="AR47" s="148">
        <f t="shared" si="16"/>
        <v>0</v>
      </c>
      <c r="AS47" s="148">
        <f t="shared" si="16"/>
        <v>0</v>
      </c>
      <c r="AT47" s="148">
        <f t="shared" si="16"/>
        <v>0</v>
      </c>
      <c r="AU47" s="148">
        <f t="shared" si="16"/>
        <v>0</v>
      </c>
      <c r="AV47" s="148">
        <f t="shared" si="16"/>
        <v>0</v>
      </c>
      <c r="AW47" s="148">
        <f t="shared" si="16"/>
        <v>0</v>
      </c>
      <c r="AX47" s="148">
        <f t="shared" si="16"/>
        <v>0</v>
      </c>
      <c r="AY47" s="148">
        <f t="shared" si="16"/>
        <v>0</v>
      </c>
      <c r="AZ47" s="148">
        <f t="shared" si="16"/>
        <v>0</v>
      </c>
      <c r="BA47" s="148">
        <f t="shared" si="16"/>
        <v>0</v>
      </c>
      <c r="BB47" s="148">
        <f t="shared" si="16"/>
        <v>0</v>
      </c>
      <c r="BC47" s="135"/>
      <c r="BD47" s="149">
        <f t="shared" si="17"/>
        <v>0</v>
      </c>
      <c r="BE47" s="149">
        <f t="shared" si="17"/>
        <v>0</v>
      </c>
      <c r="BF47" s="149">
        <f t="shared" si="17"/>
        <v>0</v>
      </c>
      <c r="BG47" s="149">
        <f t="shared" si="17"/>
        <v>0</v>
      </c>
      <c r="BH47" s="149">
        <f t="shared" si="17"/>
        <v>0</v>
      </c>
      <c r="BI47" s="149">
        <f t="shared" si="17"/>
        <v>0</v>
      </c>
      <c r="BJ47" s="149">
        <f t="shared" si="17"/>
        <v>0</v>
      </c>
      <c r="BK47" s="149">
        <f t="shared" si="17"/>
        <v>0</v>
      </c>
      <c r="BL47" s="149">
        <f t="shared" si="17"/>
        <v>0</v>
      </c>
      <c r="BM47" s="149">
        <f t="shared" si="17"/>
        <v>0</v>
      </c>
      <c r="BN47" s="149">
        <f t="shared" si="17"/>
        <v>0</v>
      </c>
      <c r="BO47" s="40"/>
      <c r="BP47" s="40"/>
    </row>
    <row r="48" spans="2:68" ht="14.25" customHeight="1" x14ac:dyDescent="0.3">
      <c r="B48" s="47"/>
      <c r="C48" s="139"/>
      <c r="D48" s="13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Q48" s="30"/>
      <c r="V48" s="41"/>
      <c r="W48" s="41"/>
      <c r="X48" s="41"/>
      <c r="Y48" s="41"/>
      <c r="Z48" s="41"/>
      <c r="AA48" s="41"/>
      <c r="AB48" s="41"/>
    </row>
    <row r="49" spans="1:28" ht="14.25" customHeight="1" x14ac:dyDescent="0.3">
      <c r="B49" s="47"/>
      <c r="C49" s="139"/>
      <c r="D49" s="139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Q49" s="30"/>
      <c r="V49" s="41"/>
      <c r="W49" s="41"/>
      <c r="X49" s="41"/>
      <c r="Y49" s="41"/>
      <c r="Z49" s="41"/>
      <c r="AA49" s="41"/>
      <c r="AB49" s="41"/>
    </row>
    <row r="50" spans="1:28" ht="14.25" customHeight="1" x14ac:dyDescent="0.3">
      <c r="B50" s="47"/>
      <c r="C50" s="139"/>
      <c r="D50" s="139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Q50" s="30"/>
      <c r="V50" s="41"/>
      <c r="W50" s="41"/>
      <c r="X50" s="41"/>
      <c r="Y50" s="41"/>
      <c r="Z50" s="41"/>
      <c r="AA50" s="41"/>
      <c r="AB50" s="41"/>
    </row>
    <row r="51" spans="1:28" ht="14.25" customHeight="1" x14ac:dyDescent="0.3">
      <c r="A51" s="175" t="s">
        <v>115</v>
      </c>
      <c r="B51" s="177" t="s">
        <v>116</v>
      </c>
      <c r="C51" s="176">
        <f t="shared" ref="C51:N51" si="29">+C47/C17</f>
        <v>1.5630802204908514</v>
      </c>
      <c r="D51" s="176">
        <f t="shared" si="29"/>
        <v>1.5630802204908514</v>
      </c>
      <c r="E51" s="176">
        <f t="shared" si="29"/>
        <v>1.5630802204908514</v>
      </c>
      <c r="F51" s="176">
        <f t="shared" si="29"/>
        <v>1.5630802204908514</v>
      </c>
      <c r="G51" s="176">
        <f t="shared" si="29"/>
        <v>1.5630802204908514</v>
      </c>
      <c r="H51" s="176">
        <f t="shared" si="29"/>
        <v>1.5630802204908514</v>
      </c>
      <c r="I51" s="176">
        <f t="shared" si="29"/>
        <v>1.5630802204908514</v>
      </c>
      <c r="J51" s="176">
        <f t="shared" si="29"/>
        <v>1.5630802204908514</v>
      </c>
      <c r="K51" s="176">
        <f t="shared" si="29"/>
        <v>1.5630802204908514</v>
      </c>
      <c r="L51" s="176">
        <f t="shared" si="29"/>
        <v>1.5630802204908514</v>
      </c>
      <c r="M51" s="176">
        <f t="shared" si="29"/>
        <v>1.5630802204908514</v>
      </c>
      <c r="N51" s="176">
        <f t="shared" si="29"/>
        <v>1.5630802204908514</v>
      </c>
      <c r="Q51" s="30"/>
      <c r="V51" s="41"/>
      <c r="W51" s="41"/>
      <c r="X51" s="41"/>
      <c r="Y51" s="41"/>
      <c r="Z51" s="41"/>
      <c r="AA51" s="41"/>
      <c r="AB51" s="41"/>
    </row>
    <row r="52" spans="1:28" ht="14.25" customHeight="1" x14ac:dyDescent="0.3">
      <c r="A52" s="175" t="s">
        <v>115</v>
      </c>
      <c r="B52" s="177" t="s">
        <v>117</v>
      </c>
      <c r="C52" s="176">
        <f t="shared" ref="C52:N52" si="30">+C47/$C$17</f>
        <v>1.5630802204908514</v>
      </c>
      <c r="D52" s="176">
        <f t="shared" si="30"/>
        <v>1.5630802204908514</v>
      </c>
      <c r="E52" s="176">
        <f t="shared" si="30"/>
        <v>1.5630802204908514</v>
      </c>
      <c r="F52" s="176">
        <f t="shared" si="30"/>
        <v>1.5630802204908514</v>
      </c>
      <c r="G52" s="176">
        <f t="shared" si="30"/>
        <v>1.5630802204908514</v>
      </c>
      <c r="H52" s="176">
        <f t="shared" si="30"/>
        <v>1.5630802204908514</v>
      </c>
      <c r="I52" s="176">
        <f t="shared" si="30"/>
        <v>1.5630802204908514</v>
      </c>
      <c r="J52" s="176">
        <f t="shared" si="30"/>
        <v>1.5630802204908514</v>
      </c>
      <c r="K52" s="176">
        <f t="shared" si="30"/>
        <v>1.5630802204908514</v>
      </c>
      <c r="L52" s="176">
        <f t="shared" si="30"/>
        <v>1.5630802204908514</v>
      </c>
      <c r="M52" s="176">
        <f t="shared" si="30"/>
        <v>1.5630802204908514</v>
      </c>
      <c r="N52" s="176">
        <f t="shared" si="30"/>
        <v>1.5630802204908514</v>
      </c>
      <c r="Q52" s="30"/>
      <c r="V52" s="41"/>
      <c r="W52" s="41"/>
      <c r="X52" s="41"/>
      <c r="Y52" s="41"/>
      <c r="Z52" s="41"/>
      <c r="AA52" s="41"/>
      <c r="AB52" s="41"/>
    </row>
    <row r="53" spans="1:28" ht="14.25" customHeight="1" x14ac:dyDescent="0.3">
      <c r="Q53" s="30"/>
    </row>
    <row r="54" spans="1:28" ht="14.25" customHeight="1" x14ac:dyDescent="0.35">
      <c r="B54" s="141" t="s">
        <v>118</v>
      </c>
    </row>
    <row r="55" spans="1:28" ht="14.25" customHeight="1" x14ac:dyDescent="0.3">
      <c r="B55" s="154" t="s">
        <v>119</v>
      </c>
      <c r="C55" s="155" t="str">
        <f t="shared" ref="C55:N55" si="31">C16</f>
        <v>BA</v>
      </c>
      <c r="D55" s="155" t="str">
        <f t="shared" si="31"/>
        <v>BA +10</v>
      </c>
      <c r="E55" s="155" t="str">
        <f t="shared" si="31"/>
        <v>BA+20</v>
      </c>
      <c r="F55" s="155" t="str">
        <f t="shared" si="31"/>
        <v>BA+30</v>
      </c>
      <c r="G55" s="155" t="str">
        <f t="shared" si="31"/>
        <v>BA+40</v>
      </c>
      <c r="H55" s="155" t="str">
        <f t="shared" si="31"/>
        <v>MA</v>
      </c>
      <c r="I55" s="155" t="str">
        <f t="shared" si="31"/>
        <v>MA +10</v>
      </c>
      <c r="J55" s="155" t="str">
        <f t="shared" si="31"/>
        <v>MA +20</v>
      </c>
      <c r="K55" s="155" t="str">
        <f t="shared" si="31"/>
        <v>MA +30</v>
      </c>
      <c r="L55" s="155" t="str">
        <f t="shared" si="31"/>
        <v>MA+40</v>
      </c>
      <c r="M55" s="155" t="str">
        <f t="shared" si="31"/>
        <v>MA +50</v>
      </c>
      <c r="N55" s="155" t="str">
        <f t="shared" si="31"/>
        <v>MA +60</v>
      </c>
    </row>
    <row r="56" spans="1:28" ht="14.25" customHeight="1" x14ac:dyDescent="0.3">
      <c r="B56" s="147">
        <f t="shared" ref="B56:B87" si="32">B17</f>
        <v>1</v>
      </c>
      <c r="C56" s="196">
        <f>+'Current Year + Step'!C62</f>
        <v>0</v>
      </c>
      <c r="D56" s="196">
        <f>+'Current Year + Step'!D62</f>
        <v>0</v>
      </c>
      <c r="E56" s="196">
        <f>+'Current Year + Step'!E62</f>
        <v>0</v>
      </c>
      <c r="F56" s="196">
        <f>+'Current Year + Step'!F62</f>
        <v>0</v>
      </c>
      <c r="G56" s="196">
        <f>+'Current Year + Step'!G62</f>
        <v>0</v>
      </c>
      <c r="H56" s="196">
        <f>+'Current Year + Step'!H62</f>
        <v>0</v>
      </c>
      <c r="I56" s="196">
        <f>+'Current Year + Step'!I62</f>
        <v>0</v>
      </c>
      <c r="J56" s="196">
        <f>+'Current Year + Step'!J62</f>
        <v>0</v>
      </c>
      <c r="K56" s="196">
        <f>+'Current Year + Step'!K62</f>
        <v>0</v>
      </c>
      <c r="L56" s="196">
        <f>+'Current Year + Step'!L62</f>
        <v>0</v>
      </c>
      <c r="M56" s="196">
        <f>+'Current Year + Step'!M62</f>
        <v>0</v>
      </c>
      <c r="N56" s="196">
        <f>+'Current Year + Step'!N62</f>
        <v>0</v>
      </c>
      <c r="O56" s="19"/>
    </row>
    <row r="57" spans="1:28" ht="14.25" customHeight="1" x14ac:dyDescent="0.3">
      <c r="B57" s="147">
        <f t="shared" si="32"/>
        <v>2</v>
      </c>
      <c r="C57" s="196">
        <f>+'Current Year + Step'!C63</f>
        <v>0</v>
      </c>
      <c r="D57" s="196">
        <f>+'Current Year + Step'!D63</f>
        <v>0</v>
      </c>
      <c r="E57" s="196">
        <f>+'Current Year + Step'!E63</f>
        <v>0</v>
      </c>
      <c r="F57" s="196">
        <f>+'Current Year + Step'!F63</f>
        <v>0</v>
      </c>
      <c r="G57" s="196">
        <f>+'Current Year + Step'!G63</f>
        <v>0</v>
      </c>
      <c r="H57" s="196">
        <f>+'Current Year + Step'!H63</f>
        <v>0</v>
      </c>
      <c r="I57" s="196">
        <f>+'Current Year + Step'!I63</f>
        <v>0</v>
      </c>
      <c r="J57" s="196">
        <f>+'Current Year + Step'!J63</f>
        <v>0</v>
      </c>
      <c r="K57" s="196">
        <f>+'Current Year + Step'!K63</f>
        <v>0</v>
      </c>
      <c r="L57" s="196">
        <f>+'Current Year + Step'!L63</f>
        <v>0</v>
      </c>
      <c r="M57" s="196">
        <f>+'Current Year + Step'!M63</f>
        <v>0</v>
      </c>
      <c r="N57" s="196">
        <f>+'Current Year + Step'!N63</f>
        <v>0</v>
      </c>
      <c r="O57" s="19"/>
    </row>
    <row r="58" spans="1:28" ht="14.25" customHeight="1" x14ac:dyDescent="0.3">
      <c r="B58" s="147">
        <f t="shared" si="32"/>
        <v>3</v>
      </c>
      <c r="C58" s="196">
        <f>+'Current Year + Step'!C64</f>
        <v>0</v>
      </c>
      <c r="D58" s="196">
        <f>+'Current Year + Step'!D64</f>
        <v>0</v>
      </c>
      <c r="E58" s="196">
        <f>+'Current Year + Step'!E64</f>
        <v>0</v>
      </c>
      <c r="F58" s="196">
        <f>+'Current Year + Step'!F64</f>
        <v>0</v>
      </c>
      <c r="G58" s="196">
        <f>+'Current Year + Step'!G64</f>
        <v>0</v>
      </c>
      <c r="H58" s="196">
        <f>+'Current Year + Step'!H64</f>
        <v>0</v>
      </c>
      <c r="I58" s="196">
        <f>+'Current Year + Step'!I64</f>
        <v>0</v>
      </c>
      <c r="J58" s="196">
        <f>+'Current Year + Step'!J64</f>
        <v>0</v>
      </c>
      <c r="K58" s="196">
        <f>+'Current Year + Step'!K64</f>
        <v>0</v>
      </c>
      <c r="L58" s="196">
        <f>+'Current Year + Step'!L64</f>
        <v>0</v>
      </c>
      <c r="M58" s="196">
        <f>+'Current Year + Step'!M64</f>
        <v>0</v>
      </c>
      <c r="N58" s="196">
        <f>+'Current Year + Step'!N64</f>
        <v>0</v>
      </c>
      <c r="O58" s="19"/>
    </row>
    <row r="59" spans="1:28" ht="14.25" customHeight="1" x14ac:dyDescent="0.3">
      <c r="B59" s="147">
        <f t="shared" si="32"/>
        <v>4</v>
      </c>
      <c r="C59" s="196">
        <f>+'Current Year + Step'!C65</f>
        <v>0</v>
      </c>
      <c r="D59" s="196">
        <f>+'Current Year + Step'!D65</f>
        <v>0</v>
      </c>
      <c r="E59" s="196">
        <f>+'Current Year + Step'!E65</f>
        <v>0</v>
      </c>
      <c r="F59" s="196">
        <f>+'Current Year + Step'!F65</f>
        <v>0</v>
      </c>
      <c r="G59" s="196">
        <f>+'Current Year + Step'!G65</f>
        <v>0</v>
      </c>
      <c r="H59" s="196">
        <f>+'Current Year + Step'!H65</f>
        <v>0</v>
      </c>
      <c r="I59" s="196">
        <f>+'Current Year + Step'!I65</f>
        <v>0</v>
      </c>
      <c r="J59" s="196">
        <f>+'Current Year + Step'!J65</f>
        <v>0</v>
      </c>
      <c r="K59" s="196">
        <f>+'Current Year + Step'!K65</f>
        <v>0</v>
      </c>
      <c r="L59" s="196">
        <f>+'Current Year + Step'!L65</f>
        <v>0</v>
      </c>
      <c r="M59" s="196">
        <f>+'Current Year + Step'!M65</f>
        <v>0</v>
      </c>
      <c r="N59" s="196">
        <f>+'Current Year + Step'!N65</f>
        <v>0</v>
      </c>
      <c r="O59" s="19"/>
    </row>
    <row r="60" spans="1:28" ht="14.25" customHeight="1" x14ac:dyDescent="0.3">
      <c r="B60" s="147">
        <f t="shared" si="32"/>
        <v>5</v>
      </c>
      <c r="C60" s="196">
        <f>+'Current Year + Step'!C66</f>
        <v>0</v>
      </c>
      <c r="D60" s="196">
        <f>+'Current Year + Step'!D66</f>
        <v>0</v>
      </c>
      <c r="E60" s="196">
        <f>+'Current Year + Step'!E66</f>
        <v>0</v>
      </c>
      <c r="F60" s="196">
        <f>+'Current Year + Step'!F66</f>
        <v>0</v>
      </c>
      <c r="G60" s="196">
        <f>+'Current Year + Step'!G66</f>
        <v>0</v>
      </c>
      <c r="H60" s="196">
        <f>+'Current Year + Step'!H66</f>
        <v>0</v>
      </c>
      <c r="I60" s="196">
        <f>+'Current Year + Step'!I66</f>
        <v>0</v>
      </c>
      <c r="J60" s="196">
        <f>+'Current Year + Step'!J66</f>
        <v>0</v>
      </c>
      <c r="K60" s="196">
        <f>+'Current Year + Step'!K66</f>
        <v>0</v>
      </c>
      <c r="L60" s="196">
        <f>+'Current Year + Step'!L66</f>
        <v>0</v>
      </c>
      <c r="M60" s="196">
        <f>+'Current Year + Step'!M66</f>
        <v>0</v>
      </c>
      <c r="N60" s="196">
        <f>+'Current Year + Step'!N66</f>
        <v>0</v>
      </c>
      <c r="O60" s="19"/>
    </row>
    <row r="61" spans="1:28" ht="14.25" customHeight="1" x14ac:dyDescent="0.3">
      <c r="B61" s="147">
        <f t="shared" si="32"/>
        <v>6</v>
      </c>
      <c r="C61" s="196">
        <f>+'Current Year + Step'!C67</f>
        <v>0</v>
      </c>
      <c r="D61" s="196">
        <f>+'Current Year + Step'!D67</f>
        <v>0</v>
      </c>
      <c r="E61" s="196">
        <f>+'Current Year + Step'!E67</f>
        <v>0</v>
      </c>
      <c r="F61" s="196">
        <f>+'Current Year + Step'!F67</f>
        <v>0</v>
      </c>
      <c r="G61" s="196">
        <f>+'Current Year + Step'!G67</f>
        <v>0</v>
      </c>
      <c r="H61" s="196">
        <f>+'Current Year + Step'!H67</f>
        <v>0</v>
      </c>
      <c r="I61" s="196">
        <f>+'Current Year + Step'!I67</f>
        <v>0</v>
      </c>
      <c r="J61" s="196">
        <f>+'Current Year + Step'!J67</f>
        <v>0</v>
      </c>
      <c r="K61" s="196">
        <f>+'Current Year + Step'!K67</f>
        <v>0</v>
      </c>
      <c r="L61" s="196">
        <f>+'Current Year + Step'!L67</f>
        <v>0</v>
      </c>
      <c r="M61" s="196">
        <f>+'Current Year + Step'!M67</f>
        <v>0</v>
      </c>
      <c r="N61" s="196">
        <f>+'Current Year + Step'!N67</f>
        <v>0</v>
      </c>
      <c r="O61" s="19"/>
    </row>
    <row r="62" spans="1:28" ht="14.25" customHeight="1" x14ac:dyDescent="0.3">
      <c r="B62" s="147">
        <f t="shared" si="32"/>
        <v>7</v>
      </c>
      <c r="C62" s="196">
        <f>+'Current Year + Step'!C68</f>
        <v>0</v>
      </c>
      <c r="D62" s="196">
        <f>+'Current Year + Step'!D68</f>
        <v>0</v>
      </c>
      <c r="E62" s="196">
        <f>+'Current Year + Step'!E68</f>
        <v>0</v>
      </c>
      <c r="F62" s="196">
        <f>+'Current Year + Step'!F68</f>
        <v>0</v>
      </c>
      <c r="G62" s="196">
        <f>+'Current Year + Step'!G68</f>
        <v>0</v>
      </c>
      <c r="H62" s="196">
        <f>+'Current Year + Step'!H68</f>
        <v>0</v>
      </c>
      <c r="I62" s="196">
        <f>+'Current Year + Step'!I68</f>
        <v>0</v>
      </c>
      <c r="J62" s="196">
        <f>+'Current Year + Step'!J68</f>
        <v>0</v>
      </c>
      <c r="K62" s="196">
        <f>+'Current Year + Step'!K68</f>
        <v>0</v>
      </c>
      <c r="L62" s="196">
        <f>+'Current Year + Step'!L68</f>
        <v>0</v>
      </c>
      <c r="M62" s="196">
        <f>+'Current Year + Step'!M68</f>
        <v>0</v>
      </c>
      <c r="N62" s="196">
        <f>+'Current Year + Step'!N68</f>
        <v>0</v>
      </c>
      <c r="O62" s="19"/>
    </row>
    <row r="63" spans="1:28" ht="14.25" customHeight="1" x14ac:dyDescent="0.3">
      <c r="B63" s="147">
        <f t="shared" si="32"/>
        <v>8</v>
      </c>
      <c r="C63" s="196">
        <f>+'Current Year + Step'!C69</f>
        <v>0</v>
      </c>
      <c r="D63" s="196">
        <f>+'Current Year + Step'!D69</f>
        <v>0</v>
      </c>
      <c r="E63" s="196">
        <f>+'Current Year + Step'!E69</f>
        <v>0</v>
      </c>
      <c r="F63" s="196">
        <f>+'Current Year + Step'!F69</f>
        <v>0</v>
      </c>
      <c r="G63" s="196">
        <f>+'Current Year + Step'!G69</f>
        <v>0</v>
      </c>
      <c r="H63" s="196">
        <f>+'Current Year + Step'!H69</f>
        <v>0</v>
      </c>
      <c r="I63" s="196">
        <f>+'Current Year + Step'!I69</f>
        <v>0</v>
      </c>
      <c r="J63" s="196">
        <f>+'Current Year + Step'!J69</f>
        <v>0</v>
      </c>
      <c r="K63" s="196">
        <f>+'Current Year + Step'!K69</f>
        <v>0</v>
      </c>
      <c r="L63" s="196">
        <f>+'Current Year + Step'!L69</f>
        <v>0</v>
      </c>
      <c r="M63" s="196">
        <f>+'Current Year + Step'!M69</f>
        <v>0</v>
      </c>
      <c r="N63" s="196">
        <f>+'Current Year + Step'!N69</f>
        <v>0</v>
      </c>
      <c r="O63" s="19"/>
    </row>
    <row r="64" spans="1:28" ht="14.25" customHeight="1" x14ac:dyDescent="0.3">
      <c r="B64" s="147">
        <f t="shared" si="32"/>
        <v>9</v>
      </c>
      <c r="C64" s="196">
        <f>+'Current Year + Step'!C70</f>
        <v>0</v>
      </c>
      <c r="D64" s="196">
        <f>+'Current Year + Step'!D70</f>
        <v>0</v>
      </c>
      <c r="E64" s="196">
        <f>+'Current Year + Step'!E70</f>
        <v>0</v>
      </c>
      <c r="F64" s="196">
        <f>+'Current Year + Step'!F70</f>
        <v>0</v>
      </c>
      <c r="G64" s="196">
        <f>+'Current Year + Step'!G70</f>
        <v>0</v>
      </c>
      <c r="H64" s="196">
        <f>+'Current Year + Step'!H70</f>
        <v>0</v>
      </c>
      <c r="I64" s="196">
        <f>+'Current Year + Step'!I70</f>
        <v>0</v>
      </c>
      <c r="J64" s="196">
        <f>+'Current Year + Step'!J70</f>
        <v>0</v>
      </c>
      <c r="K64" s="196">
        <f>+'Current Year + Step'!K70</f>
        <v>0</v>
      </c>
      <c r="L64" s="196">
        <f>+'Current Year + Step'!L70</f>
        <v>0</v>
      </c>
      <c r="M64" s="196">
        <f>+'Current Year + Step'!M70</f>
        <v>0</v>
      </c>
      <c r="N64" s="196">
        <f>+'Current Year + Step'!N70</f>
        <v>0</v>
      </c>
      <c r="O64" s="19"/>
    </row>
    <row r="65" spans="2:15" ht="14.25" customHeight="1" x14ac:dyDescent="0.3">
      <c r="B65" s="147">
        <f t="shared" si="32"/>
        <v>10</v>
      </c>
      <c r="C65" s="196">
        <f>+'Current Year + Step'!C71</f>
        <v>0</v>
      </c>
      <c r="D65" s="196">
        <f>+'Current Year + Step'!D71</f>
        <v>0</v>
      </c>
      <c r="E65" s="196">
        <f>+'Current Year + Step'!E71</f>
        <v>0</v>
      </c>
      <c r="F65" s="196">
        <f>+'Current Year + Step'!F71</f>
        <v>0</v>
      </c>
      <c r="G65" s="196">
        <f>+'Current Year + Step'!G71</f>
        <v>0</v>
      </c>
      <c r="H65" s="196">
        <f>+'Current Year + Step'!H71</f>
        <v>0</v>
      </c>
      <c r="I65" s="196">
        <f>+'Current Year + Step'!I71</f>
        <v>0</v>
      </c>
      <c r="J65" s="196">
        <f>+'Current Year + Step'!J71</f>
        <v>0</v>
      </c>
      <c r="K65" s="196">
        <f>+'Current Year + Step'!K71</f>
        <v>0</v>
      </c>
      <c r="L65" s="196">
        <f>+'Current Year + Step'!L71</f>
        <v>0</v>
      </c>
      <c r="M65" s="196">
        <f>+'Current Year + Step'!M71</f>
        <v>0</v>
      </c>
      <c r="N65" s="196">
        <f>+'Current Year + Step'!N71</f>
        <v>0</v>
      </c>
      <c r="O65" s="19"/>
    </row>
    <row r="66" spans="2:15" ht="14.25" customHeight="1" x14ac:dyDescent="0.3">
      <c r="B66" s="147">
        <f t="shared" si="32"/>
        <v>11</v>
      </c>
      <c r="C66" s="196">
        <f>+'Current Year + Step'!C72</f>
        <v>0</v>
      </c>
      <c r="D66" s="196">
        <f>+'Current Year + Step'!D72</f>
        <v>0</v>
      </c>
      <c r="E66" s="196">
        <f>+'Current Year + Step'!E72</f>
        <v>0</v>
      </c>
      <c r="F66" s="196">
        <f>+'Current Year + Step'!F72</f>
        <v>0</v>
      </c>
      <c r="G66" s="196">
        <f>+'Current Year + Step'!G72</f>
        <v>0</v>
      </c>
      <c r="H66" s="196">
        <f>+'Current Year + Step'!H72</f>
        <v>0</v>
      </c>
      <c r="I66" s="196">
        <f>+'Current Year + Step'!I72</f>
        <v>0</v>
      </c>
      <c r="J66" s="196">
        <f>+'Current Year + Step'!J72</f>
        <v>0</v>
      </c>
      <c r="K66" s="196">
        <f>+'Current Year + Step'!K72</f>
        <v>0</v>
      </c>
      <c r="L66" s="196">
        <f>+'Current Year + Step'!L72</f>
        <v>0</v>
      </c>
      <c r="M66" s="196">
        <f>+'Current Year + Step'!M72</f>
        <v>0</v>
      </c>
      <c r="N66" s="196">
        <f>+'Current Year + Step'!N72</f>
        <v>0</v>
      </c>
      <c r="O66" s="19"/>
    </row>
    <row r="67" spans="2:15" ht="14.25" customHeight="1" x14ac:dyDescent="0.3">
      <c r="B67" s="147">
        <f t="shared" si="32"/>
        <v>12</v>
      </c>
      <c r="C67" s="196">
        <f>+'Current Year + Step'!C73</f>
        <v>0</v>
      </c>
      <c r="D67" s="196">
        <f>+'Current Year + Step'!D73</f>
        <v>0</v>
      </c>
      <c r="E67" s="196">
        <f>+'Current Year + Step'!E73</f>
        <v>0</v>
      </c>
      <c r="F67" s="196">
        <f>+'Current Year + Step'!F73</f>
        <v>0</v>
      </c>
      <c r="G67" s="196">
        <f>+'Current Year + Step'!G73</f>
        <v>0</v>
      </c>
      <c r="H67" s="196">
        <f>+'Current Year + Step'!H73</f>
        <v>0</v>
      </c>
      <c r="I67" s="196">
        <f>+'Current Year + Step'!I73</f>
        <v>0</v>
      </c>
      <c r="J67" s="196">
        <f>+'Current Year + Step'!J73</f>
        <v>0</v>
      </c>
      <c r="K67" s="196">
        <f>+'Current Year + Step'!K73</f>
        <v>0</v>
      </c>
      <c r="L67" s="196">
        <f>+'Current Year + Step'!L73</f>
        <v>0</v>
      </c>
      <c r="M67" s="196">
        <f>+'Current Year + Step'!M73</f>
        <v>0</v>
      </c>
      <c r="N67" s="196">
        <f>+'Current Year + Step'!N73</f>
        <v>0</v>
      </c>
      <c r="O67" s="19"/>
    </row>
    <row r="68" spans="2:15" ht="14.25" customHeight="1" x14ac:dyDescent="0.3">
      <c r="B68" s="147">
        <f t="shared" si="32"/>
        <v>13</v>
      </c>
      <c r="C68" s="196">
        <f>+'Current Year + Step'!C74</f>
        <v>0</v>
      </c>
      <c r="D68" s="196">
        <f>+'Current Year + Step'!D74</f>
        <v>0</v>
      </c>
      <c r="E68" s="196">
        <f>+'Current Year + Step'!E74</f>
        <v>0</v>
      </c>
      <c r="F68" s="196">
        <f>+'Current Year + Step'!F74</f>
        <v>0</v>
      </c>
      <c r="G68" s="196">
        <f>+'Current Year + Step'!G74</f>
        <v>0</v>
      </c>
      <c r="H68" s="196">
        <f>+'Current Year + Step'!H74</f>
        <v>0</v>
      </c>
      <c r="I68" s="196">
        <f>+'Current Year + Step'!I74</f>
        <v>0</v>
      </c>
      <c r="J68" s="196">
        <f>+'Current Year + Step'!J74</f>
        <v>0</v>
      </c>
      <c r="K68" s="196">
        <f>+'Current Year + Step'!K74</f>
        <v>0</v>
      </c>
      <c r="L68" s="196">
        <f>+'Current Year + Step'!L74</f>
        <v>0</v>
      </c>
      <c r="M68" s="196">
        <f>+'Current Year + Step'!M74</f>
        <v>0</v>
      </c>
      <c r="N68" s="196">
        <f>+'Current Year + Step'!N74</f>
        <v>0</v>
      </c>
      <c r="O68" s="19"/>
    </row>
    <row r="69" spans="2:15" ht="14.25" customHeight="1" x14ac:dyDescent="0.3">
      <c r="B69" s="147">
        <f t="shared" si="32"/>
        <v>14</v>
      </c>
      <c r="C69" s="196">
        <f>+'Current Year + Step'!C75</f>
        <v>0</v>
      </c>
      <c r="D69" s="196">
        <f>+'Current Year + Step'!D75</f>
        <v>0</v>
      </c>
      <c r="E69" s="196">
        <f>+'Current Year + Step'!E75</f>
        <v>0</v>
      </c>
      <c r="F69" s="196">
        <f>+'Current Year + Step'!F75</f>
        <v>0</v>
      </c>
      <c r="G69" s="196">
        <f>+'Current Year + Step'!G75</f>
        <v>0</v>
      </c>
      <c r="H69" s="196">
        <f>+'Current Year + Step'!H75</f>
        <v>0</v>
      </c>
      <c r="I69" s="196">
        <f>+'Current Year + Step'!I75</f>
        <v>0</v>
      </c>
      <c r="J69" s="196">
        <f>+'Current Year + Step'!J75</f>
        <v>0</v>
      </c>
      <c r="K69" s="196">
        <f>+'Current Year + Step'!K75</f>
        <v>0</v>
      </c>
      <c r="L69" s="196">
        <f>+'Current Year + Step'!L75</f>
        <v>0</v>
      </c>
      <c r="M69" s="196">
        <f>+'Current Year + Step'!M75</f>
        <v>0</v>
      </c>
      <c r="N69" s="196">
        <f>+'Current Year + Step'!N75</f>
        <v>0</v>
      </c>
      <c r="O69" s="19"/>
    </row>
    <row r="70" spans="2:15" ht="14.25" customHeight="1" x14ac:dyDescent="0.3">
      <c r="B70" s="147">
        <f t="shared" si="32"/>
        <v>15</v>
      </c>
      <c r="C70" s="196">
        <f>+'Current Year + Step'!C76</f>
        <v>0</v>
      </c>
      <c r="D70" s="196">
        <f>+'Current Year + Step'!D76</f>
        <v>0</v>
      </c>
      <c r="E70" s="196">
        <f>+'Current Year + Step'!E76</f>
        <v>0</v>
      </c>
      <c r="F70" s="196">
        <f>+'Current Year + Step'!F76</f>
        <v>0</v>
      </c>
      <c r="G70" s="196">
        <f>+'Current Year + Step'!G76</f>
        <v>0</v>
      </c>
      <c r="H70" s="196">
        <f>+'Current Year + Step'!H76</f>
        <v>0</v>
      </c>
      <c r="I70" s="196">
        <f>+'Current Year + Step'!I76</f>
        <v>0</v>
      </c>
      <c r="J70" s="196">
        <f>+'Current Year + Step'!J76</f>
        <v>0</v>
      </c>
      <c r="K70" s="196">
        <f>+'Current Year + Step'!K76</f>
        <v>0</v>
      </c>
      <c r="L70" s="196">
        <f>+'Current Year + Step'!L76</f>
        <v>0</v>
      </c>
      <c r="M70" s="196">
        <f>+'Current Year + Step'!M76</f>
        <v>0</v>
      </c>
      <c r="N70" s="196">
        <f>+'Current Year + Step'!N76</f>
        <v>0</v>
      </c>
      <c r="O70" s="19"/>
    </row>
    <row r="71" spans="2:15" ht="14.25" customHeight="1" x14ac:dyDescent="0.3">
      <c r="B71" s="147">
        <f t="shared" si="32"/>
        <v>16</v>
      </c>
      <c r="C71" s="196">
        <f>+'Current Year + Step'!C77</f>
        <v>0</v>
      </c>
      <c r="D71" s="196">
        <f>+'Current Year + Step'!D77</f>
        <v>0</v>
      </c>
      <c r="E71" s="196">
        <f>+'Current Year + Step'!E77</f>
        <v>0</v>
      </c>
      <c r="F71" s="196">
        <f>+'Current Year + Step'!F77</f>
        <v>0</v>
      </c>
      <c r="G71" s="196">
        <f>+'Current Year + Step'!G77</f>
        <v>0</v>
      </c>
      <c r="H71" s="196">
        <f>+'Current Year + Step'!H77</f>
        <v>0</v>
      </c>
      <c r="I71" s="196">
        <f>+'Current Year + Step'!I77</f>
        <v>0</v>
      </c>
      <c r="J71" s="196">
        <f>+'Current Year + Step'!J77</f>
        <v>0</v>
      </c>
      <c r="K71" s="196">
        <f>+'Current Year + Step'!K77</f>
        <v>0</v>
      </c>
      <c r="L71" s="196">
        <f>+'Current Year + Step'!L77</f>
        <v>0</v>
      </c>
      <c r="M71" s="196">
        <f>+'Current Year + Step'!M77</f>
        <v>0</v>
      </c>
      <c r="N71" s="196">
        <f>+'Current Year + Step'!N77</f>
        <v>0</v>
      </c>
      <c r="O71" s="19"/>
    </row>
    <row r="72" spans="2:15" ht="14.25" customHeight="1" x14ac:dyDescent="0.3">
      <c r="B72" s="147">
        <f t="shared" si="32"/>
        <v>17</v>
      </c>
      <c r="C72" s="196">
        <f>+'Current Year + Step'!C78</f>
        <v>0</v>
      </c>
      <c r="D72" s="196">
        <f>+'Current Year + Step'!D78</f>
        <v>0</v>
      </c>
      <c r="E72" s="196">
        <f>+'Current Year + Step'!E78</f>
        <v>0</v>
      </c>
      <c r="F72" s="196">
        <f>+'Current Year + Step'!F78</f>
        <v>0</v>
      </c>
      <c r="G72" s="196">
        <f>+'Current Year + Step'!G78</f>
        <v>0</v>
      </c>
      <c r="H72" s="196">
        <f>+'Current Year + Step'!H78</f>
        <v>0</v>
      </c>
      <c r="I72" s="196">
        <f>+'Current Year + Step'!I78</f>
        <v>0</v>
      </c>
      <c r="J72" s="196">
        <f>+'Current Year + Step'!J78</f>
        <v>0</v>
      </c>
      <c r="K72" s="196">
        <f>+'Current Year + Step'!K78</f>
        <v>0</v>
      </c>
      <c r="L72" s="196">
        <f>+'Current Year + Step'!L78</f>
        <v>0</v>
      </c>
      <c r="M72" s="196">
        <f>+'Current Year + Step'!M78</f>
        <v>0</v>
      </c>
      <c r="N72" s="196">
        <f>+'Current Year + Step'!N78</f>
        <v>0</v>
      </c>
      <c r="O72" s="19"/>
    </row>
    <row r="73" spans="2:15" ht="14.25" customHeight="1" x14ac:dyDescent="0.3">
      <c r="B73" s="147">
        <f t="shared" si="32"/>
        <v>18</v>
      </c>
      <c r="C73" s="196">
        <f>+'Current Year + Step'!C79</f>
        <v>0</v>
      </c>
      <c r="D73" s="196">
        <f>+'Current Year + Step'!D79</f>
        <v>0</v>
      </c>
      <c r="E73" s="196">
        <f>+'Current Year + Step'!E79</f>
        <v>0</v>
      </c>
      <c r="F73" s="196">
        <f>+'Current Year + Step'!F79</f>
        <v>0</v>
      </c>
      <c r="G73" s="196">
        <f>+'Current Year + Step'!G79</f>
        <v>0</v>
      </c>
      <c r="H73" s="196">
        <f>+'Current Year + Step'!H79</f>
        <v>0</v>
      </c>
      <c r="I73" s="196">
        <f>+'Current Year + Step'!I79</f>
        <v>0</v>
      </c>
      <c r="J73" s="196">
        <f>+'Current Year + Step'!J79</f>
        <v>0</v>
      </c>
      <c r="K73" s="196">
        <f>+'Current Year + Step'!K79</f>
        <v>0</v>
      </c>
      <c r="L73" s="196">
        <f>+'Current Year + Step'!L79</f>
        <v>0</v>
      </c>
      <c r="M73" s="196">
        <f>+'Current Year + Step'!M79</f>
        <v>0</v>
      </c>
      <c r="N73" s="196">
        <f>+'Current Year + Step'!N79</f>
        <v>0</v>
      </c>
      <c r="O73" s="19"/>
    </row>
    <row r="74" spans="2:15" ht="14.25" customHeight="1" x14ac:dyDescent="0.3">
      <c r="B74" s="147">
        <f t="shared" si="32"/>
        <v>19</v>
      </c>
      <c r="C74" s="196">
        <f>+'Current Year + Step'!C80</f>
        <v>0</v>
      </c>
      <c r="D74" s="196">
        <f>+'Current Year + Step'!D80</f>
        <v>0</v>
      </c>
      <c r="E74" s="196">
        <f>+'Current Year + Step'!E80</f>
        <v>0</v>
      </c>
      <c r="F74" s="196">
        <f>+'Current Year + Step'!F80</f>
        <v>0</v>
      </c>
      <c r="G74" s="196">
        <f>+'Current Year + Step'!G80</f>
        <v>0</v>
      </c>
      <c r="H74" s="196">
        <f>+'Current Year + Step'!H80</f>
        <v>0</v>
      </c>
      <c r="I74" s="196">
        <f>+'Current Year + Step'!I80</f>
        <v>0</v>
      </c>
      <c r="J74" s="196">
        <f>+'Current Year + Step'!J80</f>
        <v>0</v>
      </c>
      <c r="K74" s="196">
        <f>+'Current Year + Step'!K80</f>
        <v>0</v>
      </c>
      <c r="L74" s="196">
        <f>+'Current Year + Step'!L80</f>
        <v>0</v>
      </c>
      <c r="M74" s="196">
        <f>+'Current Year + Step'!M80</f>
        <v>0</v>
      </c>
      <c r="N74" s="196">
        <f>+'Current Year + Step'!N80</f>
        <v>0</v>
      </c>
      <c r="O74" s="19"/>
    </row>
    <row r="75" spans="2:15" ht="14.25" customHeight="1" x14ac:dyDescent="0.3">
      <c r="B75" s="147">
        <f t="shared" si="32"/>
        <v>20</v>
      </c>
      <c r="C75" s="196">
        <f>+'Current Year + Step'!C81</f>
        <v>0</v>
      </c>
      <c r="D75" s="196">
        <f>+'Current Year + Step'!D81</f>
        <v>0</v>
      </c>
      <c r="E75" s="196">
        <f>+'Current Year + Step'!E81</f>
        <v>0</v>
      </c>
      <c r="F75" s="196">
        <f>+'Current Year + Step'!F81</f>
        <v>0</v>
      </c>
      <c r="G75" s="196">
        <f>+'Current Year + Step'!G81</f>
        <v>0</v>
      </c>
      <c r="H75" s="196">
        <f>+'Current Year + Step'!H81</f>
        <v>0</v>
      </c>
      <c r="I75" s="196">
        <f>+'Current Year + Step'!I81</f>
        <v>0</v>
      </c>
      <c r="J75" s="196">
        <f>+'Current Year + Step'!J81</f>
        <v>0</v>
      </c>
      <c r="K75" s="196">
        <f>+'Current Year + Step'!K81</f>
        <v>0</v>
      </c>
      <c r="L75" s="196">
        <f>+'Current Year + Step'!L81</f>
        <v>0</v>
      </c>
      <c r="M75" s="196">
        <f>+'Current Year + Step'!M81</f>
        <v>0</v>
      </c>
      <c r="N75" s="196">
        <f>+'Current Year + Step'!N81</f>
        <v>0</v>
      </c>
      <c r="O75" s="19"/>
    </row>
    <row r="76" spans="2:15" ht="14.25" customHeight="1" x14ac:dyDescent="0.3">
      <c r="B76" s="147">
        <f t="shared" si="32"/>
        <v>21</v>
      </c>
      <c r="C76" s="196">
        <f>+'Current Year + Step'!C82</f>
        <v>0</v>
      </c>
      <c r="D76" s="196">
        <f>+'Current Year + Step'!D82</f>
        <v>0</v>
      </c>
      <c r="E76" s="196">
        <f>+'Current Year + Step'!E82</f>
        <v>0</v>
      </c>
      <c r="F76" s="196">
        <f>+'Current Year + Step'!F82</f>
        <v>0</v>
      </c>
      <c r="G76" s="196">
        <f>+'Current Year + Step'!G82</f>
        <v>0</v>
      </c>
      <c r="H76" s="196">
        <f>+'Current Year + Step'!H82</f>
        <v>0</v>
      </c>
      <c r="I76" s="196">
        <f>+'Current Year + Step'!I82</f>
        <v>0</v>
      </c>
      <c r="J76" s="196">
        <f>+'Current Year + Step'!J82</f>
        <v>0</v>
      </c>
      <c r="K76" s="196">
        <f>+'Current Year + Step'!K82</f>
        <v>0</v>
      </c>
      <c r="L76" s="196">
        <f>+'Current Year + Step'!L82</f>
        <v>0</v>
      </c>
      <c r="M76" s="196">
        <f>+'Current Year + Step'!M82</f>
        <v>0</v>
      </c>
      <c r="N76" s="196">
        <f>+'Current Year + Step'!N82</f>
        <v>0</v>
      </c>
      <c r="O76" s="19"/>
    </row>
    <row r="77" spans="2:15" ht="14.25" customHeight="1" x14ac:dyDescent="0.3">
      <c r="B77" s="147">
        <f t="shared" si="32"/>
        <v>22</v>
      </c>
      <c r="C77" s="196">
        <f>+'Current Year + Step'!C83</f>
        <v>0</v>
      </c>
      <c r="D77" s="196">
        <f>+'Current Year + Step'!D83</f>
        <v>0</v>
      </c>
      <c r="E77" s="196">
        <f>+'Current Year + Step'!E83</f>
        <v>0</v>
      </c>
      <c r="F77" s="196">
        <f>+'Current Year + Step'!F83</f>
        <v>0</v>
      </c>
      <c r="G77" s="196">
        <f>+'Current Year + Step'!G83</f>
        <v>0</v>
      </c>
      <c r="H77" s="196">
        <f>+'Current Year + Step'!H83</f>
        <v>0</v>
      </c>
      <c r="I77" s="196">
        <f>+'Current Year + Step'!I83</f>
        <v>0</v>
      </c>
      <c r="J77" s="196">
        <f>+'Current Year + Step'!J83</f>
        <v>0</v>
      </c>
      <c r="K77" s="196">
        <f>+'Current Year + Step'!K83</f>
        <v>0</v>
      </c>
      <c r="L77" s="196">
        <f>+'Current Year + Step'!L83</f>
        <v>0</v>
      </c>
      <c r="M77" s="196">
        <f>+'Current Year + Step'!M83</f>
        <v>0</v>
      </c>
      <c r="N77" s="196">
        <f>+'Current Year + Step'!N83</f>
        <v>0</v>
      </c>
      <c r="O77" s="19"/>
    </row>
    <row r="78" spans="2:15" ht="14.25" customHeight="1" x14ac:dyDescent="0.3">
      <c r="B78" s="147">
        <f t="shared" si="32"/>
        <v>23</v>
      </c>
      <c r="C78" s="196">
        <f>+'Current Year + Step'!C84</f>
        <v>0</v>
      </c>
      <c r="D78" s="196">
        <f>+'Current Year + Step'!D84</f>
        <v>0</v>
      </c>
      <c r="E78" s="196">
        <f>+'Current Year + Step'!E84</f>
        <v>0</v>
      </c>
      <c r="F78" s="196">
        <f>+'Current Year + Step'!F84</f>
        <v>0</v>
      </c>
      <c r="G78" s="196">
        <f>+'Current Year + Step'!G84</f>
        <v>0</v>
      </c>
      <c r="H78" s="196">
        <f>+'Current Year + Step'!H84</f>
        <v>0</v>
      </c>
      <c r="I78" s="196">
        <f>+'Current Year + Step'!I84</f>
        <v>0</v>
      </c>
      <c r="J78" s="196">
        <f>+'Current Year + Step'!J84</f>
        <v>0</v>
      </c>
      <c r="K78" s="196">
        <f>+'Current Year + Step'!K84</f>
        <v>0</v>
      </c>
      <c r="L78" s="196">
        <f>+'Current Year + Step'!L84</f>
        <v>0</v>
      </c>
      <c r="M78" s="196">
        <f>+'Current Year + Step'!M84</f>
        <v>0</v>
      </c>
      <c r="N78" s="196">
        <f>+'Current Year + Step'!N84</f>
        <v>0</v>
      </c>
    </row>
    <row r="79" spans="2:15" ht="14.25" customHeight="1" x14ac:dyDescent="0.3">
      <c r="B79" s="147">
        <f t="shared" si="32"/>
        <v>24</v>
      </c>
      <c r="C79" s="196">
        <f>+'Current Year + Step'!C85</f>
        <v>0</v>
      </c>
      <c r="D79" s="196">
        <f>+'Current Year + Step'!D85</f>
        <v>0</v>
      </c>
      <c r="E79" s="196">
        <f>+'Current Year + Step'!E85</f>
        <v>0</v>
      </c>
      <c r="F79" s="196">
        <f>+'Current Year + Step'!F85</f>
        <v>0</v>
      </c>
      <c r="G79" s="196">
        <f>+'Current Year + Step'!G85</f>
        <v>0</v>
      </c>
      <c r="H79" s="196">
        <f>+'Current Year + Step'!H85</f>
        <v>0</v>
      </c>
      <c r="I79" s="196">
        <f>+'Current Year + Step'!I85</f>
        <v>0</v>
      </c>
      <c r="J79" s="196">
        <f>+'Current Year + Step'!J85</f>
        <v>0</v>
      </c>
      <c r="K79" s="196">
        <f>+'Current Year + Step'!K85</f>
        <v>0</v>
      </c>
      <c r="L79" s="196">
        <f>+'Current Year + Step'!L85</f>
        <v>0</v>
      </c>
      <c r="M79" s="196">
        <f>+'Current Year + Step'!M85</f>
        <v>0</v>
      </c>
      <c r="N79" s="196">
        <f>+'Current Year + Step'!N85</f>
        <v>0</v>
      </c>
    </row>
    <row r="80" spans="2:15" ht="14.25" customHeight="1" x14ac:dyDescent="0.3">
      <c r="B80" s="147">
        <f t="shared" si="32"/>
        <v>25</v>
      </c>
      <c r="C80" s="196">
        <f>+'Current Year + Step'!C86</f>
        <v>0</v>
      </c>
      <c r="D80" s="196">
        <f>+'Current Year + Step'!D86</f>
        <v>0</v>
      </c>
      <c r="E80" s="196">
        <f>+'Current Year + Step'!E86</f>
        <v>0</v>
      </c>
      <c r="F80" s="196">
        <f>+'Current Year + Step'!F86</f>
        <v>0</v>
      </c>
      <c r="G80" s="196">
        <f>+'Current Year + Step'!G86</f>
        <v>0</v>
      </c>
      <c r="H80" s="196">
        <f>+'Current Year + Step'!H86</f>
        <v>0</v>
      </c>
      <c r="I80" s="196">
        <f>+'Current Year + Step'!I86</f>
        <v>0</v>
      </c>
      <c r="J80" s="196">
        <f>+'Current Year + Step'!J86</f>
        <v>0</v>
      </c>
      <c r="K80" s="196">
        <f>+'Current Year + Step'!K86</f>
        <v>0</v>
      </c>
      <c r="L80" s="196">
        <f>+'Current Year + Step'!L86</f>
        <v>0</v>
      </c>
      <c r="M80" s="196">
        <f>+'Current Year + Step'!M86</f>
        <v>0</v>
      </c>
      <c r="N80" s="196">
        <f>+'Current Year + Step'!N86</f>
        <v>0</v>
      </c>
    </row>
    <row r="81" spans="1:68" ht="14.25" customHeight="1" x14ac:dyDescent="0.3">
      <c r="B81" s="147">
        <f t="shared" si="32"/>
        <v>26</v>
      </c>
      <c r="C81" s="196">
        <f>+'Current Year + Step'!C87</f>
        <v>0</v>
      </c>
      <c r="D81" s="196">
        <f>+'Current Year + Step'!D87</f>
        <v>0</v>
      </c>
      <c r="E81" s="196">
        <f>+'Current Year + Step'!E87</f>
        <v>0</v>
      </c>
      <c r="F81" s="196">
        <f>+'Current Year + Step'!F87</f>
        <v>0</v>
      </c>
      <c r="G81" s="196">
        <f>+'Current Year + Step'!G87</f>
        <v>0</v>
      </c>
      <c r="H81" s="196">
        <f>+'Current Year + Step'!H87</f>
        <v>0</v>
      </c>
      <c r="I81" s="196">
        <f>+'Current Year + Step'!I87</f>
        <v>0</v>
      </c>
      <c r="J81" s="196">
        <f>+'Current Year + Step'!J87</f>
        <v>0</v>
      </c>
      <c r="K81" s="196">
        <f>+'Current Year + Step'!K87</f>
        <v>0</v>
      </c>
      <c r="L81" s="196">
        <f>+'Current Year + Step'!L87</f>
        <v>0</v>
      </c>
      <c r="M81" s="196">
        <f>+'Current Year + Step'!M87</f>
        <v>0</v>
      </c>
      <c r="N81" s="196">
        <f>+'Current Year + Step'!N87</f>
        <v>0</v>
      </c>
    </row>
    <row r="82" spans="1:68" ht="14.25" customHeight="1" x14ac:dyDescent="0.3">
      <c r="B82" s="147">
        <f t="shared" si="32"/>
        <v>27</v>
      </c>
      <c r="C82" s="196">
        <f>+'Current Year + Step'!C88</f>
        <v>0</v>
      </c>
      <c r="D82" s="196">
        <f>+'Current Year + Step'!D88</f>
        <v>0</v>
      </c>
      <c r="E82" s="196">
        <f>+'Current Year + Step'!E88</f>
        <v>0</v>
      </c>
      <c r="F82" s="196">
        <f>+'Current Year + Step'!F88</f>
        <v>0</v>
      </c>
      <c r="G82" s="196">
        <f>+'Current Year + Step'!G88</f>
        <v>0</v>
      </c>
      <c r="H82" s="196">
        <f>+'Current Year + Step'!H88</f>
        <v>0</v>
      </c>
      <c r="I82" s="196">
        <f>+'Current Year + Step'!I88</f>
        <v>0</v>
      </c>
      <c r="J82" s="196">
        <f>+'Current Year + Step'!J88</f>
        <v>0</v>
      </c>
      <c r="K82" s="196">
        <f>+'Current Year + Step'!K88</f>
        <v>0</v>
      </c>
      <c r="L82" s="196">
        <f>+'Current Year + Step'!L88</f>
        <v>0</v>
      </c>
      <c r="M82" s="196">
        <f>+'Current Year + Step'!M88</f>
        <v>0</v>
      </c>
      <c r="N82" s="196">
        <f>+'Current Year + Step'!N88</f>
        <v>0</v>
      </c>
    </row>
    <row r="83" spans="1:68" ht="14.25" customHeight="1" x14ac:dyDescent="0.3">
      <c r="B83" s="147">
        <f t="shared" si="32"/>
        <v>28</v>
      </c>
      <c r="C83" s="196">
        <f>+'Current Year + Step'!C89</f>
        <v>0</v>
      </c>
      <c r="D83" s="196">
        <f>+'Current Year + Step'!D89</f>
        <v>0</v>
      </c>
      <c r="E83" s="196">
        <f>+'Current Year + Step'!E89</f>
        <v>0</v>
      </c>
      <c r="F83" s="196">
        <f>+'Current Year + Step'!F89</f>
        <v>0</v>
      </c>
      <c r="G83" s="196">
        <f>+'Current Year + Step'!G89</f>
        <v>0</v>
      </c>
      <c r="H83" s="196">
        <f>+'Current Year + Step'!H89</f>
        <v>0</v>
      </c>
      <c r="I83" s="196">
        <f>+'Current Year + Step'!I89</f>
        <v>0</v>
      </c>
      <c r="J83" s="196">
        <f>+'Current Year + Step'!J89</f>
        <v>0</v>
      </c>
      <c r="K83" s="196">
        <f>+'Current Year + Step'!K89</f>
        <v>0</v>
      </c>
      <c r="L83" s="196">
        <f>+'Current Year + Step'!L89</f>
        <v>0</v>
      </c>
      <c r="M83" s="196">
        <f>+'Current Year + Step'!M89</f>
        <v>0</v>
      </c>
      <c r="N83" s="196">
        <f>+'Current Year + Step'!N89</f>
        <v>0</v>
      </c>
    </row>
    <row r="84" spans="1:68" ht="14.25" customHeight="1" x14ac:dyDescent="0.3">
      <c r="A84" s="124"/>
      <c r="B84" s="147">
        <f t="shared" si="32"/>
        <v>29</v>
      </c>
      <c r="C84" s="196">
        <f>+'Current Year + Step'!C90</f>
        <v>0</v>
      </c>
      <c r="D84" s="196">
        <f>+'Current Year + Step'!D90</f>
        <v>0</v>
      </c>
      <c r="E84" s="196">
        <f>+'Current Year + Step'!E90</f>
        <v>0</v>
      </c>
      <c r="F84" s="196">
        <f>+'Current Year + Step'!F90</f>
        <v>0</v>
      </c>
      <c r="G84" s="196">
        <f>+'Current Year + Step'!G90</f>
        <v>0</v>
      </c>
      <c r="H84" s="196">
        <f>+'Current Year + Step'!H90</f>
        <v>0</v>
      </c>
      <c r="I84" s="196">
        <f>+'Current Year + Step'!I90</f>
        <v>0</v>
      </c>
      <c r="J84" s="196">
        <f>+'Current Year + Step'!J90</f>
        <v>0</v>
      </c>
      <c r="K84" s="196">
        <f>+'Current Year + Step'!K90</f>
        <v>0</v>
      </c>
      <c r="L84" s="196">
        <f>+'Current Year + Step'!L90</f>
        <v>0</v>
      </c>
      <c r="M84" s="196">
        <f>+'Current Year + Step'!M90</f>
        <v>0</v>
      </c>
      <c r="N84" s="196">
        <f>+'Current Year + Step'!N90</f>
        <v>0</v>
      </c>
      <c r="O84" s="127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</row>
    <row r="85" spans="1:68" ht="14.25" customHeight="1" x14ac:dyDescent="0.3">
      <c r="A85" s="124"/>
      <c r="B85" s="147">
        <f t="shared" si="32"/>
        <v>30</v>
      </c>
      <c r="C85" s="196">
        <f>+'Current Year + Step'!C91</f>
        <v>0</v>
      </c>
      <c r="D85" s="196">
        <f>+'Current Year + Step'!D91</f>
        <v>0</v>
      </c>
      <c r="E85" s="196">
        <f>+'Current Year + Step'!E91</f>
        <v>0</v>
      </c>
      <c r="F85" s="196">
        <f>+'Current Year + Step'!F91</f>
        <v>0</v>
      </c>
      <c r="G85" s="196">
        <f>+'Current Year + Step'!G91</f>
        <v>0</v>
      </c>
      <c r="H85" s="196">
        <f>+'Current Year + Step'!H91</f>
        <v>0</v>
      </c>
      <c r="I85" s="196">
        <f>+'Current Year + Step'!I91</f>
        <v>0</v>
      </c>
      <c r="J85" s="196">
        <f>+'Current Year + Step'!J91</f>
        <v>0</v>
      </c>
      <c r="K85" s="196">
        <f>+'Current Year + Step'!K91</f>
        <v>0</v>
      </c>
      <c r="L85" s="196">
        <f>+'Current Year + Step'!L91</f>
        <v>0</v>
      </c>
      <c r="M85" s="196">
        <f>+'Current Year + Step'!M91</f>
        <v>0</v>
      </c>
      <c r="N85" s="196">
        <f>+'Current Year + Step'!N91</f>
        <v>0</v>
      </c>
      <c r="O85" s="127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</row>
    <row r="86" spans="1:68" ht="14.25" customHeight="1" x14ac:dyDescent="0.3">
      <c r="A86" s="124"/>
      <c r="B86" s="147">
        <f t="shared" si="32"/>
        <v>0</v>
      </c>
      <c r="C86" s="196">
        <f>+'Current Year + Step'!C92</f>
        <v>0</v>
      </c>
      <c r="D86" s="196">
        <f>+'Current Year + Step'!D92</f>
        <v>0</v>
      </c>
      <c r="E86" s="196">
        <f>+'Current Year + Step'!E92</f>
        <v>0</v>
      </c>
      <c r="F86" s="196">
        <f>+'Current Year + Step'!F92</f>
        <v>0</v>
      </c>
      <c r="G86" s="196">
        <f>+'Current Year + Step'!G92</f>
        <v>0</v>
      </c>
      <c r="H86" s="196">
        <f>+'Current Year + Step'!H92</f>
        <v>0</v>
      </c>
      <c r="I86" s="196">
        <f>+'Current Year + Step'!I92</f>
        <v>0</v>
      </c>
      <c r="J86" s="196">
        <f>+'Current Year + Step'!J92</f>
        <v>0</v>
      </c>
      <c r="K86" s="196">
        <f>+'Current Year + Step'!K92</f>
        <v>0</v>
      </c>
      <c r="L86" s="196">
        <f>+'Current Year + Step'!L92</f>
        <v>0</v>
      </c>
      <c r="M86" s="196">
        <f>+'Current Year + Step'!M92</f>
        <v>0</v>
      </c>
      <c r="N86" s="196">
        <f>+'Current Year + Step'!N92</f>
        <v>0</v>
      </c>
      <c r="O86" s="127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</row>
    <row r="87" spans="1:68" ht="14.25" customHeight="1" x14ac:dyDescent="0.3">
      <c r="A87" s="124"/>
      <c r="B87" s="156">
        <f t="shared" si="32"/>
        <v>0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27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</row>
    <row r="88" spans="1:68" ht="14.25" customHeight="1" x14ac:dyDescent="0.3">
      <c r="A88" s="124"/>
      <c r="B88" s="125" t="s">
        <v>99</v>
      </c>
      <c r="C88" s="127">
        <f t="shared" ref="C88:N88" si="33">SUM(C56:C86)</f>
        <v>0</v>
      </c>
      <c r="D88" s="127">
        <f t="shared" si="33"/>
        <v>0</v>
      </c>
      <c r="E88" s="127">
        <f t="shared" si="33"/>
        <v>0</v>
      </c>
      <c r="F88" s="127">
        <f t="shared" si="33"/>
        <v>0</v>
      </c>
      <c r="G88" s="127">
        <f t="shared" si="33"/>
        <v>0</v>
      </c>
      <c r="H88" s="127">
        <f t="shared" si="33"/>
        <v>0</v>
      </c>
      <c r="I88" s="127">
        <f t="shared" si="33"/>
        <v>0</v>
      </c>
      <c r="J88" s="127">
        <f t="shared" si="33"/>
        <v>0</v>
      </c>
      <c r="K88" s="127">
        <f t="shared" si="33"/>
        <v>0</v>
      </c>
      <c r="L88" s="127">
        <f t="shared" si="33"/>
        <v>0</v>
      </c>
      <c r="M88" s="127">
        <f t="shared" si="33"/>
        <v>0</v>
      </c>
      <c r="N88" s="127">
        <f t="shared" si="33"/>
        <v>0</v>
      </c>
      <c r="O88" s="127">
        <f>SUM(C88:N88)</f>
        <v>0</v>
      </c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</row>
    <row r="89" spans="1:68" ht="14.25" customHeight="1" x14ac:dyDescent="0.3">
      <c r="A89" s="124"/>
      <c r="B89" s="179" t="s">
        <v>132</v>
      </c>
      <c r="C89" s="180">
        <f>+'Current Year'!C92</f>
        <v>0</v>
      </c>
      <c r="D89" s="180">
        <f>+'Current Year'!D92</f>
        <v>0</v>
      </c>
      <c r="E89" s="180">
        <f>+'Current Year'!E92</f>
        <v>0</v>
      </c>
      <c r="F89" s="180">
        <f>+'Current Year'!F92</f>
        <v>0</v>
      </c>
      <c r="G89" s="180">
        <f>+'Current Year'!G92</f>
        <v>0</v>
      </c>
      <c r="H89" s="180">
        <f>+'Current Year'!H92</f>
        <v>0</v>
      </c>
      <c r="I89" s="180">
        <f>+'Current Year'!I92</f>
        <v>0</v>
      </c>
      <c r="J89" s="180">
        <f>+'Current Year'!J92</f>
        <v>0</v>
      </c>
      <c r="K89" s="180">
        <f>+'Current Year'!K92</f>
        <v>0</v>
      </c>
      <c r="L89" s="180">
        <f>+'Current Year'!L92</f>
        <v>0</v>
      </c>
      <c r="M89" s="180">
        <f>+'Current Year'!M92</f>
        <v>0</v>
      </c>
      <c r="N89" s="180">
        <f>+'Current Year'!N92</f>
        <v>0</v>
      </c>
      <c r="O89" s="180">
        <f>SUM(C89:N89)</f>
        <v>0</v>
      </c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</row>
    <row r="90" spans="1:68" ht="14.25" customHeight="1" x14ac:dyDescent="0.3">
      <c r="A90" s="124"/>
      <c r="B90" s="125" t="s">
        <v>120</v>
      </c>
      <c r="C90" s="127">
        <f>+C88-C89</f>
        <v>0</v>
      </c>
      <c r="D90" s="127">
        <f t="shared" ref="D90:O90" si="34">+D88-D89</f>
        <v>0</v>
      </c>
      <c r="E90" s="127">
        <f t="shared" si="34"/>
        <v>0</v>
      </c>
      <c r="F90" s="127">
        <f t="shared" si="34"/>
        <v>0</v>
      </c>
      <c r="G90" s="127">
        <f t="shared" si="34"/>
        <v>0</v>
      </c>
      <c r="H90" s="127">
        <f t="shared" si="34"/>
        <v>0</v>
      </c>
      <c r="I90" s="127">
        <f t="shared" si="34"/>
        <v>0</v>
      </c>
      <c r="J90" s="127">
        <f t="shared" si="34"/>
        <v>0</v>
      </c>
      <c r="K90" s="127">
        <f t="shared" si="34"/>
        <v>0</v>
      </c>
      <c r="L90" s="127">
        <f t="shared" si="34"/>
        <v>0</v>
      </c>
      <c r="M90" s="127">
        <f t="shared" si="34"/>
        <v>0</v>
      </c>
      <c r="N90" s="127">
        <f t="shared" si="34"/>
        <v>0</v>
      </c>
      <c r="O90" s="127">
        <f t="shared" si="34"/>
        <v>0</v>
      </c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</row>
    <row r="91" spans="1:68" ht="14.25" customHeight="1" x14ac:dyDescent="0.3"/>
    <row r="92" spans="1:68" ht="14.25" customHeight="1" x14ac:dyDescent="0.3">
      <c r="B92" s="158" t="s">
        <v>119</v>
      </c>
      <c r="C92" s="155" t="str">
        <f t="shared" ref="C92:N92" si="35">C16</f>
        <v>BA</v>
      </c>
      <c r="D92" s="155" t="str">
        <f t="shared" si="35"/>
        <v>BA +10</v>
      </c>
      <c r="E92" s="155" t="str">
        <f t="shared" si="35"/>
        <v>BA+20</v>
      </c>
      <c r="F92" s="155" t="str">
        <f t="shared" si="35"/>
        <v>BA+30</v>
      </c>
      <c r="G92" s="155" t="str">
        <f t="shared" si="35"/>
        <v>BA+40</v>
      </c>
      <c r="H92" s="155" t="str">
        <f t="shared" si="35"/>
        <v>MA</v>
      </c>
      <c r="I92" s="155" t="str">
        <f t="shared" si="35"/>
        <v>MA +10</v>
      </c>
      <c r="J92" s="155" t="str">
        <f t="shared" si="35"/>
        <v>MA +20</v>
      </c>
      <c r="K92" s="155" t="str">
        <f t="shared" si="35"/>
        <v>MA +30</v>
      </c>
      <c r="L92" s="155" t="str">
        <f t="shared" si="35"/>
        <v>MA+40</v>
      </c>
      <c r="M92" s="155" t="str">
        <f t="shared" si="35"/>
        <v>MA +50</v>
      </c>
      <c r="N92" s="155" t="str">
        <f t="shared" si="35"/>
        <v>MA +60</v>
      </c>
    </row>
    <row r="93" spans="1:68" ht="14.25" customHeight="1" x14ac:dyDescent="0.3">
      <c r="B93" s="159">
        <f t="shared" ref="B93:B124" si="36">B56</f>
        <v>1</v>
      </c>
      <c r="C93" s="160">
        <f>+(C56*C17)</f>
        <v>0</v>
      </c>
      <c r="D93" s="160">
        <f t="shared" ref="D93:N108" si="37">D56*D17</f>
        <v>0</v>
      </c>
      <c r="E93" s="160">
        <f t="shared" si="37"/>
        <v>0</v>
      </c>
      <c r="F93" s="160">
        <f t="shared" si="37"/>
        <v>0</v>
      </c>
      <c r="G93" s="160">
        <f t="shared" si="37"/>
        <v>0</v>
      </c>
      <c r="H93" s="160">
        <f t="shared" si="37"/>
        <v>0</v>
      </c>
      <c r="I93" s="160">
        <f t="shared" si="37"/>
        <v>0</v>
      </c>
      <c r="J93" s="160">
        <f t="shared" si="37"/>
        <v>0</v>
      </c>
      <c r="K93" s="160">
        <f t="shared" si="37"/>
        <v>0</v>
      </c>
      <c r="L93" s="160">
        <f t="shared" si="37"/>
        <v>0</v>
      </c>
      <c r="M93" s="160">
        <f t="shared" si="37"/>
        <v>0</v>
      </c>
      <c r="N93" s="160">
        <f>N56*'Current Year + Step+Add Dollar '!N17</f>
        <v>0</v>
      </c>
    </row>
    <row r="94" spans="1:68" ht="14.25" customHeight="1" x14ac:dyDescent="0.3">
      <c r="B94" s="159">
        <f t="shared" si="36"/>
        <v>2</v>
      </c>
      <c r="C94" s="160">
        <f t="shared" ref="C94:C106" si="38">SUM(C57*C18)</f>
        <v>0</v>
      </c>
      <c r="D94" s="160">
        <f t="shared" si="37"/>
        <v>0</v>
      </c>
      <c r="E94" s="160">
        <f t="shared" si="37"/>
        <v>0</v>
      </c>
      <c r="F94" s="160">
        <f t="shared" si="37"/>
        <v>0</v>
      </c>
      <c r="G94" s="160">
        <f t="shared" si="37"/>
        <v>0</v>
      </c>
      <c r="H94" s="160">
        <f t="shared" si="37"/>
        <v>0</v>
      </c>
      <c r="I94" s="160">
        <f t="shared" si="37"/>
        <v>0</v>
      </c>
      <c r="J94" s="160">
        <f t="shared" si="37"/>
        <v>0</v>
      </c>
      <c r="K94" s="160">
        <f t="shared" si="37"/>
        <v>0</v>
      </c>
      <c r="L94" s="160">
        <f t="shared" si="37"/>
        <v>0</v>
      </c>
      <c r="M94" s="160">
        <f t="shared" si="37"/>
        <v>0</v>
      </c>
      <c r="N94" s="160">
        <f t="shared" si="37"/>
        <v>0</v>
      </c>
    </row>
    <row r="95" spans="1:68" ht="14.25" customHeight="1" x14ac:dyDescent="0.3">
      <c r="B95" s="159">
        <f t="shared" si="36"/>
        <v>3</v>
      </c>
      <c r="C95" s="160">
        <f t="shared" si="38"/>
        <v>0</v>
      </c>
      <c r="D95" s="160">
        <f t="shared" si="37"/>
        <v>0</v>
      </c>
      <c r="E95" s="160">
        <f t="shared" si="37"/>
        <v>0</v>
      </c>
      <c r="F95" s="160">
        <f t="shared" si="37"/>
        <v>0</v>
      </c>
      <c r="G95" s="160">
        <f t="shared" si="37"/>
        <v>0</v>
      </c>
      <c r="H95" s="160">
        <f t="shared" si="37"/>
        <v>0</v>
      </c>
      <c r="I95" s="160">
        <f t="shared" si="37"/>
        <v>0</v>
      </c>
      <c r="J95" s="160">
        <f t="shared" si="37"/>
        <v>0</v>
      </c>
      <c r="K95" s="160">
        <f t="shared" si="37"/>
        <v>0</v>
      </c>
      <c r="L95" s="160">
        <f t="shared" si="37"/>
        <v>0</v>
      </c>
      <c r="M95" s="160">
        <f t="shared" si="37"/>
        <v>0</v>
      </c>
      <c r="N95" s="160">
        <f t="shared" si="37"/>
        <v>0</v>
      </c>
    </row>
    <row r="96" spans="1:68" ht="14.25" customHeight="1" x14ac:dyDescent="0.3">
      <c r="B96" s="159">
        <f t="shared" si="36"/>
        <v>4</v>
      </c>
      <c r="C96" s="160">
        <f t="shared" si="38"/>
        <v>0</v>
      </c>
      <c r="D96" s="160">
        <f t="shared" si="37"/>
        <v>0</v>
      </c>
      <c r="E96" s="160">
        <f t="shared" si="37"/>
        <v>0</v>
      </c>
      <c r="F96" s="160">
        <f t="shared" si="37"/>
        <v>0</v>
      </c>
      <c r="G96" s="160">
        <f t="shared" si="37"/>
        <v>0</v>
      </c>
      <c r="H96" s="160">
        <f t="shared" si="37"/>
        <v>0</v>
      </c>
      <c r="I96" s="160">
        <f t="shared" si="37"/>
        <v>0</v>
      </c>
      <c r="J96" s="160">
        <f t="shared" si="37"/>
        <v>0</v>
      </c>
      <c r="K96" s="160">
        <f t="shared" si="37"/>
        <v>0</v>
      </c>
      <c r="L96" s="160">
        <f t="shared" si="37"/>
        <v>0</v>
      </c>
      <c r="M96" s="160">
        <f t="shared" si="37"/>
        <v>0</v>
      </c>
      <c r="N96" s="160">
        <f t="shared" si="37"/>
        <v>0</v>
      </c>
    </row>
    <row r="97" spans="2:14" ht="14.25" customHeight="1" x14ac:dyDescent="0.3">
      <c r="B97" s="159">
        <f t="shared" si="36"/>
        <v>5</v>
      </c>
      <c r="C97" s="160">
        <f t="shared" si="38"/>
        <v>0</v>
      </c>
      <c r="D97" s="160">
        <f t="shared" si="37"/>
        <v>0</v>
      </c>
      <c r="E97" s="160">
        <f t="shared" si="37"/>
        <v>0</v>
      </c>
      <c r="F97" s="160">
        <f t="shared" si="37"/>
        <v>0</v>
      </c>
      <c r="G97" s="160">
        <f t="shared" si="37"/>
        <v>0</v>
      </c>
      <c r="H97" s="160">
        <f t="shared" si="37"/>
        <v>0</v>
      </c>
      <c r="I97" s="160">
        <f t="shared" si="37"/>
        <v>0</v>
      </c>
      <c r="J97" s="160">
        <f t="shared" si="37"/>
        <v>0</v>
      </c>
      <c r="K97" s="160">
        <f t="shared" si="37"/>
        <v>0</v>
      </c>
      <c r="L97" s="160">
        <f t="shared" si="37"/>
        <v>0</v>
      </c>
      <c r="M97" s="160">
        <f t="shared" si="37"/>
        <v>0</v>
      </c>
      <c r="N97" s="160">
        <f t="shared" si="37"/>
        <v>0</v>
      </c>
    </row>
    <row r="98" spans="2:14" ht="14.25" customHeight="1" x14ac:dyDescent="0.3">
      <c r="B98" s="159">
        <f t="shared" si="36"/>
        <v>6</v>
      </c>
      <c r="C98" s="160">
        <f t="shared" si="38"/>
        <v>0</v>
      </c>
      <c r="D98" s="160">
        <f t="shared" si="37"/>
        <v>0</v>
      </c>
      <c r="E98" s="160">
        <f t="shared" si="37"/>
        <v>0</v>
      </c>
      <c r="F98" s="160">
        <f t="shared" si="37"/>
        <v>0</v>
      </c>
      <c r="G98" s="160">
        <f t="shared" si="37"/>
        <v>0</v>
      </c>
      <c r="H98" s="160">
        <f t="shared" si="37"/>
        <v>0</v>
      </c>
      <c r="I98" s="160">
        <f t="shared" si="37"/>
        <v>0</v>
      </c>
      <c r="J98" s="160">
        <f t="shared" si="37"/>
        <v>0</v>
      </c>
      <c r="K98" s="160">
        <f t="shared" si="37"/>
        <v>0</v>
      </c>
      <c r="L98" s="160">
        <f t="shared" si="37"/>
        <v>0</v>
      </c>
      <c r="M98" s="160">
        <f t="shared" si="37"/>
        <v>0</v>
      </c>
      <c r="N98" s="160">
        <f t="shared" si="37"/>
        <v>0</v>
      </c>
    </row>
    <row r="99" spans="2:14" ht="14.25" customHeight="1" x14ac:dyDescent="0.3">
      <c r="B99" s="159">
        <f t="shared" si="36"/>
        <v>7</v>
      </c>
      <c r="C99" s="160">
        <f t="shared" si="38"/>
        <v>0</v>
      </c>
      <c r="D99" s="160">
        <f t="shared" si="37"/>
        <v>0</v>
      </c>
      <c r="E99" s="160">
        <f t="shared" si="37"/>
        <v>0</v>
      </c>
      <c r="F99" s="160">
        <f t="shared" si="37"/>
        <v>0</v>
      </c>
      <c r="G99" s="160">
        <f t="shared" si="37"/>
        <v>0</v>
      </c>
      <c r="H99" s="160">
        <f t="shared" si="37"/>
        <v>0</v>
      </c>
      <c r="I99" s="160">
        <f t="shared" si="37"/>
        <v>0</v>
      </c>
      <c r="J99" s="160">
        <f t="shared" si="37"/>
        <v>0</v>
      </c>
      <c r="K99" s="160">
        <f t="shared" si="37"/>
        <v>0</v>
      </c>
      <c r="L99" s="160">
        <f t="shared" si="37"/>
        <v>0</v>
      </c>
      <c r="M99" s="160">
        <f t="shared" si="37"/>
        <v>0</v>
      </c>
      <c r="N99" s="160">
        <f t="shared" si="37"/>
        <v>0</v>
      </c>
    </row>
    <row r="100" spans="2:14" ht="14.25" customHeight="1" x14ac:dyDescent="0.3">
      <c r="B100" s="159">
        <f t="shared" si="36"/>
        <v>8</v>
      </c>
      <c r="C100" s="160">
        <f t="shared" si="38"/>
        <v>0</v>
      </c>
      <c r="D100" s="160">
        <f t="shared" si="37"/>
        <v>0</v>
      </c>
      <c r="E100" s="160">
        <f t="shared" si="37"/>
        <v>0</v>
      </c>
      <c r="F100" s="160">
        <f t="shared" si="37"/>
        <v>0</v>
      </c>
      <c r="G100" s="160">
        <f t="shared" si="37"/>
        <v>0</v>
      </c>
      <c r="H100" s="160">
        <f t="shared" si="37"/>
        <v>0</v>
      </c>
      <c r="I100" s="160">
        <f t="shared" si="37"/>
        <v>0</v>
      </c>
      <c r="J100" s="160">
        <f t="shared" si="37"/>
        <v>0</v>
      </c>
      <c r="K100" s="160">
        <f t="shared" si="37"/>
        <v>0</v>
      </c>
      <c r="L100" s="160">
        <f t="shared" si="37"/>
        <v>0</v>
      </c>
      <c r="M100" s="160">
        <f t="shared" si="37"/>
        <v>0</v>
      </c>
      <c r="N100" s="160">
        <f t="shared" si="37"/>
        <v>0</v>
      </c>
    </row>
    <row r="101" spans="2:14" ht="14.25" customHeight="1" x14ac:dyDescent="0.3">
      <c r="B101" s="159">
        <f t="shared" si="36"/>
        <v>9</v>
      </c>
      <c r="C101" s="160">
        <f t="shared" si="38"/>
        <v>0</v>
      </c>
      <c r="D101" s="160">
        <f t="shared" si="37"/>
        <v>0</v>
      </c>
      <c r="E101" s="160">
        <f t="shared" si="37"/>
        <v>0</v>
      </c>
      <c r="F101" s="160">
        <f t="shared" si="37"/>
        <v>0</v>
      </c>
      <c r="G101" s="160">
        <f t="shared" si="37"/>
        <v>0</v>
      </c>
      <c r="H101" s="160">
        <f t="shared" si="37"/>
        <v>0</v>
      </c>
      <c r="I101" s="160">
        <f t="shared" si="37"/>
        <v>0</v>
      </c>
      <c r="J101" s="160">
        <f t="shared" si="37"/>
        <v>0</v>
      </c>
      <c r="K101" s="160">
        <f t="shared" si="37"/>
        <v>0</v>
      </c>
      <c r="L101" s="160">
        <f t="shared" si="37"/>
        <v>0</v>
      </c>
      <c r="M101" s="160">
        <f t="shared" si="37"/>
        <v>0</v>
      </c>
      <c r="N101" s="160">
        <f t="shared" si="37"/>
        <v>0</v>
      </c>
    </row>
    <row r="102" spans="2:14" ht="14.25" customHeight="1" x14ac:dyDescent="0.3">
      <c r="B102" s="159">
        <f t="shared" si="36"/>
        <v>10</v>
      </c>
      <c r="C102" s="160">
        <f t="shared" si="38"/>
        <v>0</v>
      </c>
      <c r="D102" s="160">
        <f t="shared" si="37"/>
        <v>0</v>
      </c>
      <c r="E102" s="160">
        <f t="shared" si="37"/>
        <v>0</v>
      </c>
      <c r="F102" s="160">
        <f t="shared" si="37"/>
        <v>0</v>
      </c>
      <c r="G102" s="160">
        <f t="shared" si="37"/>
        <v>0</v>
      </c>
      <c r="H102" s="160">
        <f t="shared" si="37"/>
        <v>0</v>
      </c>
      <c r="I102" s="160">
        <f t="shared" si="37"/>
        <v>0</v>
      </c>
      <c r="J102" s="160">
        <f t="shared" si="37"/>
        <v>0</v>
      </c>
      <c r="K102" s="160">
        <f t="shared" si="37"/>
        <v>0</v>
      </c>
      <c r="L102" s="160">
        <f t="shared" si="37"/>
        <v>0</v>
      </c>
      <c r="M102" s="160">
        <f t="shared" si="37"/>
        <v>0</v>
      </c>
      <c r="N102" s="160">
        <f t="shared" si="37"/>
        <v>0</v>
      </c>
    </row>
    <row r="103" spans="2:14" ht="14.25" customHeight="1" x14ac:dyDescent="0.3">
      <c r="B103" s="159">
        <f t="shared" si="36"/>
        <v>11</v>
      </c>
      <c r="C103" s="160">
        <f t="shared" si="38"/>
        <v>0</v>
      </c>
      <c r="D103" s="160">
        <f t="shared" si="37"/>
        <v>0</v>
      </c>
      <c r="E103" s="160">
        <f t="shared" si="37"/>
        <v>0</v>
      </c>
      <c r="F103" s="160">
        <f t="shared" si="37"/>
        <v>0</v>
      </c>
      <c r="G103" s="160">
        <f t="shared" si="37"/>
        <v>0</v>
      </c>
      <c r="H103" s="160">
        <f t="shared" si="37"/>
        <v>0</v>
      </c>
      <c r="I103" s="160">
        <f t="shared" si="37"/>
        <v>0</v>
      </c>
      <c r="J103" s="160">
        <f t="shared" si="37"/>
        <v>0</v>
      </c>
      <c r="K103" s="160">
        <f t="shared" si="37"/>
        <v>0</v>
      </c>
      <c r="L103" s="160">
        <f t="shared" si="37"/>
        <v>0</v>
      </c>
      <c r="M103" s="160">
        <f t="shared" si="37"/>
        <v>0</v>
      </c>
      <c r="N103" s="160">
        <f t="shared" si="37"/>
        <v>0</v>
      </c>
    </row>
    <row r="104" spans="2:14" ht="14.25" customHeight="1" x14ac:dyDescent="0.3">
      <c r="B104" s="159">
        <f t="shared" si="36"/>
        <v>12</v>
      </c>
      <c r="C104" s="160">
        <f t="shared" si="38"/>
        <v>0</v>
      </c>
      <c r="D104" s="160">
        <f t="shared" si="37"/>
        <v>0</v>
      </c>
      <c r="E104" s="160">
        <f t="shared" si="37"/>
        <v>0</v>
      </c>
      <c r="F104" s="160">
        <f t="shared" si="37"/>
        <v>0</v>
      </c>
      <c r="G104" s="160">
        <f t="shared" si="37"/>
        <v>0</v>
      </c>
      <c r="H104" s="160">
        <f t="shared" si="37"/>
        <v>0</v>
      </c>
      <c r="I104" s="160">
        <f t="shared" si="37"/>
        <v>0</v>
      </c>
      <c r="J104" s="160">
        <f t="shared" si="37"/>
        <v>0</v>
      </c>
      <c r="K104" s="160">
        <f t="shared" si="37"/>
        <v>0</v>
      </c>
      <c r="L104" s="160">
        <f t="shared" si="37"/>
        <v>0</v>
      </c>
      <c r="M104" s="160">
        <f t="shared" si="37"/>
        <v>0</v>
      </c>
      <c r="N104" s="160">
        <f t="shared" si="37"/>
        <v>0</v>
      </c>
    </row>
    <row r="105" spans="2:14" ht="14.25" customHeight="1" x14ac:dyDescent="0.3">
      <c r="B105" s="159">
        <f t="shared" si="36"/>
        <v>13</v>
      </c>
      <c r="C105" s="160">
        <f t="shared" si="38"/>
        <v>0</v>
      </c>
      <c r="D105" s="160">
        <f t="shared" si="37"/>
        <v>0</v>
      </c>
      <c r="E105" s="160">
        <f t="shared" si="37"/>
        <v>0</v>
      </c>
      <c r="F105" s="160">
        <f t="shared" si="37"/>
        <v>0</v>
      </c>
      <c r="G105" s="160">
        <f t="shared" si="37"/>
        <v>0</v>
      </c>
      <c r="H105" s="160">
        <f t="shared" si="37"/>
        <v>0</v>
      </c>
      <c r="I105" s="160">
        <f t="shared" si="37"/>
        <v>0</v>
      </c>
      <c r="J105" s="160">
        <f t="shared" si="37"/>
        <v>0</v>
      </c>
      <c r="K105" s="160">
        <f t="shared" si="37"/>
        <v>0</v>
      </c>
      <c r="L105" s="160">
        <f t="shared" si="37"/>
        <v>0</v>
      </c>
      <c r="M105" s="160">
        <f t="shared" si="37"/>
        <v>0</v>
      </c>
      <c r="N105" s="160">
        <f t="shared" si="37"/>
        <v>0</v>
      </c>
    </row>
    <row r="106" spans="2:14" ht="14.25" customHeight="1" x14ac:dyDescent="0.3">
      <c r="B106" s="159">
        <f t="shared" si="36"/>
        <v>14</v>
      </c>
      <c r="C106" s="160">
        <f t="shared" si="38"/>
        <v>0</v>
      </c>
      <c r="D106" s="160">
        <f t="shared" si="37"/>
        <v>0</v>
      </c>
      <c r="E106" s="160">
        <f t="shared" si="37"/>
        <v>0</v>
      </c>
      <c r="F106" s="160">
        <f t="shared" si="37"/>
        <v>0</v>
      </c>
      <c r="G106" s="160">
        <f t="shared" si="37"/>
        <v>0</v>
      </c>
      <c r="H106" s="160">
        <f t="shared" si="37"/>
        <v>0</v>
      </c>
      <c r="I106" s="160">
        <f t="shared" si="37"/>
        <v>0</v>
      </c>
      <c r="J106" s="160">
        <f t="shared" si="37"/>
        <v>0</v>
      </c>
      <c r="K106" s="160">
        <f t="shared" si="37"/>
        <v>0</v>
      </c>
      <c r="L106" s="160">
        <f t="shared" si="37"/>
        <v>0</v>
      </c>
      <c r="M106" s="160">
        <f t="shared" si="37"/>
        <v>0</v>
      </c>
      <c r="N106" s="160">
        <f t="shared" si="37"/>
        <v>0</v>
      </c>
    </row>
    <row r="107" spans="2:14" ht="14.25" customHeight="1" x14ac:dyDescent="0.3">
      <c r="B107" s="159">
        <f t="shared" si="36"/>
        <v>15</v>
      </c>
      <c r="C107" s="160">
        <f>SUM(C70*C30)</f>
        <v>0</v>
      </c>
      <c r="D107" s="160">
        <f t="shared" si="37"/>
        <v>0</v>
      </c>
      <c r="E107" s="160">
        <f t="shared" si="37"/>
        <v>0</v>
      </c>
      <c r="F107" s="160">
        <f t="shared" si="37"/>
        <v>0</v>
      </c>
      <c r="G107" s="160">
        <f t="shared" si="37"/>
        <v>0</v>
      </c>
      <c r="H107" s="160">
        <f t="shared" si="37"/>
        <v>0</v>
      </c>
      <c r="I107" s="160">
        <f t="shared" si="37"/>
        <v>0</v>
      </c>
      <c r="J107" s="160">
        <f t="shared" si="37"/>
        <v>0</v>
      </c>
      <c r="K107" s="160">
        <f t="shared" si="37"/>
        <v>0</v>
      </c>
      <c r="L107" s="160">
        <f t="shared" si="37"/>
        <v>0</v>
      </c>
      <c r="M107" s="160">
        <f t="shared" si="37"/>
        <v>0</v>
      </c>
      <c r="N107" s="160">
        <f t="shared" si="37"/>
        <v>0</v>
      </c>
    </row>
    <row r="108" spans="2:14" ht="14.25" customHeight="1" x14ac:dyDescent="0.3">
      <c r="B108" s="159">
        <f t="shared" si="36"/>
        <v>16</v>
      </c>
      <c r="C108" s="160">
        <f t="shared" ref="C108:C123" si="39">SUM(C71*C32)</f>
        <v>0</v>
      </c>
      <c r="D108" s="160">
        <f t="shared" ref="D108:D123" si="40">D71*D31</f>
        <v>0</v>
      </c>
      <c r="E108" s="160">
        <f t="shared" si="37"/>
        <v>0</v>
      </c>
      <c r="F108" s="160">
        <f t="shared" si="37"/>
        <v>0</v>
      </c>
      <c r="G108" s="160">
        <f t="shared" si="37"/>
        <v>0</v>
      </c>
      <c r="H108" s="160">
        <f t="shared" si="37"/>
        <v>0</v>
      </c>
      <c r="I108" s="160">
        <f t="shared" si="37"/>
        <v>0</v>
      </c>
      <c r="J108" s="160">
        <f t="shared" si="37"/>
        <v>0</v>
      </c>
      <c r="K108" s="160">
        <f t="shared" si="37"/>
        <v>0</v>
      </c>
      <c r="L108" s="160">
        <f t="shared" si="37"/>
        <v>0</v>
      </c>
      <c r="M108" s="160">
        <f t="shared" si="37"/>
        <v>0</v>
      </c>
      <c r="N108" s="160">
        <f t="shared" si="37"/>
        <v>0</v>
      </c>
    </row>
    <row r="109" spans="2:14" ht="14.25" customHeight="1" x14ac:dyDescent="0.3">
      <c r="B109" s="159">
        <f t="shared" si="36"/>
        <v>17</v>
      </c>
      <c r="C109" s="160">
        <f t="shared" si="39"/>
        <v>0</v>
      </c>
      <c r="D109" s="160">
        <f t="shared" si="40"/>
        <v>0</v>
      </c>
      <c r="E109" s="160">
        <f t="shared" ref="E109:N123" si="41">E72*E33</f>
        <v>0</v>
      </c>
      <c r="F109" s="160">
        <f t="shared" si="41"/>
        <v>0</v>
      </c>
      <c r="G109" s="160">
        <f t="shared" si="41"/>
        <v>0</v>
      </c>
      <c r="H109" s="160">
        <f t="shared" si="41"/>
        <v>0</v>
      </c>
      <c r="I109" s="160">
        <f t="shared" si="41"/>
        <v>0</v>
      </c>
      <c r="J109" s="160">
        <f t="shared" si="41"/>
        <v>0</v>
      </c>
      <c r="K109" s="160">
        <f t="shared" si="41"/>
        <v>0</v>
      </c>
      <c r="L109" s="160">
        <f t="shared" si="41"/>
        <v>0</v>
      </c>
      <c r="M109" s="160">
        <f t="shared" si="41"/>
        <v>0</v>
      </c>
      <c r="N109" s="160">
        <f t="shared" si="41"/>
        <v>0</v>
      </c>
    </row>
    <row r="110" spans="2:14" ht="14.25" customHeight="1" x14ac:dyDescent="0.3">
      <c r="B110" s="159">
        <f t="shared" si="36"/>
        <v>18</v>
      </c>
      <c r="C110" s="160">
        <f t="shared" si="39"/>
        <v>0</v>
      </c>
      <c r="D110" s="160">
        <f t="shared" si="40"/>
        <v>0</v>
      </c>
      <c r="E110" s="160">
        <f t="shared" si="41"/>
        <v>0</v>
      </c>
      <c r="F110" s="160">
        <f t="shared" si="41"/>
        <v>0</v>
      </c>
      <c r="G110" s="160">
        <f t="shared" si="41"/>
        <v>0</v>
      </c>
      <c r="H110" s="160">
        <f t="shared" si="41"/>
        <v>0</v>
      </c>
      <c r="I110" s="160">
        <f t="shared" si="41"/>
        <v>0</v>
      </c>
      <c r="J110" s="160">
        <f t="shared" si="41"/>
        <v>0</v>
      </c>
      <c r="K110" s="160">
        <f t="shared" si="41"/>
        <v>0</v>
      </c>
      <c r="L110" s="160">
        <f t="shared" si="41"/>
        <v>0</v>
      </c>
      <c r="M110" s="160">
        <f t="shared" si="41"/>
        <v>0</v>
      </c>
      <c r="N110" s="160">
        <f t="shared" si="41"/>
        <v>0</v>
      </c>
    </row>
    <row r="111" spans="2:14" ht="14.25" customHeight="1" x14ac:dyDescent="0.3">
      <c r="B111" s="159">
        <f t="shared" si="36"/>
        <v>19</v>
      </c>
      <c r="C111" s="160">
        <f t="shared" si="39"/>
        <v>0</v>
      </c>
      <c r="D111" s="160">
        <f t="shared" si="40"/>
        <v>0</v>
      </c>
      <c r="E111" s="160">
        <f t="shared" si="41"/>
        <v>0</v>
      </c>
      <c r="F111" s="160">
        <f t="shared" si="41"/>
        <v>0</v>
      </c>
      <c r="G111" s="160">
        <f t="shared" si="41"/>
        <v>0</v>
      </c>
      <c r="H111" s="160">
        <f t="shared" si="41"/>
        <v>0</v>
      </c>
      <c r="I111" s="160">
        <f t="shared" si="41"/>
        <v>0</v>
      </c>
      <c r="J111" s="160">
        <f t="shared" si="41"/>
        <v>0</v>
      </c>
      <c r="K111" s="160">
        <f t="shared" si="41"/>
        <v>0</v>
      </c>
      <c r="L111" s="160">
        <f t="shared" si="41"/>
        <v>0</v>
      </c>
      <c r="M111" s="160">
        <f t="shared" si="41"/>
        <v>0</v>
      </c>
      <c r="N111" s="160">
        <f t="shared" si="41"/>
        <v>0</v>
      </c>
    </row>
    <row r="112" spans="2:14" ht="14.25" customHeight="1" x14ac:dyDescent="0.3">
      <c r="B112" s="159">
        <f t="shared" si="36"/>
        <v>20</v>
      </c>
      <c r="C112" s="160">
        <f t="shared" si="39"/>
        <v>0</v>
      </c>
      <c r="D112" s="160">
        <f t="shared" si="40"/>
        <v>0</v>
      </c>
      <c r="E112" s="160">
        <f t="shared" si="41"/>
        <v>0</v>
      </c>
      <c r="F112" s="160">
        <f t="shared" si="41"/>
        <v>0</v>
      </c>
      <c r="G112" s="160">
        <f t="shared" si="41"/>
        <v>0</v>
      </c>
      <c r="H112" s="160">
        <f t="shared" si="41"/>
        <v>0</v>
      </c>
      <c r="I112" s="160">
        <f t="shared" si="41"/>
        <v>0</v>
      </c>
      <c r="J112" s="160">
        <f t="shared" si="41"/>
        <v>0</v>
      </c>
      <c r="K112" s="160">
        <f t="shared" si="41"/>
        <v>0</v>
      </c>
      <c r="L112" s="160">
        <f t="shared" si="41"/>
        <v>0</v>
      </c>
      <c r="M112" s="160">
        <f t="shared" si="41"/>
        <v>0</v>
      </c>
      <c r="N112" s="160">
        <f t="shared" si="41"/>
        <v>0</v>
      </c>
    </row>
    <row r="113" spans="2:24" ht="14.25" customHeight="1" x14ac:dyDescent="0.3">
      <c r="B113" s="159">
        <f t="shared" si="36"/>
        <v>21</v>
      </c>
      <c r="C113" s="160">
        <f t="shared" si="39"/>
        <v>0</v>
      </c>
      <c r="D113" s="160">
        <f t="shared" si="40"/>
        <v>0</v>
      </c>
      <c r="E113" s="160">
        <f t="shared" si="41"/>
        <v>0</v>
      </c>
      <c r="F113" s="160">
        <f t="shared" si="41"/>
        <v>0</v>
      </c>
      <c r="G113" s="160">
        <f t="shared" si="41"/>
        <v>0</v>
      </c>
      <c r="H113" s="160">
        <f t="shared" si="41"/>
        <v>0</v>
      </c>
      <c r="I113" s="160">
        <f t="shared" si="41"/>
        <v>0</v>
      </c>
      <c r="J113" s="160">
        <f t="shared" si="41"/>
        <v>0</v>
      </c>
      <c r="K113" s="160">
        <f t="shared" si="41"/>
        <v>0</v>
      </c>
      <c r="L113" s="160">
        <f t="shared" si="41"/>
        <v>0</v>
      </c>
      <c r="M113" s="160">
        <f t="shared" si="41"/>
        <v>0</v>
      </c>
      <c r="N113" s="160">
        <f t="shared" si="41"/>
        <v>0</v>
      </c>
    </row>
    <row r="114" spans="2:24" ht="14.25" customHeight="1" x14ac:dyDescent="0.3">
      <c r="B114" s="159">
        <f t="shared" si="36"/>
        <v>22</v>
      </c>
      <c r="C114" s="160">
        <f t="shared" si="39"/>
        <v>0</v>
      </c>
      <c r="D114" s="160">
        <f t="shared" si="40"/>
        <v>0</v>
      </c>
      <c r="E114" s="160">
        <f t="shared" si="41"/>
        <v>0</v>
      </c>
      <c r="F114" s="160">
        <f t="shared" si="41"/>
        <v>0</v>
      </c>
      <c r="G114" s="160">
        <f t="shared" si="41"/>
        <v>0</v>
      </c>
      <c r="H114" s="160">
        <f t="shared" si="41"/>
        <v>0</v>
      </c>
      <c r="I114" s="160">
        <f t="shared" si="41"/>
        <v>0</v>
      </c>
      <c r="J114" s="160">
        <f t="shared" si="41"/>
        <v>0</v>
      </c>
      <c r="K114" s="160">
        <f t="shared" si="41"/>
        <v>0</v>
      </c>
      <c r="L114" s="160">
        <f t="shared" si="41"/>
        <v>0</v>
      </c>
      <c r="M114" s="160">
        <f t="shared" si="41"/>
        <v>0</v>
      </c>
      <c r="N114" s="160">
        <f t="shared" si="41"/>
        <v>0</v>
      </c>
    </row>
    <row r="115" spans="2:24" ht="14.25" customHeight="1" x14ac:dyDescent="0.3">
      <c r="B115" s="159">
        <f t="shared" si="36"/>
        <v>23</v>
      </c>
      <c r="C115" s="160">
        <f t="shared" si="39"/>
        <v>0</v>
      </c>
      <c r="D115" s="160">
        <f t="shared" si="40"/>
        <v>0</v>
      </c>
      <c r="E115" s="160">
        <f t="shared" si="41"/>
        <v>0</v>
      </c>
      <c r="F115" s="160">
        <f t="shared" si="41"/>
        <v>0</v>
      </c>
      <c r="G115" s="160">
        <f t="shared" si="41"/>
        <v>0</v>
      </c>
      <c r="H115" s="160">
        <f t="shared" si="41"/>
        <v>0</v>
      </c>
      <c r="I115" s="160">
        <f t="shared" si="41"/>
        <v>0</v>
      </c>
      <c r="J115" s="160">
        <f t="shared" si="41"/>
        <v>0</v>
      </c>
      <c r="K115" s="160">
        <f t="shared" si="41"/>
        <v>0</v>
      </c>
      <c r="L115" s="160">
        <f t="shared" si="41"/>
        <v>0</v>
      </c>
      <c r="M115" s="160">
        <f t="shared" si="41"/>
        <v>0</v>
      </c>
      <c r="N115" s="160">
        <f t="shared" si="41"/>
        <v>0</v>
      </c>
    </row>
    <row r="116" spans="2:24" ht="14.25" customHeight="1" x14ac:dyDescent="0.3">
      <c r="B116" s="159">
        <f t="shared" si="36"/>
        <v>24</v>
      </c>
      <c r="C116" s="160">
        <f t="shared" si="39"/>
        <v>0</v>
      </c>
      <c r="D116" s="160">
        <f t="shared" si="40"/>
        <v>0</v>
      </c>
      <c r="E116" s="160">
        <f t="shared" si="41"/>
        <v>0</v>
      </c>
      <c r="F116" s="160">
        <f t="shared" si="41"/>
        <v>0</v>
      </c>
      <c r="G116" s="160">
        <f t="shared" si="41"/>
        <v>0</v>
      </c>
      <c r="H116" s="160">
        <f t="shared" si="41"/>
        <v>0</v>
      </c>
      <c r="I116" s="160">
        <f t="shared" si="41"/>
        <v>0</v>
      </c>
      <c r="J116" s="160">
        <f t="shared" si="41"/>
        <v>0</v>
      </c>
      <c r="K116" s="160">
        <f t="shared" si="41"/>
        <v>0</v>
      </c>
      <c r="L116" s="160">
        <f t="shared" si="41"/>
        <v>0</v>
      </c>
      <c r="M116" s="160">
        <f t="shared" si="41"/>
        <v>0</v>
      </c>
      <c r="N116" s="160">
        <f t="shared" si="41"/>
        <v>0</v>
      </c>
    </row>
    <row r="117" spans="2:24" ht="14.25" customHeight="1" x14ac:dyDescent="0.3">
      <c r="B117" s="159">
        <f t="shared" si="36"/>
        <v>25</v>
      </c>
      <c r="C117" s="160">
        <f t="shared" si="39"/>
        <v>0</v>
      </c>
      <c r="D117" s="160">
        <f t="shared" si="40"/>
        <v>0</v>
      </c>
      <c r="E117" s="160">
        <f t="shared" si="41"/>
        <v>0</v>
      </c>
      <c r="F117" s="160">
        <f t="shared" si="41"/>
        <v>0</v>
      </c>
      <c r="G117" s="160">
        <f t="shared" si="41"/>
        <v>0</v>
      </c>
      <c r="H117" s="160">
        <f t="shared" si="41"/>
        <v>0</v>
      </c>
      <c r="I117" s="160">
        <f t="shared" si="41"/>
        <v>0</v>
      </c>
      <c r="J117" s="160">
        <f t="shared" si="41"/>
        <v>0</v>
      </c>
      <c r="K117" s="160">
        <f t="shared" si="41"/>
        <v>0</v>
      </c>
      <c r="L117" s="160">
        <f t="shared" si="41"/>
        <v>0</v>
      </c>
      <c r="M117" s="160">
        <f t="shared" si="41"/>
        <v>0</v>
      </c>
      <c r="N117" s="160">
        <f t="shared" si="41"/>
        <v>0</v>
      </c>
    </row>
    <row r="118" spans="2:24" ht="14.25" customHeight="1" x14ac:dyDescent="0.3">
      <c r="B118" s="159">
        <f t="shared" si="36"/>
        <v>26</v>
      </c>
      <c r="C118" s="160">
        <f t="shared" si="39"/>
        <v>0</v>
      </c>
      <c r="D118" s="160">
        <f t="shared" si="40"/>
        <v>0</v>
      </c>
      <c r="E118" s="160">
        <f t="shared" si="41"/>
        <v>0</v>
      </c>
      <c r="F118" s="160">
        <f t="shared" si="41"/>
        <v>0</v>
      </c>
      <c r="G118" s="160">
        <f t="shared" si="41"/>
        <v>0</v>
      </c>
      <c r="H118" s="160">
        <f t="shared" si="41"/>
        <v>0</v>
      </c>
      <c r="I118" s="160">
        <f t="shared" si="41"/>
        <v>0</v>
      </c>
      <c r="J118" s="160">
        <f t="shared" si="41"/>
        <v>0</v>
      </c>
      <c r="K118" s="160">
        <f t="shared" si="41"/>
        <v>0</v>
      </c>
      <c r="L118" s="160">
        <f t="shared" si="41"/>
        <v>0</v>
      </c>
      <c r="M118" s="160">
        <f t="shared" si="41"/>
        <v>0</v>
      </c>
      <c r="N118" s="160">
        <f t="shared" si="41"/>
        <v>0</v>
      </c>
    </row>
    <row r="119" spans="2:24" ht="14.25" customHeight="1" x14ac:dyDescent="0.3">
      <c r="B119" s="159">
        <f t="shared" si="36"/>
        <v>27</v>
      </c>
      <c r="C119" s="160">
        <f t="shared" si="39"/>
        <v>0</v>
      </c>
      <c r="D119" s="160">
        <f t="shared" si="40"/>
        <v>0</v>
      </c>
      <c r="E119" s="160">
        <f t="shared" si="41"/>
        <v>0</v>
      </c>
      <c r="F119" s="160">
        <f t="shared" si="41"/>
        <v>0</v>
      </c>
      <c r="G119" s="160">
        <f t="shared" si="41"/>
        <v>0</v>
      </c>
      <c r="H119" s="160">
        <f t="shared" si="41"/>
        <v>0</v>
      </c>
      <c r="I119" s="160">
        <f t="shared" si="41"/>
        <v>0</v>
      </c>
      <c r="J119" s="160">
        <f t="shared" si="41"/>
        <v>0</v>
      </c>
      <c r="K119" s="160">
        <f t="shared" si="41"/>
        <v>0</v>
      </c>
      <c r="L119" s="160">
        <f t="shared" si="41"/>
        <v>0</v>
      </c>
      <c r="M119" s="160">
        <f t="shared" si="41"/>
        <v>0</v>
      </c>
      <c r="N119" s="160">
        <f t="shared" si="41"/>
        <v>0</v>
      </c>
    </row>
    <row r="120" spans="2:24" ht="14.25" customHeight="1" x14ac:dyDescent="0.3">
      <c r="B120" s="159">
        <f t="shared" si="36"/>
        <v>28</v>
      </c>
      <c r="C120" s="160">
        <f t="shared" si="39"/>
        <v>0</v>
      </c>
      <c r="D120" s="160">
        <f t="shared" si="40"/>
        <v>0</v>
      </c>
      <c r="E120" s="160">
        <f t="shared" si="41"/>
        <v>0</v>
      </c>
      <c r="F120" s="160">
        <f t="shared" si="41"/>
        <v>0</v>
      </c>
      <c r="G120" s="160">
        <f t="shared" si="41"/>
        <v>0</v>
      </c>
      <c r="H120" s="160">
        <f t="shared" si="41"/>
        <v>0</v>
      </c>
      <c r="I120" s="160">
        <f t="shared" si="41"/>
        <v>0</v>
      </c>
      <c r="J120" s="160">
        <f t="shared" si="41"/>
        <v>0</v>
      </c>
      <c r="K120" s="160">
        <f t="shared" si="41"/>
        <v>0</v>
      </c>
      <c r="L120" s="160">
        <f t="shared" si="41"/>
        <v>0</v>
      </c>
      <c r="M120" s="160">
        <f t="shared" si="41"/>
        <v>0</v>
      </c>
      <c r="N120" s="160">
        <f t="shared" si="41"/>
        <v>0</v>
      </c>
    </row>
    <row r="121" spans="2:24" ht="14.25" customHeight="1" x14ac:dyDescent="0.3">
      <c r="B121" s="159">
        <f t="shared" si="36"/>
        <v>29</v>
      </c>
      <c r="C121" s="160">
        <f t="shared" si="39"/>
        <v>0</v>
      </c>
      <c r="D121" s="160">
        <f t="shared" si="40"/>
        <v>0</v>
      </c>
      <c r="E121" s="160">
        <f t="shared" si="41"/>
        <v>0</v>
      </c>
      <c r="F121" s="160">
        <f t="shared" si="41"/>
        <v>0</v>
      </c>
      <c r="G121" s="160">
        <f t="shared" si="41"/>
        <v>0</v>
      </c>
      <c r="H121" s="160">
        <f t="shared" si="41"/>
        <v>0</v>
      </c>
      <c r="I121" s="160">
        <f t="shared" si="41"/>
        <v>0</v>
      </c>
      <c r="J121" s="160">
        <f t="shared" si="41"/>
        <v>0</v>
      </c>
      <c r="K121" s="160">
        <f t="shared" si="41"/>
        <v>0</v>
      </c>
      <c r="L121" s="160">
        <f t="shared" si="41"/>
        <v>0</v>
      </c>
      <c r="M121" s="160">
        <f t="shared" si="41"/>
        <v>0</v>
      </c>
      <c r="N121" s="160">
        <f t="shared" si="41"/>
        <v>0</v>
      </c>
    </row>
    <row r="122" spans="2:24" ht="14.25" customHeight="1" x14ac:dyDescent="0.3">
      <c r="B122" s="159">
        <f t="shared" si="36"/>
        <v>30</v>
      </c>
      <c r="C122" s="160">
        <f t="shared" si="39"/>
        <v>0</v>
      </c>
      <c r="D122" s="160">
        <f t="shared" si="40"/>
        <v>0</v>
      </c>
      <c r="E122" s="160">
        <f t="shared" si="41"/>
        <v>0</v>
      </c>
      <c r="F122" s="160">
        <f t="shared" si="41"/>
        <v>0</v>
      </c>
      <c r="G122" s="160">
        <f t="shared" si="41"/>
        <v>0</v>
      </c>
      <c r="H122" s="160">
        <f t="shared" si="41"/>
        <v>0</v>
      </c>
      <c r="I122" s="160">
        <f t="shared" si="41"/>
        <v>0</v>
      </c>
      <c r="J122" s="160">
        <f t="shared" si="41"/>
        <v>0</v>
      </c>
      <c r="K122" s="160">
        <f t="shared" si="41"/>
        <v>0</v>
      </c>
      <c r="L122" s="160">
        <f t="shared" si="41"/>
        <v>0</v>
      </c>
      <c r="M122" s="160">
        <f t="shared" si="41"/>
        <v>0</v>
      </c>
      <c r="N122" s="160">
        <f t="shared" si="41"/>
        <v>0</v>
      </c>
    </row>
    <row r="123" spans="2:24" ht="14.25" customHeight="1" x14ac:dyDescent="0.3">
      <c r="B123" s="161">
        <f t="shared" si="36"/>
        <v>0</v>
      </c>
      <c r="C123" s="162">
        <f t="shared" si="39"/>
        <v>0</v>
      </c>
      <c r="D123" s="162">
        <f t="shared" si="40"/>
        <v>0</v>
      </c>
      <c r="E123" s="162">
        <f t="shared" si="41"/>
        <v>0</v>
      </c>
      <c r="F123" s="162">
        <f t="shared" si="41"/>
        <v>0</v>
      </c>
      <c r="G123" s="162">
        <f t="shared" si="41"/>
        <v>0</v>
      </c>
      <c r="H123" s="162">
        <f t="shared" si="41"/>
        <v>0</v>
      </c>
      <c r="I123" s="162">
        <f t="shared" si="41"/>
        <v>0</v>
      </c>
      <c r="J123" s="162">
        <f t="shared" si="41"/>
        <v>0</v>
      </c>
      <c r="K123" s="162">
        <f t="shared" si="41"/>
        <v>0</v>
      </c>
      <c r="L123" s="162">
        <f t="shared" si="41"/>
        <v>0</v>
      </c>
      <c r="M123" s="162">
        <f t="shared" si="41"/>
        <v>0</v>
      </c>
      <c r="N123" s="162">
        <f t="shared" si="41"/>
        <v>0</v>
      </c>
    </row>
    <row r="124" spans="2:24" ht="14.25" customHeight="1" x14ac:dyDescent="0.3">
      <c r="B124" s="163">
        <f t="shared" si="36"/>
        <v>0</v>
      </c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</row>
    <row r="125" spans="2:24" ht="14.25" customHeight="1" x14ac:dyDescent="0.3">
      <c r="B125" s="49" t="s">
        <v>121</v>
      </c>
      <c r="C125" s="165">
        <f t="shared" ref="C125:N125" si="42">SUM(C93:C124)</f>
        <v>0</v>
      </c>
      <c r="D125" s="165">
        <f t="shared" si="42"/>
        <v>0</v>
      </c>
      <c r="E125" s="165">
        <f t="shared" si="42"/>
        <v>0</v>
      </c>
      <c r="F125" s="165">
        <f t="shared" si="42"/>
        <v>0</v>
      </c>
      <c r="G125" s="165">
        <f t="shared" si="42"/>
        <v>0</v>
      </c>
      <c r="H125" s="165">
        <f t="shared" si="42"/>
        <v>0</v>
      </c>
      <c r="I125" s="165">
        <f t="shared" si="42"/>
        <v>0</v>
      </c>
      <c r="J125" s="165">
        <f t="shared" si="42"/>
        <v>0</v>
      </c>
      <c r="K125" s="165">
        <f t="shared" si="42"/>
        <v>0</v>
      </c>
      <c r="L125" s="165">
        <f t="shared" si="42"/>
        <v>0</v>
      </c>
      <c r="M125" s="165">
        <f t="shared" si="42"/>
        <v>0</v>
      </c>
      <c r="N125" s="165">
        <f t="shared" si="42"/>
        <v>0</v>
      </c>
    </row>
    <row r="126" spans="2:24" ht="14.25" customHeight="1" x14ac:dyDescent="0.3">
      <c r="B126" s="125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</row>
    <row r="127" spans="2:24" ht="14.25" customHeight="1" x14ac:dyDescent="0.3">
      <c r="B127" s="12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27"/>
      <c r="P127" s="35"/>
      <c r="Q127" s="35"/>
      <c r="R127" s="35"/>
      <c r="S127" s="35"/>
      <c r="T127" s="35"/>
      <c r="U127" s="35"/>
      <c r="V127" s="35"/>
      <c r="W127" s="35"/>
      <c r="X127" s="35"/>
    </row>
    <row r="128" spans="2:24" ht="14.25" customHeight="1" x14ac:dyDescent="0.3">
      <c r="E128" s="102"/>
    </row>
    <row r="129" spans="6:8" ht="14.25" customHeight="1" x14ac:dyDescent="0.3"/>
    <row r="130" spans="6:8" ht="14.25" customHeight="1" x14ac:dyDescent="0.3"/>
    <row r="131" spans="6:8" ht="14.25" customHeight="1" x14ac:dyDescent="0.3"/>
    <row r="132" spans="6:8" ht="14.25" customHeight="1" x14ac:dyDescent="0.3">
      <c r="F132" s="47"/>
      <c r="G132" s="59"/>
      <c r="H132" s="59"/>
    </row>
    <row r="133" spans="6:8" ht="14.25" customHeight="1" x14ac:dyDescent="0.3">
      <c r="G133" s="45"/>
      <c r="H133" s="60"/>
    </row>
    <row r="134" spans="6:8" ht="14.25" customHeight="1" x14ac:dyDescent="0.3"/>
    <row r="135" spans="6:8" ht="14.25" customHeight="1" x14ac:dyDescent="0.3"/>
    <row r="136" spans="6:8" ht="14.25" customHeight="1" x14ac:dyDescent="0.3"/>
    <row r="137" spans="6:8" ht="14.25" customHeight="1" x14ac:dyDescent="0.3"/>
    <row r="138" spans="6:8" ht="14.25" customHeight="1" x14ac:dyDescent="0.3"/>
    <row r="139" spans="6:8" ht="14.25" customHeight="1" x14ac:dyDescent="0.3"/>
    <row r="140" spans="6:8" ht="14.25" customHeight="1" x14ac:dyDescent="0.3"/>
    <row r="141" spans="6:8" ht="14.25" customHeight="1" x14ac:dyDescent="0.3"/>
    <row r="142" spans="6:8" ht="14.25" customHeight="1" x14ac:dyDescent="0.3"/>
    <row r="143" spans="6:8" ht="14.25" customHeight="1" x14ac:dyDescent="0.3"/>
    <row r="144" spans="6:8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</sheetData>
  <mergeCells count="1">
    <mergeCell ref="F6:L6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1200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42000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1200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-310993.55025155522</v>
      </c>
      <c r="V9" s="30"/>
    </row>
    <row r="10" spans="1:60" ht="14.25" customHeight="1" x14ac:dyDescent="0.3">
      <c r="A10" s="61" t="s">
        <v>70</v>
      </c>
      <c r="B10" s="1"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1200</v>
      </c>
      <c r="E11" s="1" t="s">
        <v>20</v>
      </c>
      <c r="N11" s="284" t="s">
        <v>21</v>
      </c>
      <c r="O11" s="285"/>
      <c r="P11" s="285"/>
      <c r="Q11" s="286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42000</v>
      </c>
      <c r="N12" s="284" t="s">
        <v>23</v>
      </c>
      <c r="O12" s="285"/>
      <c r="P12" s="285"/>
      <c r="Q12" s="286"/>
      <c r="R12" s="24">
        <f>+G107/L80</f>
        <v>61988.594414076186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1200</v>
      </c>
      <c r="N13" s="284" t="s">
        <v>25</v>
      </c>
      <c r="O13" s="285"/>
      <c r="P13" s="285"/>
      <c r="Q13" s="286"/>
      <c r="R13" s="32">
        <f t="shared" ref="R13:T13" si="1">(R12-R11)/R11</f>
        <v>7.1285823671024012E-2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1200</v>
      </c>
      <c r="J14" s="16"/>
      <c r="N14" s="284" t="s">
        <v>27</v>
      </c>
      <c r="O14" s="285"/>
      <c r="P14" s="285"/>
      <c r="Q14" s="286"/>
      <c r="R14" s="24">
        <f t="shared" ref="R14:T14" si="2">R12-R11</f>
        <v>4124.8637043230774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42000</v>
      </c>
      <c r="D16" s="37">
        <f t="shared" ref="D16:E16" si="3">C16+$B$11</f>
        <v>43200</v>
      </c>
      <c r="E16" s="37">
        <f t="shared" si="3"/>
        <v>44400</v>
      </c>
      <c r="F16" s="37">
        <f>E16+$B$11+$B$14</f>
        <v>45600</v>
      </c>
      <c r="G16" s="37">
        <f t="shared" ref="G16:H16" si="4">F16+$B$11</f>
        <v>46800</v>
      </c>
      <c r="H16" s="37">
        <f t="shared" si="4"/>
        <v>48000</v>
      </c>
      <c r="I16" s="37">
        <f t="shared" ref="I16:K16" si="5">H16+$B$11+$B$13</f>
        <v>50400</v>
      </c>
      <c r="J16" s="37">
        <f t="shared" si="5"/>
        <v>52800</v>
      </c>
      <c r="K16" s="37">
        <f t="shared" si="5"/>
        <v>55200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1200</v>
      </c>
      <c r="AS16" s="39">
        <f t="shared" si="7"/>
        <v>1200</v>
      </c>
      <c r="AT16" s="39">
        <f t="shared" si="7"/>
        <v>1200</v>
      </c>
      <c r="AU16" s="39">
        <f t="shared" si="7"/>
        <v>1200</v>
      </c>
      <c r="AV16" s="39">
        <f t="shared" si="7"/>
        <v>1200</v>
      </c>
      <c r="AW16" s="39">
        <f t="shared" si="7"/>
        <v>2400</v>
      </c>
      <c r="AX16" s="39">
        <f t="shared" si="7"/>
        <v>2400</v>
      </c>
      <c r="AY16" s="39">
        <f t="shared" si="7"/>
        <v>2400</v>
      </c>
      <c r="BA16" s="40">
        <f t="shared" ref="BA16:BH16" si="8">+D16/C16-1</f>
        <v>2.857142857142847E-2</v>
      </c>
      <c r="BB16" s="40">
        <f t="shared" si="8"/>
        <v>2.7777777777777679E-2</v>
      </c>
      <c r="BC16" s="40">
        <f t="shared" si="8"/>
        <v>2.7027027027026973E-2</v>
      </c>
      <c r="BD16" s="40">
        <f t="shared" si="8"/>
        <v>2.6315789473684292E-2</v>
      </c>
      <c r="BE16" s="40">
        <f t="shared" si="8"/>
        <v>2.564102564102555E-2</v>
      </c>
      <c r="BF16" s="40">
        <f t="shared" si="8"/>
        <v>5.0000000000000044E-2</v>
      </c>
      <c r="BG16" s="40">
        <f t="shared" si="8"/>
        <v>4.7619047619047672E-2</v>
      </c>
      <c r="BH16" s="40">
        <f t="shared" si="8"/>
        <v>4.5454545454545414E-2</v>
      </c>
    </row>
    <row r="17" spans="1:60" ht="14.25" customHeight="1" x14ac:dyDescent="0.3">
      <c r="B17" s="36">
        <v>1</v>
      </c>
      <c r="C17" s="24">
        <f t="shared" ref="C17:K17" si="9">C16*$B$9</f>
        <v>43049.999999999993</v>
      </c>
      <c r="D17" s="24">
        <f t="shared" si="9"/>
        <v>44279.999999999993</v>
      </c>
      <c r="E17" s="24">
        <f t="shared" si="9"/>
        <v>45509.999999999993</v>
      </c>
      <c r="F17" s="24">
        <f t="shared" si="9"/>
        <v>46739.999999999993</v>
      </c>
      <c r="G17" s="24">
        <f t="shared" si="9"/>
        <v>47969.999999999993</v>
      </c>
      <c r="H17" s="24">
        <f t="shared" si="9"/>
        <v>49199.999999999993</v>
      </c>
      <c r="I17" s="24">
        <f t="shared" si="9"/>
        <v>51659.999999999993</v>
      </c>
      <c r="J17" s="24">
        <f t="shared" si="9"/>
        <v>54119.999999999993</v>
      </c>
      <c r="K17" s="24">
        <f t="shared" si="9"/>
        <v>56579.999999999993</v>
      </c>
      <c r="N17" s="284" t="s">
        <v>33</v>
      </c>
      <c r="O17" s="285"/>
      <c r="P17" s="285"/>
      <c r="Q17" s="286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1049.9999999999927</v>
      </c>
      <c r="Y17" s="41">
        <f t="shared" si="10"/>
        <v>1079.9999999999927</v>
      </c>
      <c r="Z17" s="41">
        <f t="shared" si="10"/>
        <v>1109.9999999999927</v>
      </c>
      <c r="AA17" s="41">
        <f t="shared" si="10"/>
        <v>1139.9999999999927</v>
      </c>
      <c r="AB17" s="41">
        <f t="shared" si="10"/>
        <v>1169.9999999999927</v>
      </c>
      <c r="AC17" s="41">
        <f t="shared" si="10"/>
        <v>1199.9999999999927</v>
      </c>
      <c r="AD17" s="41">
        <f t="shared" si="10"/>
        <v>1259.9999999999927</v>
      </c>
      <c r="AE17" s="41">
        <f t="shared" si="10"/>
        <v>1319.9999999999927</v>
      </c>
      <c r="AF17" s="41">
        <f t="shared" si="10"/>
        <v>1379.9999999999927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1230</v>
      </c>
      <c r="AS17" s="39">
        <f t="shared" si="12"/>
        <v>1230</v>
      </c>
      <c r="AT17" s="39">
        <f t="shared" si="12"/>
        <v>1230</v>
      </c>
      <c r="AU17" s="39">
        <f t="shared" si="12"/>
        <v>1230</v>
      </c>
      <c r="AV17" s="39">
        <f t="shared" si="12"/>
        <v>1230</v>
      </c>
      <c r="AW17" s="39">
        <f t="shared" si="12"/>
        <v>2460</v>
      </c>
      <c r="AX17" s="39">
        <f t="shared" si="12"/>
        <v>2460</v>
      </c>
      <c r="AY17" s="39">
        <f t="shared" si="12"/>
        <v>2460</v>
      </c>
      <c r="AZ17" s="42"/>
      <c r="BA17" s="40">
        <f t="shared" ref="BA17:BH17" si="13">+D17/C17-1</f>
        <v>2.857142857142847E-2</v>
      </c>
      <c r="BB17" s="40">
        <f t="shared" si="13"/>
        <v>2.7777777777777679E-2</v>
      </c>
      <c r="BC17" s="40">
        <f t="shared" si="13"/>
        <v>2.7027027027026973E-2</v>
      </c>
      <c r="BD17" s="40">
        <f t="shared" si="13"/>
        <v>2.6315789473684292E-2</v>
      </c>
      <c r="BE17" s="40">
        <f t="shared" si="13"/>
        <v>2.564102564102555E-2</v>
      </c>
      <c r="BF17" s="40">
        <f t="shared" si="13"/>
        <v>5.0000000000000044E-2</v>
      </c>
      <c r="BG17" s="40">
        <f t="shared" si="13"/>
        <v>4.7619047619047672E-2</v>
      </c>
      <c r="BH17" s="40">
        <f t="shared" si="13"/>
        <v>4.5454545454545414E-2</v>
      </c>
    </row>
    <row r="18" spans="1:60" ht="14.25" customHeight="1" x14ac:dyDescent="0.3">
      <c r="B18" s="36">
        <v>2</v>
      </c>
      <c r="C18" s="24">
        <f t="shared" ref="C18:K18" si="14">C17*$B$9</f>
        <v>44126.249999999985</v>
      </c>
      <c r="D18" s="24">
        <f t="shared" si="14"/>
        <v>45386.999999999985</v>
      </c>
      <c r="E18" s="24">
        <f t="shared" si="14"/>
        <v>46647.749999999985</v>
      </c>
      <c r="F18" s="24">
        <f t="shared" si="14"/>
        <v>47908.499999999985</v>
      </c>
      <c r="G18" s="24">
        <f t="shared" si="14"/>
        <v>49169.249999999985</v>
      </c>
      <c r="H18" s="24">
        <f t="shared" si="14"/>
        <v>50429.999999999985</v>
      </c>
      <c r="I18" s="24">
        <f t="shared" si="14"/>
        <v>52951.499999999985</v>
      </c>
      <c r="J18" s="24">
        <f t="shared" si="14"/>
        <v>55472.999999999985</v>
      </c>
      <c r="K18" s="24">
        <f t="shared" si="14"/>
        <v>57994.499999999985</v>
      </c>
      <c r="N18" s="284" t="s">
        <v>34</v>
      </c>
      <c r="O18" s="285"/>
      <c r="P18" s="285"/>
      <c r="Q18" s="286"/>
      <c r="R18" s="24">
        <f t="shared" ref="R18:S18" si="15">R17*R13</f>
        <v>242953.77794593188</v>
      </c>
      <c r="S18" s="24">
        <f t="shared" si="15"/>
        <v>338222.90248515509</v>
      </c>
      <c r="T18" s="24">
        <v>221531</v>
      </c>
      <c r="U18" s="64" t="s">
        <v>73</v>
      </c>
      <c r="V18" s="65"/>
      <c r="X18" s="41">
        <f t="shared" ref="X18:AF18" si="16">+C18-C17</f>
        <v>1076.2499999999927</v>
      </c>
      <c r="Y18" s="41">
        <f t="shared" si="16"/>
        <v>1106.9999999999927</v>
      </c>
      <c r="Z18" s="41">
        <f t="shared" si="16"/>
        <v>1137.7499999999927</v>
      </c>
      <c r="AA18" s="41">
        <f t="shared" si="16"/>
        <v>1168.4999999999927</v>
      </c>
      <c r="AB18" s="41">
        <f t="shared" si="16"/>
        <v>1199.2499999999927</v>
      </c>
      <c r="AC18" s="41">
        <f t="shared" si="16"/>
        <v>1229.9999999999927</v>
      </c>
      <c r="AD18" s="41">
        <f t="shared" si="16"/>
        <v>1291.4999999999927</v>
      </c>
      <c r="AE18" s="41">
        <f t="shared" si="16"/>
        <v>1352.9999999999927</v>
      </c>
      <c r="AF18" s="41">
        <f t="shared" si="16"/>
        <v>1414.4999999999927</v>
      </c>
      <c r="AH18" s="1">
        <f t="shared" ref="AH18:AP18" si="17">+C18/C17-1</f>
        <v>2.4999999999999911E-2</v>
      </c>
      <c r="AI18" s="1">
        <f t="shared" si="17"/>
        <v>2.4999999999999911E-2</v>
      </c>
      <c r="AJ18" s="1">
        <f t="shared" si="17"/>
        <v>2.4999999999999911E-2</v>
      </c>
      <c r="AK18" s="1">
        <f t="shared" si="17"/>
        <v>2.4999999999999911E-2</v>
      </c>
      <c r="AL18" s="1">
        <f t="shared" si="17"/>
        <v>2.4999999999999911E-2</v>
      </c>
      <c r="AM18" s="1">
        <f t="shared" si="17"/>
        <v>2.4999999999999911E-2</v>
      </c>
      <c r="AN18" s="1">
        <f t="shared" si="17"/>
        <v>2.4999999999999911E-2</v>
      </c>
      <c r="AO18" s="1">
        <f t="shared" si="17"/>
        <v>2.4999999999999911E-2</v>
      </c>
      <c r="AP18" s="1">
        <f t="shared" si="17"/>
        <v>2.4999999999999911E-2</v>
      </c>
      <c r="AR18" s="39">
        <f t="shared" ref="AR18:AY18" si="18">+D18-C18</f>
        <v>1260.75</v>
      </c>
      <c r="AS18" s="39">
        <f t="shared" si="18"/>
        <v>1260.75</v>
      </c>
      <c r="AT18" s="39">
        <f t="shared" si="18"/>
        <v>1260.75</v>
      </c>
      <c r="AU18" s="39">
        <f t="shared" si="18"/>
        <v>1260.75</v>
      </c>
      <c r="AV18" s="39">
        <f t="shared" si="18"/>
        <v>1260.75</v>
      </c>
      <c r="AW18" s="39">
        <f t="shared" si="18"/>
        <v>2521.5</v>
      </c>
      <c r="AX18" s="39">
        <f t="shared" si="18"/>
        <v>2521.5</v>
      </c>
      <c r="AY18" s="39">
        <f t="shared" si="18"/>
        <v>2521.5</v>
      </c>
      <c r="AZ18" s="42"/>
      <c r="BA18" s="40">
        <f t="shared" ref="BA18:BH18" si="19">+D18/C18-1</f>
        <v>2.857142857142847E-2</v>
      </c>
      <c r="BB18" s="40">
        <f t="shared" si="19"/>
        <v>2.7777777777777679E-2</v>
      </c>
      <c r="BC18" s="40">
        <f t="shared" si="19"/>
        <v>2.7027027027026973E-2</v>
      </c>
      <c r="BD18" s="40">
        <f t="shared" si="19"/>
        <v>2.6315789473684292E-2</v>
      </c>
      <c r="BE18" s="40">
        <f t="shared" si="19"/>
        <v>2.564102564102555E-2</v>
      </c>
      <c r="BF18" s="40">
        <f t="shared" si="19"/>
        <v>5.0000000000000044E-2</v>
      </c>
      <c r="BG18" s="40">
        <f t="shared" si="19"/>
        <v>4.7619047619047672E-2</v>
      </c>
      <c r="BH18" s="40">
        <f t="shared" si="19"/>
        <v>4.5454545454545414E-2</v>
      </c>
    </row>
    <row r="19" spans="1:60" ht="14.25" customHeight="1" x14ac:dyDescent="0.3">
      <c r="B19" s="36">
        <v>3</v>
      </c>
      <c r="C19" s="37">
        <f t="shared" ref="C19:K19" si="20">C18*$B$9</f>
        <v>45229.406249999978</v>
      </c>
      <c r="D19" s="37">
        <f t="shared" si="20"/>
        <v>46521.674999999981</v>
      </c>
      <c r="E19" s="37">
        <f t="shared" si="20"/>
        <v>47813.943749999984</v>
      </c>
      <c r="F19" s="37">
        <f t="shared" si="20"/>
        <v>49106.21249999998</v>
      </c>
      <c r="G19" s="37">
        <f t="shared" si="20"/>
        <v>50398.481249999983</v>
      </c>
      <c r="H19" s="37">
        <f t="shared" si="20"/>
        <v>51690.749999999978</v>
      </c>
      <c r="I19" s="37">
        <f t="shared" si="20"/>
        <v>54275.287499999984</v>
      </c>
      <c r="J19" s="37">
        <f t="shared" si="20"/>
        <v>56859.824999999983</v>
      </c>
      <c r="K19" s="37">
        <f t="shared" si="20"/>
        <v>59444.362499999981</v>
      </c>
      <c r="N19" s="284" t="s">
        <v>35</v>
      </c>
      <c r="O19" s="285"/>
      <c r="P19" s="285"/>
      <c r="Q19" s="286"/>
      <c r="R19" s="24">
        <f t="shared" ref="R19:T19" si="21">R18*1.2111</f>
        <v>294241.32047031814</v>
      </c>
      <c r="S19" s="24">
        <f t="shared" si="21"/>
        <v>409621.75719977135</v>
      </c>
      <c r="T19" s="24">
        <f t="shared" si="21"/>
        <v>268296.19410000002</v>
      </c>
      <c r="X19" s="41">
        <f t="shared" ref="X19:AF19" si="22">+C19-C18</f>
        <v>1103.1562499999927</v>
      </c>
      <c r="Y19" s="41">
        <f t="shared" si="22"/>
        <v>1134.6749999999956</v>
      </c>
      <c r="Z19" s="41">
        <f t="shared" si="22"/>
        <v>1166.1937499999985</v>
      </c>
      <c r="AA19" s="41">
        <f t="shared" si="22"/>
        <v>1197.7124999999942</v>
      </c>
      <c r="AB19" s="41">
        <f t="shared" si="22"/>
        <v>1229.2312499999971</v>
      </c>
      <c r="AC19" s="41">
        <f t="shared" si="22"/>
        <v>1260.7499999999927</v>
      </c>
      <c r="AD19" s="41">
        <f t="shared" si="22"/>
        <v>1323.7874999999985</v>
      </c>
      <c r="AE19" s="41">
        <f t="shared" si="22"/>
        <v>1386.8249999999971</v>
      </c>
      <c r="AF19" s="41">
        <f t="shared" si="22"/>
        <v>1449.8624999999956</v>
      </c>
      <c r="AH19" s="1">
        <f t="shared" ref="AH19:AP19" si="23">+C19/C18-1</f>
        <v>2.4999999999999911E-2</v>
      </c>
      <c r="AI19" s="1">
        <f t="shared" si="23"/>
        <v>2.4999999999999911E-2</v>
      </c>
      <c r="AJ19" s="1">
        <f t="shared" si="23"/>
        <v>2.4999999999999911E-2</v>
      </c>
      <c r="AK19" s="1">
        <f t="shared" si="23"/>
        <v>2.4999999999999911E-2</v>
      </c>
      <c r="AL19" s="1">
        <f t="shared" si="23"/>
        <v>2.4999999999999911E-2</v>
      </c>
      <c r="AM19" s="1">
        <f t="shared" si="23"/>
        <v>2.4999999999999911E-2</v>
      </c>
      <c r="AN19" s="1">
        <f t="shared" si="23"/>
        <v>2.4999999999999911E-2</v>
      </c>
      <c r="AO19" s="1">
        <f t="shared" si="23"/>
        <v>2.4999999999999911E-2</v>
      </c>
      <c r="AP19" s="1">
        <f t="shared" si="23"/>
        <v>2.4999999999999911E-2</v>
      </c>
      <c r="AR19" s="39">
        <f t="shared" ref="AR19:AY19" si="24">+D19-C19</f>
        <v>1292.2687500000029</v>
      </c>
      <c r="AS19" s="39">
        <f t="shared" si="24"/>
        <v>1292.2687500000029</v>
      </c>
      <c r="AT19" s="39">
        <f t="shared" si="24"/>
        <v>1292.2687499999956</v>
      </c>
      <c r="AU19" s="39">
        <f t="shared" si="24"/>
        <v>1292.2687500000029</v>
      </c>
      <c r="AV19" s="39">
        <f t="shared" si="24"/>
        <v>1292.2687499999956</v>
      </c>
      <c r="AW19" s="39">
        <f t="shared" si="24"/>
        <v>2584.5375000000058</v>
      </c>
      <c r="AX19" s="39">
        <f t="shared" si="24"/>
        <v>2584.5374999999985</v>
      </c>
      <c r="AY19" s="39">
        <f t="shared" si="24"/>
        <v>2584.5374999999985</v>
      </c>
      <c r="AZ19" s="42"/>
      <c r="BA19" s="40">
        <f t="shared" ref="BA19:BH19" si="25">+D19/C19-1</f>
        <v>2.8571428571428692E-2</v>
      </c>
      <c r="BB19" s="40">
        <f t="shared" si="25"/>
        <v>2.7777777777777901E-2</v>
      </c>
      <c r="BC19" s="40">
        <f t="shared" si="25"/>
        <v>2.7027027027026973E-2</v>
      </c>
      <c r="BD19" s="40">
        <f t="shared" si="25"/>
        <v>2.6315789473684292E-2</v>
      </c>
      <c r="BE19" s="40">
        <f t="shared" si="25"/>
        <v>2.564102564102555E-2</v>
      </c>
      <c r="BF19" s="40">
        <f t="shared" si="25"/>
        <v>5.0000000000000044E-2</v>
      </c>
      <c r="BG19" s="40">
        <f t="shared" si="25"/>
        <v>4.7619047619047672E-2</v>
      </c>
      <c r="BH19" s="40">
        <f t="shared" si="25"/>
        <v>4.5454545454545414E-2</v>
      </c>
    </row>
    <row r="20" spans="1:60" ht="14.25" customHeight="1" x14ac:dyDescent="0.3">
      <c r="B20" s="36">
        <v>4</v>
      </c>
      <c r="C20" s="24">
        <f t="shared" ref="C20:K20" si="26">C19*$B$9</f>
        <v>46360.141406249975</v>
      </c>
      <c r="D20" s="24">
        <f t="shared" si="26"/>
        <v>47684.716874999976</v>
      </c>
      <c r="E20" s="24">
        <f t="shared" si="26"/>
        <v>49009.292343749978</v>
      </c>
      <c r="F20" s="24">
        <f t="shared" si="26"/>
        <v>50333.867812499971</v>
      </c>
      <c r="G20" s="24">
        <f t="shared" si="26"/>
        <v>51658.44328124998</v>
      </c>
      <c r="H20" s="24">
        <f t="shared" si="26"/>
        <v>52983.018749999974</v>
      </c>
      <c r="I20" s="24">
        <f t="shared" si="26"/>
        <v>55632.169687499976</v>
      </c>
      <c r="J20" s="24">
        <f t="shared" si="26"/>
        <v>58281.320624999978</v>
      </c>
      <c r="K20" s="24">
        <f t="shared" si="26"/>
        <v>60930.471562499974</v>
      </c>
      <c r="S20" s="41"/>
      <c r="T20" s="41"/>
      <c r="V20" s="47" t="s">
        <v>74</v>
      </c>
      <c r="W20" s="66">
        <v>-562326.68052457739</v>
      </c>
      <c r="X20" s="41">
        <f t="shared" ref="X20:AF20" si="27">+C20-C19</f>
        <v>1130.7351562499971</v>
      </c>
      <c r="Y20" s="41">
        <f t="shared" si="27"/>
        <v>1163.0418749999953</v>
      </c>
      <c r="Z20" s="41">
        <f t="shared" si="27"/>
        <v>1195.3485937499936</v>
      </c>
      <c r="AA20" s="41">
        <f t="shared" si="27"/>
        <v>1227.6553124999919</v>
      </c>
      <c r="AB20" s="41">
        <f t="shared" si="27"/>
        <v>1259.9620312499974</v>
      </c>
      <c r="AC20" s="41">
        <f t="shared" si="27"/>
        <v>1292.2687499999956</v>
      </c>
      <c r="AD20" s="41">
        <f t="shared" si="27"/>
        <v>1356.8821874999921</v>
      </c>
      <c r="AE20" s="41">
        <f t="shared" si="27"/>
        <v>1421.4956249999959</v>
      </c>
      <c r="AF20" s="41">
        <f t="shared" si="27"/>
        <v>1486.1090624999924</v>
      </c>
      <c r="AH20" s="1">
        <f t="shared" ref="AH20:AP20" si="28">+C20/C19-1</f>
        <v>2.4999999999999911E-2</v>
      </c>
      <c r="AI20" s="1">
        <f t="shared" si="28"/>
        <v>2.4999999999999911E-2</v>
      </c>
      <c r="AJ20" s="1">
        <f t="shared" si="28"/>
        <v>2.4999999999999911E-2</v>
      </c>
      <c r="AK20" s="1">
        <f t="shared" si="28"/>
        <v>2.4999999999999911E-2</v>
      </c>
      <c r="AL20" s="1">
        <f t="shared" si="28"/>
        <v>2.4999999999999911E-2</v>
      </c>
      <c r="AM20" s="1">
        <f t="shared" si="28"/>
        <v>2.4999999999999911E-2</v>
      </c>
      <c r="AN20" s="1">
        <f t="shared" si="28"/>
        <v>2.4999999999999911E-2</v>
      </c>
      <c r="AO20" s="1">
        <f t="shared" si="28"/>
        <v>2.4999999999999911E-2</v>
      </c>
      <c r="AP20" s="1">
        <f t="shared" si="28"/>
        <v>2.4999999999999911E-2</v>
      </c>
      <c r="AR20" s="39">
        <f t="shared" ref="AR20:AY20" si="29">+D20-C20</f>
        <v>1324.5754687500012</v>
      </c>
      <c r="AS20" s="39">
        <f t="shared" si="29"/>
        <v>1324.5754687500012</v>
      </c>
      <c r="AT20" s="39">
        <f t="shared" si="29"/>
        <v>1324.5754687499939</v>
      </c>
      <c r="AU20" s="39">
        <f t="shared" si="29"/>
        <v>1324.5754687500084</v>
      </c>
      <c r="AV20" s="39">
        <f t="shared" si="29"/>
        <v>1324.5754687499939</v>
      </c>
      <c r="AW20" s="39">
        <f t="shared" si="29"/>
        <v>2649.1509375000023</v>
      </c>
      <c r="AX20" s="39">
        <f t="shared" si="29"/>
        <v>2649.1509375000023</v>
      </c>
      <c r="AY20" s="39">
        <f t="shared" si="29"/>
        <v>2649.1509374999951</v>
      </c>
      <c r="AZ20" s="42"/>
      <c r="BA20" s="40">
        <f t="shared" ref="BA20:BH20" si="30">+D20/C20-1</f>
        <v>2.8571428571428692E-2</v>
      </c>
      <c r="BB20" s="40">
        <f t="shared" si="30"/>
        <v>2.7777777777777901E-2</v>
      </c>
      <c r="BC20" s="40">
        <f t="shared" si="30"/>
        <v>2.7027027027026973E-2</v>
      </c>
      <c r="BD20" s="40">
        <f t="shared" si="30"/>
        <v>2.6315789473684292E-2</v>
      </c>
      <c r="BE20" s="40">
        <f t="shared" si="30"/>
        <v>2.564102564102555E-2</v>
      </c>
      <c r="BF20" s="40">
        <f t="shared" si="30"/>
        <v>5.0000000000000044E-2</v>
      </c>
      <c r="BG20" s="40">
        <f t="shared" si="30"/>
        <v>4.7619047619047672E-2</v>
      </c>
      <c r="BH20" s="40">
        <f t="shared" si="30"/>
        <v>4.5454545454545414E-2</v>
      </c>
    </row>
    <row r="21" spans="1:60" ht="14.25" customHeight="1" x14ac:dyDescent="0.3">
      <c r="B21" s="36">
        <v>5</v>
      </c>
      <c r="C21" s="24">
        <f t="shared" ref="C21:K21" si="31">C20*$B$9</f>
        <v>47519.144941406223</v>
      </c>
      <c r="D21" s="24">
        <f t="shared" si="31"/>
        <v>48876.834796874973</v>
      </c>
      <c r="E21" s="24">
        <f t="shared" si="31"/>
        <v>50234.524652343724</v>
      </c>
      <c r="F21" s="24">
        <f t="shared" si="31"/>
        <v>51592.214507812467</v>
      </c>
      <c r="G21" s="24">
        <f t="shared" si="31"/>
        <v>52949.904363281225</v>
      </c>
      <c r="H21" s="24">
        <f t="shared" si="31"/>
        <v>54307.594218749968</v>
      </c>
      <c r="I21" s="24">
        <f t="shared" si="31"/>
        <v>57022.973929687469</v>
      </c>
      <c r="J21" s="24">
        <f t="shared" si="31"/>
        <v>59738.35364062497</v>
      </c>
      <c r="K21" s="24">
        <f t="shared" si="31"/>
        <v>62453.73335156247</v>
      </c>
      <c r="N21" s="1" t="s">
        <v>36</v>
      </c>
      <c r="S21" s="41"/>
      <c r="T21" s="41"/>
      <c r="U21" s="43"/>
      <c r="V21" s="67" t="s">
        <v>75</v>
      </c>
      <c r="W21" s="68">
        <f>+R27-S27-W20</f>
        <v>79619.218665248714</v>
      </c>
      <c r="X21" s="41">
        <f t="shared" ref="X21:AF21" si="32">+C21-C20</f>
        <v>1159.0035351562474</v>
      </c>
      <c r="Y21" s="41">
        <f t="shared" si="32"/>
        <v>1192.1179218749967</v>
      </c>
      <c r="Z21" s="41">
        <f t="shared" si="32"/>
        <v>1225.232308593746</v>
      </c>
      <c r="AA21" s="41">
        <f t="shared" si="32"/>
        <v>1258.3466953124953</v>
      </c>
      <c r="AB21" s="41">
        <f t="shared" si="32"/>
        <v>1291.4610820312446</v>
      </c>
      <c r="AC21" s="41">
        <f t="shared" si="32"/>
        <v>1324.5754687499939</v>
      </c>
      <c r="AD21" s="41">
        <f t="shared" si="32"/>
        <v>1390.8042421874925</v>
      </c>
      <c r="AE21" s="41">
        <f t="shared" si="32"/>
        <v>1457.0330156249911</v>
      </c>
      <c r="AF21" s="41">
        <f t="shared" si="32"/>
        <v>1523.261789062497</v>
      </c>
      <c r="AH21" s="1">
        <f t="shared" ref="AH21:AP21" si="33">+C21/C20-1</f>
        <v>2.4999999999999911E-2</v>
      </c>
      <c r="AI21" s="1">
        <f t="shared" si="33"/>
        <v>2.4999999999999911E-2</v>
      </c>
      <c r="AJ21" s="1">
        <f t="shared" si="33"/>
        <v>2.4999999999999911E-2</v>
      </c>
      <c r="AK21" s="1">
        <f t="shared" si="33"/>
        <v>2.4999999999999911E-2</v>
      </c>
      <c r="AL21" s="1">
        <f t="shared" si="33"/>
        <v>2.4999999999999911E-2</v>
      </c>
      <c r="AM21" s="1">
        <f t="shared" si="33"/>
        <v>2.4999999999999911E-2</v>
      </c>
      <c r="AN21" s="1">
        <f t="shared" si="33"/>
        <v>2.4999999999999911E-2</v>
      </c>
      <c r="AO21" s="1">
        <f t="shared" si="33"/>
        <v>2.4999999999999911E-2</v>
      </c>
      <c r="AP21" s="1">
        <f t="shared" si="33"/>
        <v>2.4999999999999911E-2</v>
      </c>
      <c r="AR21" s="39">
        <f t="shared" ref="AR21:AY21" si="34">+D21-C21</f>
        <v>1357.6898554687505</v>
      </c>
      <c r="AS21" s="39">
        <f t="shared" si="34"/>
        <v>1357.6898554687505</v>
      </c>
      <c r="AT21" s="39">
        <f t="shared" si="34"/>
        <v>1357.6898554687432</v>
      </c>
      <c r="AU21" s="39">
        <f t="shared" si="34"/>
        <v>1357.6898554687577</v>
      </c>
      <c r="AV21" s="39">
        <f t="shared" si="34"/>
        <v>1357.6898554687432</v>
      </c>
      <c r="AW21" s="39">
        <f t="shared" si="34"/>
        <v>2715.3797109375009</v>
      </c>
      <c r="AX21" s="39">
        <f t="shared" si="34"/>
        <v>2715.3797109375009</v>
      </c>
      <c r="AY21" s="39">
        <f t="shared" si="34"/>
        <v>2715.3797109375009</v>
      </c>
      <c r="AZ21" s="42"/>
      <c r="BA21" s="40">
        <f t="shared" ref="BA21:BH21" si="35">+D21/C21-1</f>
        <v>2.8571428571428692E-2</v>
      </c>
      <c r="BB21" s="40">
        <f t="shared" si="35"/>
        <v>2.7777777777777901E-2</v>
      </c>
      <c r="BC21" s="40">
        <f t="shared" si="35"/>
        <v>2.7027027027026973E-2</v>
      </c>
      <c r="BD21" s="40">
        <f t="shared" si="35"/>
        <v>2.6315789473684292E-2</v>
      </c>
      <c r="BE21" s="40">
        <f t="shared" si="35"/>
        <v>2.564102564102555E-2</v>
      </c>
      <c r="BF21" s="40">
        <f t="shared" si="35"/>
        <v>5.0000000000000044E-2</v>
      </c>
      <c r="BG21" s="40">
        <f t="shared" si="35"/>
        <v>4.7619047619047672E-2</v>
      </c>
      <c r="BH21" s="40">
        <f t="shared" si="35"/>
        <v>4.5454545454545414E-2</v>
      </c>
    </row>
    <row r="22" spans="1:60" ht="14.25" customHeight="1" x14ac:dyDescent="0.3">
      <c r="B22" s="36">
        <v>6</v>
      </c>
      <c r="C22" s="24">
        <f t="shared" ref="C22:K22" si="36">C21*$B$9</f>
        <v>48707.123564941372</v>
      </c>
      <c r="D22" s="24">
        <f t="shared" si="36"/>
        <v>50098.755666796846</v>
      </c>
      <c r="E22" s="24">
        <f t="shared" si="36"/>
        <v>51490.387768652312</v>
      </c>
      <c r="F22" s="24">
        <f t="shared" si="36"/>
        <v>52882.019870507771</v>
      </c>
      <c r="G22" s="24">
        <f t="shared" si="36"/>
        <v>54273.651972363252</v>
      </c>
      <c r="H22" s="24">
        <f t="shared" si="36"/>
        <v>55665.284074218711</v>
      </c>
      <c r="I22" s="24">
        <f t="shared" si="36"/>
        <v>58448.548277929651</v>
      </c>
      <c r="J22" s="24">
        <f t="shared" si="36"/>
        <v>61231.812481640591</v>
      </c>
      <c r="K22" s="24">
        <f t="shared" si="36"/>
        <v>64015.076685351523</v>
      </c>
      <c r="N22" s="284" t="s">
        <v>37</v>
      </c>
      <c r="O22" s="285"/>
      <c r="P22" s="285"/>
      <c r="Q22" s="286"/>
      <c r="R22" s="69">
        <f>+G107</f>
        <v>11624721.110471707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7">+C22-C21</f>
        <v>1187.9786235351494</v>
      </c>
      <c r="Y22" s="41">
        <f t="shared" si="37"/>
        <v>1221.9208699218725</v>
      </c>
      <c r="Z22" s="41">
        <f t="shared" si="37"/>
        <v>1255.8631163085884</v>
      </c>
      <c r="AA22" s="41">
        <f t="shared" si="37"/>
        <v>1289.8053626953042</v>
      </c>
      <c r="AB22" s="41">
        <f t="shared" si="37"/>
        <v>1323.7476090820273</v>
      </c>
      <c r="AC22" s="41">
        <f t="shared" si="37"/>
        <v>1357.6898554687432</v>
      </c>
      <c r="AD22" s="41">
        <f t="shared" si="37"/>
        <v>1425.5743482421822</v>
      </c>
      <c r="AE22" s="41">
        <f t="shared" si="37"/>
        <v>1493.4588410156211</v>
      </c>
      <c r="AF22" s="41">
        <f t="shared" si="37"/>
        <v>1561.3433337890528</v>
      </c>
      <c r="AH22" s="1">
        <f t="shared" ref="AH22:AP22" si="38">+C22/C21-1</f>
        <v>2.4999999999999911E-2</v>
      </c>
      <c r="AI22" s="1">
        <f t="shared" si="38"/>
        <v>2.4999999999999911E-2</v>
      </c>
      <c r="AJ22" s="1">
        <f t="shared" si="38"/>
        <v>2.4999999999999911E-2</v>
      </c>
      <c r="AK22" s="1">
        <f t="shared" si="38"/>
        <v>2.4999999999999911E-2</v>
      </c>
      <c r="AL22" s="1">
        <f t="shared" si="38"/>
        <v>2.4999999999999911E-2</v>
      </c>
      <c r="AM22" s="1">
        <f t="shared" si="38"/>
        <v>2.4999999999999911E-2</v>
      </c>
      <c r="AN22" s="1">
        <f t="shared" si="38"/>
        <v>2.4999999999999911E-2</v>
      </c>
      <c r="AO22" s="1">
        <f t="shared" si="38"/>
        <v>2.4999999999999911E-2</v>
      </c>
      <c r="AP22" s="1">
        <f t="shared" si="38"/>
        <v>2.4999999999999911E-2</v>
      </c>
      <c r="AR22" s="39">
        <f t="shared" ref="AR22:AY22" si="39">+D22-C22</f>
        <v>1391.6321018554736</v>
      </c>
      <c r="AS22" s="39">
        <f t="shared" si="39"/>
        <v>1391.6321018554663</v>
      </c>
      <c r="AT22" s="39">
        <f t="shared" si="39"/>
        <v>1391.632101855459</v>
      </c>
      <c r="AU22" s="39">
        <f t="shared" si="39"/>
        <v>1391.6321018554809</v>
      </c>
      <c r="AV22" s="39">
        <f t="shared" si="39"/>
        <v>1391.632101855459</v>
      </c>
      <c r="AW22" s="39">
        <f t="shared" si="39"/>
        <v>2783.2642037109399</v>
      </c>
      <c r="AX22" s="39">
        <f t="shared" si="39"/>
        <v>2783.2642037109399</v>
      </c>
      <c r="AY22" s="39">
        <f t="shared" si="39"/>
        <v>2783.2642037109326</v>
      </c>
      <c r="AZ22" s="42"/>
      <c r="BA22" s="40">
        <f t="shared" ref="BA22:BH22" si="40">+D22/C22-1</f>
        <v>2.8571428571428692E-2</v>
      </c>
      <c r="BB22" s="40">
        <f t="shared" si="40"/>
        <v>2.7777777777777679E-2</v>
      </c>
      <c r="BC22" s="40">
        <f t="shared" si="40"/>
        <v>2.7027027027026751E-2</v>
      </c>
      <c r="BD22" s="40">
        <f t="shared" si="40"/>
        <v>2.6315789473684514E-2</v>
      </c>
      <c r="BE22" s="40">
        <f t="shared" si="40"/>
        <v>2.564102564102555E-2</v>
      </c>
      <c r="BF22" s="40">
        <f t="shared" si="40"/>
        <v>5.0000000000000044E-2</v>
      </c>
      <c r="BG22" s="40">
        <f t="shared" si="40"/>
        <v>4.7619047619047672E-2</v>
      </c>
      <c r="BH22" s="40">
        <f t="shared" si="40"/>
        <v>4.5454545454545414E-2</v>
      </c>
    </row>
    <row r="23" spans="1:60" ht="14.25" customHeight="1" x14ac:dyDescent="0.3">
      <c r="B23" s="36">
        <v>7</v>
      </c>
      <c r="C23" s="24">
        <f t="shared" ref="C23:K23" si="41">C22*$B$9</f>
        <v>49924.801654064904</v>
      </c>
      <c r="D23" s="24">
        <f t="shared" si="41"/>
        <v>51351.224558466762</v>
      </c>
      <c r="E23" s="24">
        <f t="shared" si="41"/>
        <v>52777.647462868612</v>
      </c>
      <c r="F23" s="24">
        <f t="shared" si="41"/>
        <v>54204.070367270462</v>
      </c>
      <c r="G23" s="24">
        <f t="shared" si="41"/>
        <v>55630.493271672327</v>
      </c>
      <c r="H23" s="24">
        <f t="shared" si="41"/>
        <v>57056.916176074177</v>
      </c>
      <c r="I23" s="24">
        <f t="shared" si="41"/>
        <v>59909.761984877885</v>
      </c>
      <c r="J23" s="24">
        <f t="shared" si="41"/>
        <v>62762.6077936816</v>
      </c>
      <c r="K23" s="24">
        <f t="shared" si="41"/>
        <v>65615.453602485301</v>
      </c>
      <c r="N23" s="284" t="s">
        <v>39</v>
      </c>
      <c r="O23" s="285"/>
      <c r="P23" s="285"/>
      <c r="Q23" s="286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2">+C23-C22</f>
        <v>1217.6780891235321</v>
      </c>
      <c r="Y23" s="41">
        <f t="shared" si="42"/>
        <v>1252.468891669916</v>
      </c>
      <c r="Z23" s="41">
        <f t="shared" si="42"/>
        <v>1287.2596942163</v>
      </c>
      <c r="AA23" s="41">
        <f t="shared" si="42"/>
        <v>1322.0504967626912</v>
      </c>
      <c r="AB23" s="41">
        <f t="shared" si="42"/>
        <v>1356.8412993090751</v>
      </c>
      <c r="AC23" s="41">
        <f t="shared" si="42"/>
        <v>1391.6321018554663</v>
      </c>
      <c r="AD23" s="41">
        <f t="shared" si="42"/>
        <v>1461.2137069482342</v>
      </c>
      <c r="AE23" s="41">
        <f t="shared" si="42"/>
        <v>1530.7953120410093</v>
      </c>
      <c r="AF23" s="41">
        <f t="shared" si="42"/>
        <v>1600.3769171337772</v>
      </c>
      <c r="AH23" s="1">
        <f t="shared" ref="AH23:AP23" si="43">+C23/C22-1</f>
        <v>2.4999999999999911E-2</v>
      </c>
      <c r="AI23" s="1">
        <f t="shared" si="43"/>
        <v>2.4999999999999911E-2</v>
      </c>
      <c r="AJ23" s="1">
        <f t="shared" si="43"/>
        <v>2.4999999999999911E-2</v>
      </c>
      <c r="AK23" s="1">
        <f t="shared" si="43"/>
        <v>2.4999999999999911E-2</v>
      </c>
      <c r="AL23" s="1">
        <f t="shared" si="43"/>
        <v>2.4999999999999911E-2</v>
      </c>
      <c r="AM23" s="1">
        <f t="shared" si="43"/>
        <v>2.4999999999999911E-2</v>
      </c>
      <c r="AN23" s="1">
        <f t="shared" si="43"/>
        <v>2.4999999999999911E-2</v>
      </c>
      <c r="AO23" s="1">
        <f t="shared" si="43"/>
        <v>2.4999999999999911E-2</v>
      </c>
      <c r="AP23" s="1">
        <f t="shared" si="43"/>
        <v>2.4999999999999911E-2</v>
      </c>
      <c r="AR23" s="39">
        <f t="shared" ref="AR23:AY23" si="44">+D23-C23</f>
        <v>1426.4229044018575</v>
      </c>
      <c r="AS23" s="39">
        <f t="shared" si="44"/>
        <v>1426.4229044018502</v>
      </c>
      <c r="AT23" s="39">
        <f t="shared" si="44"/>
        <v>1426.4229044018502</v>
      </c>
      <c r="AU23" s="39">
        <f t="shared" si="44"/>
        <v>1426.4229044018648</v>
      </c>
      <c r="AV23" s="39">
        <f t="shared" si="44"/>
        <v>1426.4229044018502</v>
      </c>
      <c r="AW23" s="39">
        <f t="shared" si="44"/>
        <v>2852.8458088037078</v>
      </c>
      <c r="AX23" s="39">
        <f t="shared" si="44"/>
        <v>2852.845808803715</v>
      </c>
      <c r="AY23" s="39">
        <f t="shared" si="44"/>
        <v>2852.8458088037005</v>
      </c>
      <c r="AZ23" s="42"/>
      <c r="BA23" s="40">
        <f t="shared" ref="BA23:BH23" si="45">+D23/C23-1</f>
        <v>2.8571428571428692E-2</v>
      </c>
      <c r="BB23" s="40">
        <f t="shared" si="45"/>
        <v>2.7777777777777679E-2</v>
      </c>
      <c r="BC23" s="40">
        <f t="shared" si="45"/>
        <v>2.7027027027026973E-2</v>
      </c>
      <c r="BD23" s="40">
        <f t="shared" si="45"/>
        <v>2.6315789473684514E-2</v>
      </c>
      <c r="BE23" s="40">
        <f t="shared" si="45"/>
        <v>2.564102564102555E-2</v>
      </c>
      <c r="BF23" s="40">
        <f t="shared" si="45"/>
        <v>5.0000000000000044E-2</v>
      </c>
      <c r="BG23" s="40">
        <f t="shared" si="45"/>
        <v>4.7619047619047672E-2</v>
      </c>
      <c r="BH23" s="40">
        <f t="shared" si="45"/>
        <v>4.5454545454545414E-2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6">C23*$B$9</f>
        <v>51172.921695416524</v>
      </c>
      <c r="D24" s="24">
        <f t="shared" si="46"/>
        <v>52635.005172428428</v>
      </c>
      <c r="E24" s="24">
        <f t="shared" si="46"/>
        <v>54097.088649440324</v>
      </c>
      <c r="F24" s="24">
        <f t="shared" si="46"/>
        <v>55559.17212645222</v>
      </c>
      <c r="G24" s="24">
        <f t="shared" si="46"/>
        <v>57021.255603464131</v>
      </c>
      <c r="H24" s="24">
        <f t="shared" si="46"/>
        <v>58483.339080476027</v>
      </c>
      <c r="I24" s="24">
        <f t="shared" si="46"/>
        <v>61407.506034499827</v>
      </c>
      <c r="J24" s="24">
        <f t="shared" si="46"/>
        <v>64331.672988523635</v>
      </c>
      <c r="K24" s="24">
        <f t="shared" si="46"/>
        <v>67255.83994254742</v>
      </c>
      <c r="N24" s="284" t="s">
        <v>40</v>
      </c>
      <c r="O24" s="285"/>
      <c r="P24" s="285"/>
      <c r="Q24" s="286"/>
      <c r="R24" s="24">
        <f>+R22-R23</f>
        <v>773536.11047170684</v>
      </c>
      <c r="S24" s="24">
        <f t="shared" ref="S24:T24" si="47">S22-S23</f>
        <v>1076861.4821726773</v>
      </c>
      <c r="T24" s="24">
        <f t="shared" si="47"/>
        <v>684003</v>
      </c>
      <c r="U24" s="43"/>
      <c r="V24" s="43"/>
      <c r="X24" s="41">
        <f t="shared" ref="X24:AF24" si="48">+C24-C23</f>
        <v>1248.1200413516199</v>
      </c>
      <c r="Y24" s="41">
        <f t="shared" si="48"/>
        <v>1283.7806139616659</v>
      </c>
      <c r="Z24" s="41">
        <f t="shared" si="48"/>
        <v>1319.441186571712</v>
      </c>
      <c r="AA24" s="41">
        <f t="shared" si="48"/>
        <v>1355.1017591817581</v>
      </c>
      <c r="AB24" s="41">
        <f t="shared" si="48"/>
        <v>1390.7623317918042</v>
      </c>
      <c r="AC24" s="41">
        <f t="shared" si="48"/>
        <v>1426.4229044018502</v>
      </c>
      <c r="AD24" s="41">
        <f t="shared" si="48"/>
        <v>1497.7440496219424</v>
      </c>
      <c r="AE24" s="41">
        <f t="shared" si="48"/>
        <v>1569.0651948420345</v>
      </c>
      <c r="AF24" s="41">
        <f t="shared" si="48"/>
        <v>1640.3863400621194</v>
      </c>
      <c r="AH24" s="1">
        <f t="shared" ref="AH24:AP24" si="49">+C24/C23-1</f>
        <v>2.4999999999999911E-2</v>
      </c>
      <c r="AI24" s="1">
        <f t="shared" si="49"/>
        <v>2.4999999999999911E-2</v>
      </c>
      <c r="AJ24" s="1">
        <f t="shared" si="49"/>
        <v>2.4999999999999911E-2</v>
      </c>
      <c r="AK24" s="1">
        <f t="shared" si="49"/>
        <v>2.4999999999999911E-2</v>
      </c>
      <c r="AL24" s="1">
        <f t="shared" si="49"/>
        <v>2.4999999999999911E-2</v>
      </c>
      <c r="AM24" s="1">
        <f t="shared" si="49"/>
        <v>2.4999999999999911E-2</v>
      </c>
      <c r="AN24" s="1">
        <f t="shared" si="49"/>
        <v>2.4999999999999911E-2</v>
      </c>
      <c r="AO24" s="1">
        <f t="shared" si="49"/>
        <v>2.4999999999999911E-2</v>
      </c>
      <c r="AP24" s="1">
        <f t="shared" si="49"/>
        <v>2.4999999999999911E-2</v>
      </c>
      <c r="AR24" s="39">
        <f t="shared" ref="AR24:AY24" si="50">+D24-C24</f>
        <v>1462.0834770119036</v>
      </c>
      <c r="AS24" s="39">
        <f t="shared" si="50"/>
        <v>1462.0834770118963</v>
      </c>
      <c r="AT24" s="39">
        <f t="shared" si="50"/>
        <v>1462.0834770118963</v>
      </c>
      <c r="AU24" s="39">
        <f t="shared" si="50"/>
        <v>1462.0834770119109</v>
      </c>
      <c r="AV24" s="39">
        <f t="shared" si="50"/>
        <v>1462.0834770118963</v>
      </c>
      <c r="AW24" s="39">
        <f t="shared" si="50"/>
        <v>2924.1669540237999</v>
      </c>
      <c r="AX24" s="39">
        <f t="shared" si="50"/>
        <v>2924.1669540238072</v>
      </c>
      <c r="AY24" s="39">
        <f t="shared" si="50"/>
        <v>2924.1669540237854</v>
      </c>
      <c r="AZ24" s="42"/>
      <c r="BA24" s="40">
        <f t="shared" ref="BA24:BH24" si="51">+D24/C24-1</f>
        <v>2.8571428571428692E-2</v>
      </c>
      <c r="BB24" s="40">
        <f t="shared" si="51"/>
        <v>2.7777777777777679E-2</v>
      </c>
      <c r="BC24" s="40">
        <f t="shared" si="51"/>
        <v>2.7027027027026973E-2</v>
      </c>
      <c r="BD24" s="40">
        <f t="shared" si="51"/>
        <v>2.6315789473684292E-2</v>
      </c>
      <c r="BE24" s="40">
        <f t="shared" si="51"/>
        <v>2.564102564102555E-2</v>
      </c>
      <c r="BF24" s="40">
        <f t="shared" si="51"/>
        <v>5.0000000000000044E-2</v>
      </c>
      <c r="BG24" s="40">
        <f t="shared" si="51"/>
        <v>4.7619047619047672E-2</v>
      </c>
      <c r="BH24" s="40">
        <f t="shared" si="51"/>
        <v>4.5454545454545192E-2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2">C24*$B$9</f>
        <v>52452.244737801935</v>
      </c>
      <c r="D25" s="24">
        <f t="shared" si="52"/>
        <v>53950.880301739133</v>
      </c>
      <c r="E25" s="24">
        <f t="shared" si="52"/>
        <v>55449.515865676331</v>
      </c>
      <c r="F25" s="24">
        <f t="shared" si="52"/>
        <v>56948.151429613521</v>
      </c>
      <c r="G25" s="24">
        <f t="shared" si="52"/>
        <v>58446.786993550726</v>
      </c>
      <c r="H25" s="24">
        <f t="shared" si="52"/>
        <v>59945.422557487924</v>
      </c>
      <c r="I25" s="24">
        <f t="shared" si="52"/>
        <v>62942.693685362319</v>
      </c>
      <c r="J25" s="24">
        <f t="shared" si="52"/>
        <v>65939.964813236715</v>
      </c>
      <c r="K25" s="24">
        <f t="shared" si="52"/>
        <v>68937.235941111096</v>
      </c>
      <c r="N25" s="284" t="s">
        <v>41</v>
      </c>
      <c r="O25" s="285"/>
      <c r="P25" s="285"/>
      <c r="Q25" s="286"/>
      <c r="R25" s="24">
        <f>+R24*1.211</f>
        <v>936752.22978123708</v>
      </c>
      <c r="S25" s="24">
        <f t="shared" ref="S25:T25" si="53">S24*1.211</f>
        <v>1304079.2549111124</v>
      </c>
      <c r="T25" s="24">
        <f t="shared" si="53"/>
        <v>828327.63300000003</v>
      </c>
      <c r="X25" s="41">
        <f t="shared" ref="X25:AF25" si="54">+C25-C24</f>
        <v>1279.3230423854111</v>
      </c>
      <c r="Y25" s="41">
        <f t="shared" si="54"/>
        <v>1315.8751293107052</v>
      </c>
      <c r="Z25" s="41">
        <f t="shared" si="54"/>
        <v>1352.4272162360066</v>
      </c>
      <c r="AA25" s="41">
        <f t="shared" si="54"/>
        <v>1388.9793031613008</v>
      </c>
      <c r="AB25" s="41">
        <f t="shared" si="54"/>
        <v>1425.5313900865949</v>
      </c>
      <c r="AC25" s="41">
        <f t="shared" si="54"/>
        <v>1462.0834770118963</v>
      </c>
      <c r="AD25" s="41">
        <f t="shared" si="54"/>
        <v>1535.1876508624919</v>
      </c>
      <c r="AE25" s="41">
        <f t="shared" si="54"/>
        <v>1608.2918247130801</v>
      </c>
      <c r="AF25" s="41">
        <f t="shared" si="54"/>
        <v>1681.3959985636757</v>
      </c>
      <c r="AH25" s="1">
        <f t="shared" ref="AH25:AP25" si="55">+C25/C24-1</f>
        <v>2.4999999999999911E-2</v>
      </c>
      <c r="AI25" s="1">
        <f t="shared" si="55"/>
        <v>2.4999999999999911E-2</v>
      </c>
      <c r="AJ25" s="1">
        <f t="shared" si="55"/>
        <v>2.4999999999999911E-2</v>
      </c>
      <c r="AK25" s="1">
        <f t="shared" si="55"/>
        <v>2.4999999999999911E-2</v>
      </c>
      <c r="AL25" s="1">
        <f t="shared" si="55"/>
        <v>2.4999999999999911E-2</v>
      </c>
      <c r="AM25" s="1">
        <f t="shared" si="55"/>
        <v>2.4999999999999911E-2</v>
      </c>
      <c r="AN25" s="1">
        <f t="shared" si="55"/>
        <v>2.4999999999999911E-2</v>
      </c>
      <c r="AO25" s="1">
        <f t="shared" si="55"/>
        <v>2.4999999999999911E-2</v>
      </c>
      <c r="AP25" s="1">
        <f t="shared" si="55"/>
        <v>2.4999999999999911E-2</v>
      </c>
      <c r="AR25" s="39">
        <f t="shared" ref="AR25:AY25" si="56">+D25-C25</f>
        <v>1498.6355639371977</v>
      </c>
      <c r="AS25" s="39">
        <f t="shared" si="56"/>
        <v>1498.6355639371977</v>
      </c>
      <c r="AT25" s="39">
        <f t="shared" si="56"/>
        <v>1498.6355639371905</v>
      </c>
      <c r="AU25" s="39">
        <f t="shared" si="56"/>
        <v>1498.635563937205</v>
      </c>
      <c r="AV25" s="39">
        <f t="shared" si="56"/>
        <v>1498.6355639371977</v>
      </c>
      <c r="AW25" s="39">
        <f t="shared" si="56"/>
        <v>2997.2711278743955</v>
      </c>
      <c r="AX25" s="39">
        <f t="shared" si="56"/>
        <v>2997.2711278743955</v>
      </c>
      <c r="AY25" s="39">
        <f t="shared" si="56"/>
        <v>2997.2711278743809</v>
      </c>
      <c r="AZ25" s="42"/>
      <c r="BA25" s="40">
        <f t="shared" ref="BA25:BH25" si="57">+D25/C25-1</f>
        <v>2.857142857142847E-2</v>
      </c>
      <c r="BB25" s="40">
        <f t="shared" si="57"/>
        <v>2.7777777777777679E-2</v>
      </c>
      <c r="BC25" s="40">
        <f t="shared" si="57"/>
        <v>2.7027027027026973E-2</v>
      </c>
      <c r="BD25" s="40">
        <f t="shared" si="57"/>
        <v>2.6315789473684292E-2</v>
      </c>
      <c r="BE25" s="40">
        <f t="shared" si="57"/>
        <v>2.564102564102555E-2</v>
      </c>
      <c r="BF25" s="40">
        <f t="shared" si="57"/>
        <v>5.0000000000000044E-2</v>
      </c>
      <c r="BG25" s="40">
        <f t="shared" si="57"/>
        <v>4.7619047619047672E-2</v>
      </c>
      <c r="BH25" s="40">
        <f t="shared" si="57"/>
        <v>4.5454545454545192E-2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8">C25*$B$9</f>
        <v>53763.550856246977</v>
      </c>
      <c r="D26" s="24">
        <f t="shared" si="58"/>
        <v>55299.652309282603</v>
      </c>
      <c r="E26" s="24">
        <f t="shared" si="58"/>
        <v>56835.753762318236</v>
      </c>
      <c r="F26" s="24">
        <f t="shared" si="58"/>
        <v>58371.855215353855</v>
      </c>
      <c r="G26" s="24">
        <f t="shared" si="58"/>
        <v>59907.956668389488</v>
      </c>
      <c r="H26" s="24">
        <f t="shared" si="58"/>
        <v>61444.058121425114</v>
      </c>
      <c r="I26" s="24">
        <f t="shared" si="58"/>
        <v>64516.261027496374</v>
      </c>
      <c r="J26" s="24">
        <f t="shared" si="58"/>
        <v>67588.463933567633</v>
      </c>
      <c r="K26" s="24">
        <f t="shared" si="58"/>
        <v>70660.66683963887</v>
      </c>
      <c r="S26" s="41"/>
      <c r="T26" s="41"/>
      <c r="X26" s="41">
        <f t="shared" ref="X26:AF26" si="59">+C26-C25</f>
        <v>1311.3061184450416</v>
      </c>
      <c r="Y26" s="41">
        <f t="shared" si="59"/>
        <v>1348.77200754347</v>
      </c>
      <c r="Z26" s="41">
        <f t="shared" si="59"/>
        <v>1386.2378966419055</v>
      </c>
      <c r="AA26" s="41">
        <f t="shared" si="59"/>
        <v>1423.7037857403338</v>
      </c>
      <c r="AB26" s="41">
        <f t="shared" si="59"/>
        <v>1461.1696748387621</v>
      </c>
      <c r="AC26" s="41">
        <f t="shared" si="59"/>
        <v>1498.6355639371905</v>
      </c>
      <c r="AD26" s="41">
        <f t="shared" si="59"/>
        <v>1573.5673421340543</v>
      </c>
      <c r="AE26" s="41">
        <f t="shared" si="59"/>
        <v>1648.4991203309182</v>
      </c>
      <c r="AF26" s="41">
        <f t="shared" si="59"/>
        <v>1723.4308985277748</v>
      </c>
      <c r="AH26" s="1">
        <f t="shared" ref="AH26:AP26" si="60">+C26/C25-1</f>
        <v>2.4999999999999911E-2</v>
      </c>
      <c r="AI26" s="1">
        <f t="shared" si="60"/>
        <v>2.4999999999999911E-2</v>
      </c>
      <c r="AJ26" s="1">
        <f t="shared" si="60"/>
        <v>2.4999999999999911E-2</v>
      </c>
      <c r="AK26" s="1">
        <f t="shared" si="60"/>
        <v>2.4999999999999911E-2</v>
      </c>
      <c r="AL26" s="1">
        <f t="shared" si="60"/>
        <v>2.4999999999999911E-2</v>
      </c>
      <c r="AM26" s="1">
        <f t="shared" si="60"/>
        <v>2.4999999999999911E-2</v>
      </c>
      <c r="AN26" s="1">
        <f t="shared" si="60"/>
        <v>2.4999999999999911E-2</v>
      </c>
      <c r="AO26" s="1">
        <f t="shared" si="60"/>
        <v>2.4999999999999911E-2</v>
      </c>
      <c r="AP26" s="1">
        <f t="shared" si="60"/>
        <v>2.4999999999999911E-2</v>
      </c>
      <c r="AR26" s="39">
        <f t="shared" ref="AR26:AY26" si="61">+D26-C26</f>
        <v>1536.101453035626</v>
      </c>
      <c r="AS26" s="39">
        <f t="shared" si="61"/>
        <v>1536.1014530356333</v>
      </c>
      <c r="AT26" s="39">
        <f t="shared" si="61"/>
        <v>1536.1014530356188</v>
      </c>
      <c r="AU26" s="39">
        <f t="shared" si="61"/>
        <v>1536.1014530356333</v>
      </c>
      <c r="AV26" s="39">
        <f t="shared" si="61"/>
        <v>1536.101453035626</v>
      </c>
      <c r="AW26" s="39">
        <f t="shared" si="61"/>
        <v>3072.2029060712593</v>
      </c>
      <c r="AX26" s="39">
        <f t="shared" si="61"/>
        <v>3072.2029060712593</v>
      </c>
      <c r="AY26" s="39">
        <f t="shared" si="61"/>
        <v>3072.2029060712375</v>
      </c>
      <c r="AZ26" s="42"/>
      <c r="BA26" s="40">
        <f t="shared" ref="BA26:BH26" si="62">+D26/C26-1</f>
        <v>2.857142857142847E-2</v>
      </c>
      <c r="BB26" s="40">
        <f t="shared" si="62"/>
        <v>2.7777777777777901E-2</v>
      </c>
      <c r="BC26" s="40">
        <f t="shared" si="62"/>
        <v>2.7027027027026973E-2</v>
      </c>
      <c r="BD26" s="40">
        <f t="shared" si="62"/>
        <v>2.6315789473684292E-2</v>
      </c>
      <c r="BE26" s="40">
        <f t="shared" si="62"/>
        <v>2.564102564102555E-2</v>
      </c>
      <c r="BF26" s="40">
        <f t="shared" si="62"/>
        <v>5.0000000000000044E-2</v>
      </c>
      <c r="BG26" s="40">
        <f t="shared" si="62"/>
        <v>4.7619047619047672E-2</v>
      </c>
      <c r="BH26" s="40">
        <f t="shared" si="62"/>
        <v>4.5454545454545192E-2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3">C26*$B$9</f>
        <v>55107.639627653145</v>
      </c>
      <c r="D27" s="24">
        <f t="shared" si="63"/>
        <v>56682.143617014663</v>
      </c>
      <c r="E27" s="24">
        <f t="shared" si="63"/>
        <v>58256.647606376187</v>
      </c>
      <c r="F27" s="24">
        <f t="shared" si="63"/>
        <v>59831.151595737698</v>
      </c>
      <c r="G27" s="24">
        <f t="shared" si="63"/>
        <v>61405.655585099223</v>
      </c>
      <c r="H27" s="24">
        <f t="shared" si="63"/>
        <v>62980.159574460733</v>
      </c>
      <c r="I27" s="24">
        <f t="shared" si="63"/>
        <v>66129.167553183783</v>
      </c>
      <c r="J27" s="24">
        <f t="shared" si="63"/>
        <v>69278.175531906818</v>
      </c>
      <c r="K27" s="24">
        <f t="shared" si="63"/>
        <v>72427.183510629839</v>
      </c>
      <c r="N27" s="284" t="s">
        <v>42</v>
      </c>
      <c r="O27" s="285"/>
      <c r="P27" s="285"/>
      <c r="Q27" s="286"/>
      <c r="R27" s="24">
        <f t="shared" ref="R27:T27" si="64">R25+R19</f>
        <v>1230993.5502515552</v>
      </c>
      <c r="S27" s="24">
        <f t="shared" si="64"/>
        <v>1713701.0121108838</v>
      </c>
      <c r="T27" s="24">
        <f t="shared" si="64"/>
        <v>1096623.8271000001</v>
      </c>
      <c r="X27" s="41">
        <f t="shared" ref="X27:AF27" si="65">+C27-C26</f>
        <v>1344.0887714061682</v>
      </c>
      <c r="Y27" s="41">
        <f t="shared" si="65"/>
        <v>1382.4913077320598</v>
      </c>
      <c r="Z27" s="41">
        <f t="shared" si="65"/>
        <v>1420.8938440579514</v>
      </c>
      <c r="AA27" s="41">
        <f t="shared" si="65"/>
        <v>1459.2963803838429</v>
      </c>
      <c r="AB27" s="41">
        <f t="shared" si="65"/>
        <v>1497.6989167097345</v>
      </c>
      <c r="AC27" s="41">
        <f t="shared" si="65"/>
        <v>1536.1014530356188</v>
      </c>
      <c r="AD27" s="41">
        <f t="shared" si="65"/>
        <v>1612.9065256874092</v>
      </c>
      <c r="AE27" s="41">
        <f t="shared" si="65"/>
        <v>1689.711598339185</v>
      </c>
      <c r="AF27" s="41">
        <f t="shared" si="65"/>
        <v>1766.5166709909681</v>
      </c>
      <c r="AH27" s="1">
        <f t="shared" ref="AH27:AP27" si="66">+C27/C26-1</f>
        <v>2.4999999999999911E-2</v>
      </c>
      <c r="AI27" s="1">
        <f t="shared" si="66"/>
        <v>2.4999999999999911E-2</v>
      </c>
      <c r="AJ27" s="1">
        <f t="shared" si="66"/>
        <v>2.4999999999999911E-2</v>
      </c>
      <c r="AK27" s="1">
        <f t="shared" si="66"/>
        <v>2.4999999999999911E-2</v>
      </c>
      <c r="AL27" s="1">
        <f t="shared" si="66"/>
        <v>2.4999999999999911E-2</v>
      </c>
      <c r="AM27" s="1">
        <f t="shared" si="66"/>
        <v>2.4999999999999911E-2</v>
      </c>
      <c r="AN27" s="1">
        <f t="shared" si="66"/>
        <v>2.4999999999999911E-2</v>
      </c>
      <c r="AO27" s="1">
        <f t="shared" si="66"/>
        <v>2.4999999999999911E-2</v>
      </c>
      <c r="AP27" s="1">
        <f t="shared" si="66"/>
        <v>2.4999999999999911E-2</v>
      </c>
      <c r="AR27" s="39">
        <f t="shared" ref="AR27:AY27" si="67">+D27-C27</f>
        <v>1574.5039893615176</v>
      </c>
      <c r="AS27" s="39">
        <f t="shared" si="67"/>
        <v>1574.5039893615249</v>
      </c>
      <c r="AT27" s="39">
        <f t="shared" si="67"/>
        <v>1574.5039893615103</v>
      </c>
      <c r="AU27" s="39">
        <f t="shared" si="67"/>
        <v>1574.5039893615249</v>
      </c>
      <c r="AV27" s="39">
        <f t="shared" si="67"/>
        <v>1574.5039893615103</v>
      </c>
      <c r="AW27" s="39">
        <f t="shared" si="67"/>
        <v>3149.0079787230497</v>
      </c>
      <c r="AX27" s="39">
        <f t="shared" si="67"/>
        <v>3149.0079787230352</v>
      </c>
      <c r="AY27" s="39">
        <f t="shared" si="67"/>
        <v>3149.0079787230206</v>
      </c>
      <c r="AZ27" s="42"/>
      <c r="BA27" s="40">
        <f t="shared" ref="BA27:BH27" si="68">+D27/C27-1</f>
        <v>2.857142857142847E-2</v>
      </c>
      <c r="BB27" s="40">
        <f t="shared" si="68"/>
        <v>2.7777777777777901E-2</v>
      </c>
      <c r="BC27" s="40">
        <f t="shared" si="68"/>
        <v>2.7027027027026973E-2</v>
      </c>
      <c r="BD27" s="40">
        <f t="shared" si="68"/>
        <v>2.6315789473684292E-2</v>
      </c>
      <c r="BE27" s="40">
        <f t="shared" si="68"/>
        <v>2.564102564102555E-2</v>
      </c>
      <c r="BF27" s="40">
        <f t="shared" si="68"/>
        <v>5.0000000000000266E-2</v>
      </c>
      <c r="BG27" s="40">
        <f t="shared" si="68"/>
        <v>4.7619047619047672E-2</v>
      </c>
      <c r="BH27" s="40">
        <f t="shared" si="68"/>
        <v>4.5454545454545192E-2</v>
      </c>
    </row>
    <row r="28" spans="1:60" ht="14.25" customHeight="1" x14ac:dyDescent="0.3">
      <c r="B28" s="36">
        <v>12</v>
      </c>
      <c r="C28" s="24">
        <f t="shared" ref="C28:K28" si="69">C27*$B$9</f>
        <v>56485.330618344466</v>
      </c>
      <c r="D28" s="24">
        <f t="shared" si="69"/>
        <v>58099.197207440026</v>
      </c>
      <c r="E28" s="24">
        <f t="shared" si="69"/>
        <v>59713.063796535585</v>
      </c>
      <c r="F28" s="24">
        <f t="shared" si="69"/>
        <v>61326.930385631138</v>
      </c>
      <c r="G28" s="24">
        <f t="shared" si="69"/>
        <v>62940.796974726698</v>
      </c>
      <c r="H28" s="24">
        <f t="shared" si="69"/>
        <v>64554.663563822243</v>
      </c>
      <c r="I28" s="24">
        <f t="shared" si="69"/>
        <v>67782.39674201337</v>
      </c>
      <c r="J28" s="24">
        <f t="shared" si="69"/>
        <v>71010.129920204476</v>
      </c>
      <c r="K28" s="24">
        <f t="shared" si="69"/>
        <v>74237.863098395581</v>
      </c>
      <c r="S28" s="41"/>
      <c r="T28" s="41"/>
      <c r="X28" s="41">
        <f t="shared" ref="X28:AF28" si="70">+C28-C27</f>
        <v>1377.6909906913206</v>
      </c>
      <c r="Y28" s="41">
        <f t="shared" si="70"/>
        <v>1417.0535904253629</v>
      </c>
      <c r="Z28" s="41">
        <f t="shared" si="70"/>
        <v>1456.416190159398</v>
      </c>
      <c r="AA28" s="41">
        <f t="shared" si="70"/>
        <v>1495.7787898934403</v>
      </c>
      <c r="AB28" s="41">
        <f t="shared" si="70"/>
        <v>1535.1413896274753</v>
      </c>
      <c r="AC28" s="41">
        <f t="shared" si="70"/>
        <v>1574.5039893615103</v>
      </c>
      <c r="AD28" s="41">
        <f t="shared" si="70"/>
        <v>1653.2291888295877</v>
      </c>
      <c r="AE28" s="41">
        <f t="shared" si="70"/>
        <v>1731.9543882976577</v>
      </c>
      <c r="AF28" s="41">
        <f t="shared" si="70"/>
        <v>1810.6795877657423</v>
      </c>
      <c r="AH28" s="1">
        <f t="shared" ref="AH28:AP28" si="71">+C28/C27-1</f>
        <v>2.4999999999999911E-2</v>
      </c>
      <c r="AI28" s="1">
        <f t="shared" si="71"/>
        <v>2.4999999999999911E-2</v>
      </c>
      <c r="AJ28" s="1">
        <f t="shared" si="71"/>
        <v>2.4999999999999911E-2</v>
      </c>
      <c r="AK28" s="1">
        <f t="shared" si="71"/>
        <v>2.4999999999999911E-2</v>
      </c>
      <c r="AL28" s="1">
        <f t="shared" si="71"/>
        <v>2.4999999999999911E-2</v>
      </c>
      <c r="AM28" s="1">
        <f t="shared" si="71"/>
        <v>2.4999999999999911E-2</v>
      </c>
      <c r="AN28" s="1">
        <f t="shared" si="71"/>
        <v>2.4999999999999911E-2</v>
      </c>
      <c r="AO28" s="1">
        <f t="shared" si="71"/>
        <v>2.4999999999999911E-2</v>
      </c>
      <c r="AP28" s="1">
        <f t="shared" si="71"/>
        <v>2.4999999999999911E-2</v>
      </c>
      <c r="AR28" s="39">
        <f t="shared" ref="AR28:AY28" si="72">+D28-C28</f>
        <v>1613.8665890955599</v>
      </c>
      <c r="AS28" s="39">
        <f t="shared" si="72"/>
        <v>1613.8665890955599</v>
      </c>
      <c r="AT28" s="39">
        <f t="shared" si="72"/>
        <v>1613.8665890955526</v>
      </c>
      <c r="AU28" s="39">
        <f t="shared" si="72"/>
        <v>1613.8665890955599</v>
      </c>
      <c r="AV28" s="39">
        <f t="shared" si="72"/>
        <v>1613.8665890955454</v>
      </c>
      <c r="AW28" s="39">
        <f t="shared" si="72"/>
        <v>3227.7331781911271</v>
      </c>
      <c r="AX28" s="39">
        <f t="shared" si="72"/>
        <v>3227.7331781911053</v>
      </c>
      <c r="AY28" s="39">
        <f t="shared" si="72"/>
        <v>3227.7331781911053</v>
      </c>
      <c r="AZ28" s="42"/>
      <c r="BA28" s="40">
        <f t="shared" ref="BA28:BH28" si="73">+D28/C28-1</f>
        <v>2.8571428571428692E-2</v>
      </c>
      <c r="BB28" s="40">
        <f t="shared" si="73"/>
        <v>2.7777777777777901E-2</v>
      </c>
      <c r="BC28" s="40">
        <f t="shared" si="73"/>
        <v>2.7027027027026973E-2</v>
      </c>
      <c r="BD28" s="40">
        <f t="shared" si="73"/>
        <v>2.6315789473684292E-2</v>
      </c>
      <c r="BE28" s="40">
        <f t="shared" si="73"/>
        <v>2.564102564102555E-2</v>
      </c>
      <c r="BF28" s="40">
        <f t="shared" si="73"/>
        <v>5.0000000000000266E-2</v>
      </c>
      <c r="BG28" s="40">
        <f t="shared" si="73"/>
        <v>4.761904761904745E-2</v>
      </c>
      <c r="BH28" s="40">
        <f t="shared" si="73"/>
        <v>4.5454545454545414E-2</v>
      </c>
    </row>
    <row r="29" spans="1:60" ht="14.25" customHeight="1" x14ac:dyDescent="0.3">
      <c r="B29" s="36">
        <v>13</v>
      </c>
      <c r="C29" s="24">
        <f t="shared" ref="C29:K29" si="74">C28*$B$9</f>
        <v>57897.463883803073</v>
      </c>
      <c r="D29" s="24">
        <f t="shared" si="74"/>
        <v>59551.677137626022</v>
      </c>
      <c r="E29" s="24">
        <f t="shared" si="74"/>
        <v>61205.890391448971</v>
      </c>
      <c r="F29" s="24">
        <f t="shared" si="74"/>
        <v>62860.103645271913</v>
      </c>
      <c r="G29" s="24">
        <f t="shared" si="74"/>
        <v>64514.316899094862</v>
      </c>
      <c r="H29" s="24">
        <f t="shared" si="74"/>
        <v>66168.530152917796</v>
      </c>
      <c r="I29" s="24">
        <f t="shared" si="74"/>
        <v>69476.956660563694</v>
      </c>
      <c r="J29" s="24">
        <f t="shared" si="74"/>
        <v>72785.383168209577</v>
      </c>
      <c r="K29" s="24">
        <f t="shared" si="74"/>
        <v>76093.80967585546</v>
      </c>
      <c r="Q29" s="44" t="s">
        <v>43</v>
      </c>
      <c r="R29" s="24">
        <f>+R22*0.0225</f>
        <v>261556.2249856134</v>
      </c>
      <c r="S29" s="24">
        <v>298201</v>
      </c>
      <c r="T29" s="24" t="s">
        <v>76</v>
      </c>
      <c r="X29" s="41">
        <f t="shared" ref="X29:AF29" si="75">+C29-C28</f>
        <v>1412.1332654586076</v>
      </c>
      <c r="Y29" s="41">
        <f t="shared" si="75"/>
        <v>1452.4799301859966</v>
      </c>
      <c r="Z29" s="41">
        <f t="shared" si="75"/>
        <v>1492.8265949133856</v>
      </c>
      <c r="AA29" s="41">
        <f t="shared" si="75"/>
        <v>1533.1732596407746</v>
      </c>
      <c r="AB29" s="41">
        <f t="shared" si="75"/>
        <v>1573.5199243681636</v>
      </c>
      <c r="AC29" s="41">
        <f t="shared" si="75"/>
        <v>1613.8665890955526</v>
      </c>
      <c r="AD29" s="41">
        <f t="shared" si="75"/>
        <v>1694.5599185503233</v>
      </c>
      <c r="AE29" s="41">
        <f t="shared" si="75"/>
        <v>1775.2532480051013</v>
      </c>
      <c r="AF29" s="41">
        <f t="shared" si="75"/>
        <v>1855.9465774598793</v>
      </c>
      <c r="AH29" s="1">
        <f t="shared" ref="AH29:AP29" si="76">+C29/C28-1</f>
        <v>2.4999999999999911E-2</v>
      </c>
      <c r="AI29" s="1">
        <f t="shared" si="76"/>
        <v>2.4999999999999911E-2</v>
      </c>
      <c r="AJ29" s="1">
        <f t="shared" si="76"/>
        <v>2.4999999999999911E-2</v>
      </c>
      <c r="AK29" s="1">
        <f t="shared" si="76"/>
        <v>2.4999999999999911E-2</v>
      </c>
      <c r="AL29" s="1">
        <f t="shared" si="76"/>
        <v>2.4999999999999911E-2</v>
      </c>
      <c r="AM29" s="1">
        <f t="shared" si="76"/>
        <v>2.4999999999999911E-2</v>
      </c>
      <c r="AN29" s="1">
        <f t="shared" si="76"/>
        <v>2.4999999999999911E-2</v>
      </c>
      <c r="AO29" s="1">
        <f t="shared" si="76"/>
        <v>2.4999999999999911E-2</v>
      </c>
      <c r="AP29" s="1">
        <f t="shared" si="76"/>
        <v>2.4999999999999911E-2</v>
      </c>
      <c r="AR29" s="39">
        <f t="shared" ref="AR29:AY29" si="77">+D29-C29</f>
        <v>1654.2132538229489</v>
      </c>
      <c r="AS29" s="39">
        <f t="shared" si="77"/>
        <v>1654.2132538229489</v>
      </c>
      <c r="AT29" s="39">
        <f t="shared" si="77"/>
        <v>1654.2132538229416</v>
      </c>
      <c r="AU29" s="39">
        <f t="shared" si="77"/>
        <v>1654.2132538229489</v>
      </c>
      <c r="AV29" s="39">
        <f t="shared" si="77"/>
        <v>1654.2132538229343</v>
      </c>
      <c r="AW29" s="39">
        <f t="shared" si="77"/>
        <v>3308.4265076458978</v>
      </c>
      <c r="AX29" s="39">
        <f t="shared" si="77"/>
        <v>3308.4265076458832</v>
      </c>
      <c r="AY29" s="39">
        <f t="shared" si="77"/>
        <v>3308.4265076458832</v>
      </c>
      <c r="AZ29" s="42"/>
      <c r="BA29" s="40">
        <f t="shared" ref="BA29:BH29" si="78">+D29/C29-1</f>
        <v>2.8571428571428692E-2</v>
      </c>
      <c r="BB29" s="40">
        <f t="shared" si="78"/>
        <v>2.7777777777777901E-2</v>
      </c>
      <c r="BC29" s="40">
        <f t="shared" si="78"/>
        <v>2.7027027027026973E-2</v>
      </c>
      <c r="BD29" s="40">
        <f t="shared" si="78"/>
        <v>2.6315789473684292E-2</v>
      </c>
      <c r="BE29" s="40">
        <f t="shared" si="78"/>
        <v>2.564102564102555E-2</v>
      </c>
      <c r="BF29" s="40">
        <f t="shared" si="78"/>
        <v>5.0000000000000044E-2</v>
      </c>
      <c r="BG29" s="40">
        <f t="shared" si="78"/>
        <v>4.761904761904745E-2</v>
      </c>
      <c r="BH29" s="40">
        <f t="shared" si="78"/>
        <v>4.5454545454545414E-2</v>
      </c>
    </row>
    <row r="30" spans="1:60" ht="14.25" customHeight="1" x14ac:dyDescent="0.3">
      <c r="B30" s="36">
        <v>14</v>
      </c>
      <c r="C30" s="24">
        <f t="shared" ref="C30:K30" si="79">C29*$B$9</f>
        <v>59344.900480898148</v>
      </c>
      <c r="D30" s="24">
        <f t="shared" si="79"/>
        <v>61040.469066066667</v>
      </c>
      <c r="E30" s="24">
        <f t="shared" si="79"/>
        <v>62736.037651235187</v>
      </c>
      <c r="F30" s="24">
        <f t="shared" si="79"/>
        <v>64431.606236403706</v>
      </c>
      <c r="G30" s="24">
        <f t="shared" si="79"/>
        <v>66127.174821572233</v>
      </c>
      <c r="H30" s="24">
        <f t="shared" si="79"/>
        <v>67822.74340674073</v>
      </c>
      <c r="I30" s="24">
        <f t="shared" si="79"/>
        <v>71213.880577077784</v>
      </c>
      <c r="J30" s="24">
        <f t="shared" si="79"/>
        <v>74605.017747414808</v>
      </c>
      <c r="K30" s="24">
        <f t="shared" si="79"/>
        <v>77996.154917751846</v>
      </c>
      <c r="Q30" s="44" t="s">
        <v>44</v>
      </c>
      <c r="R30" s="24">
        <f t="shared" ref="R30:S30" si="80">R29*1.22</f>
        <v>319098.59448244836</v>
      </c>
      <c r="S30" s="24">
        <f t="shared" si="80"/>
        <v>363805.22</v>
      </c>
      <c r="T30" s="24" t="s">
        <v>76</v>
      </c>
      <c r="X30" s="41">
        <f t="shared" ref="X30:AF30" si="81">+C30-C29</f>
        <v>1447.4365970950748</v>
      </c>
      <c r="Y30" s="41">
        <f t="shared" si="81"/>
        <v>1488.7919284406453</v>
      </c>
      <c r="Z30" s="41">
        <f t="shared" si="81"/>
        <v>1530.1472597862157</v>
      </c>
      <c r="AA30" s="41">
        <f t="shared" si="81"/>
        <v>1571.5025911317935</v>
      </c>
      <c r="AB30" s="41">
        <f t="shared" si="81"/>
        <v>1612.8579224773712</v>
      </c>
      <c r="AC30" s="41">
        <f t="shared" si="81"/>
        <v>1654.2132538229343</v>
      </c>
      <c r="AD30" s="41">
        <f t="shared" si="81"/>
        <v>1736.9239165140898</v>
      </c>
      <c r="AE30" s="41">
        <f t="shared" si="81"/>
        <v>1819.6345792052307</v>
      </c>
      <c r="AF30" s="41">
        <f t="shared" si="81"/>
        <v>1902.3452418963861</v>
      </c>
      <c r="AH30" s="1">
        <f t="shared" ref="AH30:AP30" si="82">+C30/C29-1</f>
        <v>2.4999999999999911E-2</v>
      </c>
      <c r="AI30" s="1">
        <f t="shared" si="82"/>
        <v>2.4999999999999911E-2</v>
      </c>
      <c r="AJ30" s="1">
        <f t="shared" si="82"/>
        <v>2.4999999999999911E-2</v>
      </c>
      <c r="AK30" s="1">
        <f t="shared" si="82"/>
        <v>2.4999999999999911E-2</v>
      </c>
      <c r="AL30" s="1">
        <f t="shared" si="82"/>
        <v>2.4999999999999911E-2</v>
      </c>
      <c r="AM30" s="1">
        <f t="shared" si="82"/>
        <v>2.4999999999999911E-2</v>
      </c>
      <c r="AN30" s="1">
        <f t="shared" si="82"/>
        <v>2.4999999999999911E-2</v>
      </c>
      <c r="AO30" s="1">
        <f t="shared" si="82"/>
        <v>2.4999999999999911E-2</v>
      </c>
      <c r="AP30" s="1">
        <f t="shared" si="82"/>
        <v>2.4999999999999911E-2</v>
      </c>
      <c r="AR30" s="39">
        <f t="shared" ref="AR30:AY30" si="83">+D30-C30</f>
        <v>1695.5685851685193</v>
      </c>
      <c r="AS30" s="39">
        <f t="shared" si="83"/>
        <v>1695.5685851685193</v>
      </c>
      <c r="AT30" s="39">
        <f t="shared" si="83"/>
        <v>1695.5685851685193</v>
      </c>
      <c r="AU30" s="39">
        <f t="shared" si="83"/>
        <v>1695.5685851685266</v>
      </c>
      <c r="AV30" s="39">
        <f t="shared" si="83"/>
        <v>1695.5685851684975</v>
      </c>
      <c r="AW30" s="39">
        <f t="shared" si="83"/>
        <v>3391.1371703370532</v>
      </c>
      <c r="AX30" s="39">
        <f t="shared" si="83"/>
        <v>3391.1371703370241</v>
      </c>
      <c r="AY30" s="39">
        <f t="shared" si="83"/>
        <v>3391.1371703370387</v>
      </c>
      <c r="AZ30" s="42"/>
      <c r="BA30" s="40">
        <f t="shared" ref="BA30:BH30" si="84">+D30/C30-1</f>
        <v>2.8571428571428692E-2</v>
      </c>
      <c r="BB30" s="40">
        <f t="shared" si="84"/>
        <v>2.7777777777777901E-2</v>
      </c>
      <c r="BC30" s="40">
        <f t="shared" si="84"/>
        <v>2.7027027027026973E-2</v>
      </c>
      <c r="BD30" s="40">
        <f t="shared" si="84"/>
        <v>2.6315789473684292E-2</v>
      </c>
      <c r="BE30" s="40">
        <f t="shared" si="84"/>
        <v>2.5641025641025328E-2</v>
      </c>
      <c r="BF30" s="40">
        <f t="shared" si="84"/>
        <v>5.0000000000000266E-2</v>
      </c>
      <c r="BG30" s="40">
        <f t="shared" si="84"/>
        <v>4.761904761904745E-2</v>
      </c>
      <c r="BH30" s="40">
        <f t="shared" si="84"/>
        <v>4.5454545454545414E-2</v>
      </c>
    </row>
    <row r="31" spans="1:60" ht="14.25" customHeight="1" x14ac:dyDescent="0.3">
      <c r="B31" s="36">
        <v>15</v>
      </c>
      <c r="C31" s="37">
        <f t="shared" ref="C31:K31" si="85">C30*$B$9</f>
        <v>60828.522992920596</v>
      </c>
      <c r="D31" s="37">
        <f t="shared" si="85"/>
        <v>62566.480792718328</v>
      </c>
      <c r="E31" s="24">
        <f t="shared" si="85"/>
        <v>64304.43859251606</v>
      </c>
      <c r="F31" s="24">
        <f t="shared" si="85"/>
        <v>66042.396392313793</v>
      </c>
      <c r="G31" s="24">
        <f t="shared" si="85"/>
        <v>67780.354192111539</v>
      </c>
      <c r="H31" s="24">
        <f t="shared" si="85"/>
        <v>69518.311991909242</v>
      </c>
      <c r="I31" s="24">
        <f t="shared" si="85"/>
        <v>72994.227591504721</v>
      </c>
      <c r="J31" s="24">
        <f t="shared" si="85"/>
        <v>76470.143191100171</v>
      </c>
      <c r="K31" s="24">
        <f t="shared" si="85"/>
        <v>79946.058790695635</v>
      </c>
      <c r="S31" s="45" t="s">
        <v>45</v>
      </c>
      <c r="T31" s="29" t="s">
        <v>18</v>
      </c>
      <c r="X31" s="41">
        <f t="shared" ref="X31:AF31" si="86">+C31-C30</f>
        <v>1483.6225120224481</v>
      </c>
      <c r="Y31" s="41">
        <f t="shared" si="86"/>
        <v>1526.0117266516609</v>
      </c>
      <c r="Z31" s="41">
        <f t="shared" si="86"/>
        <v>1568.4009412808737</v>
      </c>
      <c r="AA31" s="41">
        <f t="shared" si="86"/>
        <v>1610.7901559100865</v>
      </c>
      <c r="AB31" s="41">
        <f t="shared" si="86"/>
        <v>1653.1793705393065</v>
      </c>
      <c r="AC31" s="41">
        <f t="shared" si="86"/>
        <v>1695.5685851685121</v>
      </c>
      <c r="AD31" s="41">
        <f t="shared" si="86"/>
        <v>1780.3470144269377</v>
      </c>
      <c r="AE31" s="41">
        <f t="shared" si="86"/>
        <v>1865.1254436853633</v>
      </c>
      <c r="AF31" s="41">
        <f t="shared" si="86"/>
        <v>1949.9038729437889</v>
      </c>
      <c r="AH31" s="1">
        <f t="shared" ref="AH31:AP31" si="87">+C31/C30-1</f>
        <v>2.4999999999999911E-2</v>
      </c>
      <c r="AI31" s="1">
        <f t="shared" si="87"/>
        <v>2.4999999999999911E-2</v>
      </c>
      <c r="AJ31" s="1">
        <f t="shared" si="87"/>
        <v>2.4999999999999911E-2</v>
      </c>
      <c r="AK31" s="1">
        <f t="shared" si="87"/>
        <v>2.4999999999999911E-2</v>
      </c>
      <c r="AL31" s="1">
        <f t="shared" si="87"/>
        <v>2.4999999999999911E-2</v>
      </c>
      <c r="AM31" s="1">
        <f t="shared" si="87"/>
        <v>2.4999999999999911E-2</v>
      </c>
      <c r="AN31" s="1">
        <f t="shared" si="87"/>
        <v>2.4999999999999911E-2</v>
      </c>
      <c r="AO31" s="1">
        <f t="shared" si="87"/>
        <v>2.4999999999999911E-2</v>
      </c>
      <c r="AP31" s="1">
        <f t="shared" si="87"/>
        <v>2.4999999999999911E-2</v>
      </c>
      <c r="AR31" s="39">
        <f t="shared" ref="AR31:AY31" si="88">+D31-C31</f>
        <v>1737.9577997977322</v>
      </c>
      <c r="AS31" s="39">
        <f t="shared" si="88"/>
        <v>1737.9577997977322</v>
      </c>
      <c r="AT31" s="39">
        <f t="shared" si="88"/>
        <v>1737.9577997977322</v>
      </c>
      <c r="AU31" s="39">
        <f t="shared" si="88"/>
        <v>1737.9577997977467</v>
      </c>
      <c r="AV31" s="39">
        <f t="shared" si="88"/>
        <v>1737.957799797703</v>
      </c>
      <c r="AW31" s="39">
        <f t="shared" si="88"/>
        <v>3475.9155995954789</v>
      </c>
      <c r="AX31" s="39">
        <f t="shared" si="88"/>
        <v>3475.9155995954497</v>
      </c>
      <c r="AY31" s="39">
        <f t="shared" si="88"/>
        <v>3475.9155995954643</v>
      </c>
      <c r="AZ31" s="42"/>
      <c r="BA31" s="40">
        <f t="shared" ref="BA31:BH31" si="89">+D31/C31-1</f>
        <v>2.8571428571428692E-2</v>
      </c>
      <c r="BB31" s="40">
        <f t="shared" si="89"/>
        <v>2.7777777777777901E-2</v>
      </c>
      <c r="BC31" s="40">
        <f t="shared" si="89"/>
        <v>2.7027027027026973E-2</v>
      </c>
      <c r="BD31" s="40">
        <f t="shared" si="89"/>
        <v>2.6315789473684514E-2</v>
      </c>
      <c r="BE31" s="40">
        <f t="shared" si="89"/>
        <v>2.5641025641025328E-2</v>
      </c>
      <c r="BF31" s="40">
        <f t="shared" si="89"/>
        <v>5.0000000000000266E-2</v>
      </c>
      <c r="BG31" s="40">
        <f t="shared" si="89"/>
        <v>4.761904761904745E-2</v>
      </c>
      <c r="BH31" s="40">
        <f t="shared" si="89"/>
        <v>4.5454545454545414E-2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90">E31*$B$10</f>
        <v>65912.049557328952</v>
      </c>
      <c r="F32" s="24">
        <f t="shared" si="90"/>
        <v>67693.456302121631</v>
      </c>
      <c r="G32" s="24">
        <f t="shared" si="90"/>
        <v>69474.863046914325</v>
      </c>
      <c r="H32" s="24">
        <f t="shared" si="90"/>
        <v>71256.269791706975</v>
      </c>
      <c r="I32" s="24">
        <f t="shared" si="90"/>
        <v>74819.083281292333</v>
      </c>
      <c r="J32" s="24">
        <f t="shared" si="90"/>
        <v>78381.896770877662</v>
      </c>
      <c r="K32" s="24">
        <f t="shared" si="90"/>
        <v>81944.71026046302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1">+E32-E31</f>
        <v>1607.6109648128913</v>
      </c>
      <c r="AA32" s="41">
        <f t="shared" si="91"/>
        <v>1651.0599098078383</v>
      </c>
      <c r="AB32" s="41">
        <f t="shared" si="91"/>
        <v>1694.5088548027852</v>
      </c>
      <c r="AC32" s="41">
        <f t="shared" si="91"/>
        <v>1737.9577997977322</v>
      </c>
      <c r="AD32" s="41">
        <f t="shared" si="91"/>
        <v>1824.8556897876115</v>
      </c>
      <c r="AE32" s="41">
        <f t="shared" si="91"/>
        <v>1911.7535797774908</v>
      </c>
      <c r="AF32" s="41">
        <f t="shared" si="91"/>
        <v>1998.6514697673847</v>
      </c>
      <c r="AG32" s="41"/>
      <c r="AJ32" s="1">
        <f t="shared" ref="AJ32:AP32" si="92">+E32/E31-1</f>
        <v>2.4999999999999911E-2</v>
      </c>
      <c r="AK32" s="1">
        <f t="shared" si="92"/>
        <v>2.4999999999999911E-2</v>
      </c>
      <c r="AL32" s="1">
        <f t="shared" si="92"/>
        <v>2.4999999999999911E-2</v>
      </c>
      <c r="AM32" s="1">
        <f t="shared" si="92"/>
        <v>2.4999999999999911E-2</v>
      </c>
      <c r="AN32" s="1">
        <f t="shared" si="92"/>
        <v>2.4999999999999911E-2</v>
      </c>
      <c r="AO32" s="1">
        <f t="shared" si="92"/>
        <v>2.4999999999999911E-2</v>
      </c>
      <c r="AP32" s="1">
        <f t="shared" si="92"/>
        <v>2.4999999999999911E-2</v>
      </c>
      <c r="AR32" s="39"/>
      <c r="AS32" s="39"/>
      <c r="AT32" s="39">
        <f t="shared" ref="AT32:AY32" si="93">+F32-E32</f>
        <v>1781.4067447926791</v>
      </c>
      <c r="AU32" s="39">
        <f t="shared" si="93"/>
        <v>1781.4067447926936</v>
      </c>
      <c r="AV32" s="39">
        <f t="shared" si="93"/>
        <v>1781.40674479265</v>
      </c>
      <c r="AW32" s="39">
        <f t="shared" si="93"/>
        <v>3562.8134895853582</v>
      </c>
      <c r="AX32" s="39">
        <f t="shared" si="93"/>
        <v>3562.8134895853291</v>
      </c>
      <c r="AY32" s="39">
        <f t="shared" si="93"/>
        <v>3562.8134895853582</v>
      </c>
      <c r="AZ32" s="42"/>
      <c r="BA32" s="40"/>
      <c r="BB32" s="40"/>
      <c r="BC32" s="40">
        <f t="shared" ref="BC32:BH32" si="94">+F32/E32-1</f>
        <v>2.7027027027027195E-2</v>
      </c>
      <c r="BD32" s="40">
        <f t="shared" si="94"/>
        <v>2.6315789473684514E-2</v>
      </c>
      <c r="BE32" s="40">
        <f t="shared" si="94"/>
        <v>2.5641025641025328E-2</v>
      </c>
      <c r="BF32" s="40">
        <f t="shared" si="94"/>
        <v>5.0000000000000044E-2</v>
      </c>
      <c r="BG32" s="40">
        <f t="shared" si="94"/>
        <v>4.761904761904745E-2</v>
      </c>
      <c r="BH32" s="40">
        <f t="shared" si="94"/>
        <v>4.5454545454545636E-2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5">E32*$B$10</f>
        <v>67559.850796262166</v>
      </c>
      <c r="F33" s="24">
        <f t="shared" si="95"/>
        <v>69385.792709674672</v>
      </c>
      <c r="G33" s="24">
        <f t="shared" si="95"/>
        <v>71211.734623087177</v>
      </c>
      <c r="H33" s="24">
        <f t="shared" si="95"/>
        <v>73037.676536499639</v>
      </c>
      <c r="I33" s="24">
        <f t="shared" si="95"/>
        <v>76689.560363324636</v>
      </c>
      <c r="J33" s="24">
        <f t="shared" si="95"/>
        <v>80341.444190149603</v>
      </c>
      <c r="K33" s="24">
        <f t="shared" si="95"/>
        <v>83993.328016974585</v>
      </c>
      <c r="Q33" s="47" t="s">
        <v>47</v>
      </c>
      <c r="R33" s="41">
        <f t="shared" ref="R33:T33" si="96">-R25</f>
        <v>-936752.22978123708</v>
      </c>
      <c r="S33" s="41">
        <f t="shared" si="96"/>
        <v>-1304079.2549111124</v>
      </c>
      <c r="T33" s="70">
        <f t="shared" si="96"/>
        <v>-828327.63300000003</v>
      </c>
      <c r="U33" s="1" t="s">
        <v>48</v>
      </c>
      <c r="X33" s="41"/>
      <c r="Y33" s="41"/>
      <c r="Z33" s="41">
        <f t="shared" ref="Z33:AF33" si="97">+E33-E32</f>
        <v>1647.8012389332143</v>
      </c>
      <c r="AA33" s="41">
        <f t="shared" si="97"/>
        <v>1692.3364075530408</v>
      </c>
      <c r="AB33" s="41">
        <f t="shared" si="97"/>
        <v>1736.8715761728527</v>
      </c>
      <c r="AC33" s="41">
        <f t="shared" si="97"/>
        <v>1781.4067447926645</v>
      </c>
      <c r="AD33" s="41">
        <f t="shared" si="97"/>
        <v>1870.4770820323029</v>
      </c>
      <c r="AE33" s="41">
        <f t="shared" si="97"/>
        <v>1959.5474192719412</v>
      </c>
      <c r="AF33" s="41">
        <f t="shared" si="97"/>
        <v>2048.6177565115649</v>
      </c>
      <c r="AG33" s="41"/>
      <c r="AJ33" s="1">
        <f t="shared" ref="AJ33:AP33" si="98">+E33/E32-1</f>
        <v>2.4999999999999911E-2</v>
      </c>
      <c r="AK33" s="1">
        <f t="shared" si="98"/>
        <v>2.4999999999999911E-2</v>
      </c>
      <c r="AL33" s="1">
        <f t="shared" si="98"/>
        <v>2.4999999999999911E-2</v>
      </c>
      <c r="AM33" s="1">
        <f t="shared" si="98"/>
        <v>2.4999999999999911E-2</v>
      </c>
      <c r="AN33" s="1">
        <f t="shared" si="98"/>
        <v>2.4999999999999911E-2</v>
      </c>
      <c r="AO33" s="1">
        <f t="shared" si="98"/>
        <v>2.4999999999999911E-2</v>
      </c>
      <c r="AP33" s="1">
        <f t="shared" si="98"/>
        <v>2.4999999999999911E-2</v>
      </c>
      <c r="AR33" s="39"/>
      <c r="AS33" s="39"/>
      <c r="AT33" s="39">
        <f t="shared" ref="AT33:AY33" si="99">+F33-E33</f>
        <v>1825.9419134125055</v>
      </c>
      <c r="AU33" s="39">
        <f t="shared" si="99"/>
        <v>1825.9419134125055</v>
      </c>
      <c r="AV33" s="39">
        <f t="shared" si="99"/>
        <v>1825.9419134124619</v>
      </c>
      <c r="AW33" s="39">
        <f t="shared" si="99"/>
        <v>3651.8838268249965</v>
      </c>
      <c r="AX33" s="39">
        <f t="shared" si="99"/>
        <v>3651.8838268249674</v>
      </c>
      <c r="AY33" s="39">
        <f t="shared" si="99"/>
        <v>3651.883826824982</v>
      </c>
      <c r="AZ33" s="42"/>
      <c r="BA33" s="40"/>
      <c r="BB33" s="40"/>
      <c r="BC33" s="40">
        <f t="shared" ref="BC33:BH33" si="100">+F33/E33-1</f>
        <v>2.7027027027027195E-2</v>
      </c>
      <c r="BD33" s="40">
        <f t="shared" si="100"/>
        <v>2.6315789473684514E-2</v>
      </c>
      <c r="BE33" s="40">
        <f t="shared" si="100"/>
        <v>2.5641025641025328E-2</v>
      </c>
      <c r="BF33" s="40">
        <f t="shared" si="100"/>
        <v>5.0000000000000266E-2</v>
      </c>
      <c r="BG33" s="40">
        <f t="shared" si="100"/>
        <v>4.761904761904745E-2</v>
      </c>
      <c r="BH33" s="40">
        <f t="shared" si="100"/>
        <v>4.5454545454545414E-2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1">E33*$B$10</f>
        <v>69248.847066168717</v>
      </c>
      <c r="F34" s="24">
        <f t="shared" si="101"/>
        <v>71120.437527416536</v>
      </c>
      <c r="G34" s="24">
        <f t="shared" si="101"/>
        <v>72992.027988664355</v>
      </c>
      <c r="H34" s="24">
        <f t="shared" si="101"/>
        <v>74863.61844991213</v>
      </c>
      <c r="I34" s="24">
        <f t="shared" si="101"/>
        <v>78606.799372407739</v>
      </c>
      <c r="J34" s="24">
        <f t="shared" si="101"/>
        <v>82349.980294903333</v>
      </c>
      <c r="K34" s="24">
        <f t="shared" si="101"/>
        <v>86093.161217398942</v>
      </c>
      <c r="Q34" s="47" t="s">
        <v>49</v>
      </c>
      <c r="R34" s="41">
        <f t="shared" ref="R34:T34" si="102">-R19</f>
        <v>-294241.32047031814</v>
      </c>
      <c r="S34" s="41">
        <f t="shared" si="102"/>
        <v>-409621.75719977135</v>
      </c>
      <c r="T34" s="41">
        <f t="shared" si="102"/>
        <v>-268296.19410000002</v>
      </c>
      <c r="U34" s="1" t="s">
        <v>50</v>
      </c>
      <c r="X34" s="41"/>
      <c r="Y34" s="41"/>
      <c r="Z34" s="41">
        <f t="shared" ref="Z34:AF34" si="103">+E34-E33</f>
        <v>1688.9962699065509</v>
      </c>
      <c r="AA34" s="41">
        <f t="shared" si="103"/>
        <v>1734.6448177418642</v>
      </c>
      <c r="AB34" s="41">
        <f t="shared" si="103"/>
        <v>1780.2933655771776</v>
      </c>
      <c r="AC34" s="41">
        <f t="shared" si="103"/>
        <v>1825.941913412491</v>
      </c>
      <c r="AD34" s="41">
        <f t="shared" si="103"/>
        <v>1917.2390090831032</v>
      </c>
      <c r="AE34" s="41">
        <f t="shared" si="103"/>
        <v>2008.5361047537299</v>
      </c>
      <c r="AF34" s="41">
        <f t="shared" si="103"/>
        <v>2099.8332004243566</v>
      </c>
      <c r="AG34" s="41"/>
      <c r="AJ34" s="1">
        <f t="shared" ref="AJ34:AP34" si="104">+E34/E33-1</f>
        <v>2.4999999999999911E-2</v>
      </c>
      <c r="AK34" s="1">
        <f t="shared" si="104"/>
        <v>2.4999999999999911E-2</v>
      </c>
      <c r="AL34" s="1">
        <f t="shared" si="104"/>
        <v>2.4999999999999911E-2</v>
      </c>
      <c r="AM34" s="1">
        <f t="shared" si="104"/>
        <v>2.4999999999999911E-2</v>
      </c>
      <c r="AN34" s="1">
        <f t="shared" si="104"/>
        <v>2.4999999999999911E-2</v>
      </c>
      <c r="AO34" s="1">
        <f t="shared" si="104"/>
        <v>2.4999999999999911E-2</v>
      </c>
      <c r="AP34" s="1">
        <f t="shared" si="104"/>
        <v>2.4999999999999911E-2</v>
      </c>
      <c r="AR34" s="39"/>
      <c r="AS34" s="39"/>
      <c r="AT34" s="39">
        <f t="shared" ref="AT34:AY34" si="105">+F34-E34</f>
        <v>1871.5904612478189</v>
      </c>
      <c r="AU34" s="39">
        <f t="shared" si="105"/>
        <v>1871.5904612478189</v>
      </c>
      <c r="AV34" s="39">
        <f t="shared" si="105"/>
        <v>1871.5904612477752</v>
      </c>
      <c r="AW34" s="39">
        <f t="shared" si="105"/>
        <v>3743.1809224956087</v>
      </c>
      <c r="AX34" s="39">
        <f t="shared" si="105"/>
        <v>3743.1809224955941</v>
      </c>
      <c r="AY34" s="39">
        <f t="shared" si="105"/>
        <v>3743.1809224956087</v>
      </c>
      <c r="AZ34" s="42"/>
      <c r="BA34" s="40"/>
      <c r="BB34" s="40"/>
      <c r="BC34" s="40">
        <f t="shared" ref="BC34:BH34" si="106">+F34/E34-1</f>
        <v>2.7027027027027195E-2</v>
      </c>
      <c r="BD34" s="40">
        <f t="shared" si="106"/>
        <v>2.6315789473684514E-2</v>
      </c>
      <c r="BE34" s="40">
        <f t="shared" si="106"/>
        <v>2.5641025641025328E-2</v>
      </c>
      <c r="BF34" s="40">
        <f t="shared" si="106"/>
        <v>5.0000000000000044E-2</v>
      </c>
      <c r="BG34" s="40">
        <f t="shared" si="106"/>
        <v>4.761904761904745E-2</v>
      </c>
      <c r="BH34" s="40">
        <f t="shared" si="106"/>
        <v>4.5454545454545414E-2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7">E34*$B$10</f>
        <v>70980.068242822934</v>
      </c>
      <c r="F35" s="24">
        <f t="shared" si="107"/>
        <v>72898.448465601949</v>
      </c>
      <c r="G35" s="24">
        <f t="shared" si="107"/>
        <v>74816.828688380963</v>
      </c>
      <c r="H35" s="24">
        <f t="shared" si="107"/>
        <v>76735.20891115992</v>
      </c>
      <c r="I35" s="24">
        <f t="shared" si="107"/>
        <v>80571.96935671792</v>
      </c>
      <c r="J35" s="24">
        <f t="shared" si="107"/>
        <v>84408.729802275906</v>
      </c>
      <c r="K35" s="24">
        <f t="shared" si="107"/>
        <v>88245.490247833906</v>
      </c>
      <c r="Q35" s="47" t="s">
        <v>51</v>
      </c>
      <c r="R35" s="41">
        <v>-65000</v>
      </c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8">+E35-E34</f>
        <v>1731.2211766542168</v>
      </c>
      <c r="AA35" s="41">
        <f t="shared" si="108"/>
        <v>1778.0109381854127</v>
      </c>
      <c r="AB35" s="41">
        <f t="shared" si="108"/>
        <v>1824.8006997166085</v>
      </c>
      <c r="AC35" s="41">
        <f t="shared" si="108"/>
        <v>1871.5904612477898</v>
      </c>
      <c r="AD35" s="41">
        <f t="shared" si="108"/>
        <v>1965.1699843101815</v>
      </c>
      <c r="AE35" s="41">
        <f t="shared" si="108"/>
        <v>2058.7495073725731</v>
      </c>
      <c r="AF35" s="41">
        <f t="shared" si="108"/>
        <v>2152.3290304349648</v>
      </c>
      <c r="AG35" s="41"/>
      <c r="AJ35" s="1">
        <f t="shared" ref="AJ35:AP35" si="109">+E35/E34-1</f>
        <v>2.4999999999999911E-2</v>
      </c>
      <c r="AK35" s="1">
        <f t="shared" si="109"/>
        <v>2.4999999999999911E-2</v>
      </c>
      <c r="AL35" s="1">
        <f t="shared" si="109"/>
        <v>2.4999999999999911E-2</v>
      </c>
      <c r="AM35" s="1">
        <f t="shared" si="109"/>
        <v>2.4999999999999911E-2</v>
      </c>
      <c r="AN35" s="1">
        <f t="shared" si="109"/>
        <v>2.4999999999999911E-2</v>
      </c>
      <c r="AO35" s="1">
        <f t="shared" si="109"/>
        <v>2.4999999999999911E-2</v>
      </c>
      <c r="AP35" s="1">
        <f t="shared" si="109"/>
        <v>2.4999999999999911E-2</v>
      </c>
      <c r="AR35" s="39"/>
      <c r="AS35" s="39"/>
      <c r="AT35" s="39">
        <f t="shared" ref="AT35:AY35" si="110">+F35-E35</f>
        <v>1918.3802227790147</v>
      </c>
      <c r="AU35" s="39">
        <f t="shared" si="110"/>
        <v>1918.3802227790147</v>
      </c>
      <c r="AV35" s="39">
        <f t="shared" si="110"/>
        <v>1918.3802227789565</v>
      </c>
      <c r="AW35" s="39">
        <f t="shared" si="110"/>
        <v>3836.7604455580004</v>
      </c>
      <c r="AX35" s="39">
        <f t="shared" si="110"/>
        <v>3836.7604455579858</v>
      </c>
      <c r="AY35" s="39">
        <f t="shared" si="110"/>
        <v>3836.7604455580004</v>
      </c>
      <c r="AZ35" s="42"/>
      <c r="BA35" s="40"/>
      <c r="BB35" s="40"/>
      <c r="BC35" s="40">
        <f t="shared" ref="BC35:BH35" si="111">+F35/E35-1</f>
        <v>2.7027027027027195E-2</v>
      </c>
      <c r="BD35" s="40">
        <f t="shared" si="111"/>
        <v>2.6315789473684514E-2</v>
      </c>
      <c r="BE35" s="40">
        <f t="shared" si="111"/>
        <v>2.5641025641025106E-2</v>
      </c>
      <c r="BF35" s="40">
        <f t="shared" si="111"/>
        <v>5.0000000000000044E-2</v>
      </c>
      <c r="BG35" s="40">
        <f t="shared" si="111"/>
        <v>4.761904761904745E-2</v>
      </c>
      <c r="BH35" s="40">
        <f t="shared" si="111"/>
        <v>4.5454545454545414E-2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2">E35*$B$10</f>
        <v>72754.569948893506</v>
      </c>
      <c r="F36" s="24">
        <f t="shared" si="112"/>
        <v>74720.909677241987</v>
      </c>
      <c r="G36" s="24">
        <f t="shared" si="112"/>
        <v>76687.249405590483</v>
      </c>
      <c r="H36" s="24">
        <f t="shared" si="112"/>
        <v>78653.589133938905</v>
      </c>
      <c r="I36" s="24">
        <f t="shared" si="112"/>
        <v>82586.268590635867</v>
      </c>
      <c r="J36" s="24">
        <f t="shared" si="112"/>
        <v>86518.9480473328</v>
      </c>
      <c r="K36" s="24">
        <f t="shared" si="112"/>
        <v>90451.627504029748</v>
      </c>
      <c r="Q36" s="47" t="s">
        <v>77</v>
      </c>
      <c r="R36" s="41">
        <v>-130000</v>
      </c>
      <c r="S36" s="41">
        <v>-130000</v>
      </c>
      <c r="T36" s="41">
        <v>-130000</v>
      </c>
      <c r="U36" s="1" t="s">
        <v>52</v>
      </c>
      <c r="X36" s="41"/>
      <c r="Y36" s="41"/>
      <c r="Z36" s="41">
        <f t="shared" ref="Z36:AF36" si="113">+E36-E35</f>
        <v>1774.5017060705723</v>
      </c>
      <c r="AA36" s="41">
        <f t="shared" si="113"/>
        <v>1822.4612116400385</v>
      </c>
      <c r="AB36" s="41">
        <f t="shared" si="113"/>
        <v>1870.4207172095194</v>
      </c>
      <c r="AC36" s="41">
        <f t="shared" si="113"/>
        <v>1918.3802227789856</v>
      </c>
      <c r="AD36" s="41">
        <f t="shared" si="113"/>
        <v>2014.2992339179473</v>
      </c>
      <c r="AE36" s="41">
        <f t="shared" si="113"/>
        <v>2110.2182450568944</v>
      </c>
      <c r="AF36" s="41">
        <f t="shared" si="113"/>
        <v>2206.1372561958415</v>
      </c>
      <c r="AG36" s="41"/>
      <c r="AJ36" s="1">
        <f t="shared" ref="AJ36:AP36" si="114">+E36/E35-1</f>
        <v>2.4999999999999911E-2</v>
      </c>
      <c r="AK36" s="1">
        <f t="shared" si="114"/>
        <v>2.4999999999999911E-2</v>
      </c>
      <c r="AL36" s="1">
        <f t="shared" si="114"/>
        <v>2.4999999999999911E-2</v>
      </c>
      <c r="AM36" s="1">
        <f t="shared" si="114"/>
        <v>2.4999999999999911E-2</v>
      </c>
      <c r="AN36" s="1">
        <f t="shared" si="114"/>
        <v>2.4999999999999911E-2</v>
      </c>
      <c r="AO36" s="1">
        <f t="shared" si="114"/>
        <v>2.4999999999999911E-2</v>
      </c>
      <c r="AP36" s="1">
        <f t="shared" si="114"/>
        <v>2.4999999999999911E-2</v>
      </c>
      <c r="AR36" s="39"/>
      <c r="AS36" s="39"/>
      <c r="AT36" s="39">
        <f t="shared" ref="AT36:AY36" si="115">+F36-E36</f>
        <v>1966.339728348481</v>
      </c>
      <c r="AU36" s="39">
        <f t="shared" si="115"/>
        <v>1966.3397283484956</v>
      </c>
      <c r="AV36" s="39">
        <f t="shared" si="115"/>
        <v>1966.3397283484228</v>
      </c>
      <c r="AW36" s="39">
        <f t="shared" si="115"/>
        <v>3932.679456696962</v>
      </c>
      <c r="AX36" s="39">
        <f t="shared" si="115"/>
        <v>3932.6794566969329</v>
      </c>
      <c r="AY36" s="39">
        <f t="shared" si="115"/>
        <v>3932.6794566969475</v>
      </c>
      <c r="AZ36" s="42"/>
      <c r="BA36" s="40"/>
      <c r="BB36" s="40"/>
      <c r="BC36" s="40">
        <f t="shared" ref="BC36:BH36" si="116">+F36/E36-1</f>
        <v>2.7027027027027195E-2</v>
      </c>
      <c r="BD36" s="40">
        <f t="shared" si="116"/>
        <v>2.6315789473684514E-2</v>
      </c>
      <c r="BE36" s="40">
        <f t="shared" si="116"/>
        <v>2.5641025641024884E-2</v>
      </c>
      <c r="BF36" s="40">
        <f t="shared" si="116"/>
        <v>5.0000000000000266E-2</v>
      </c>
      <c r="BG36" s="40">
        <f t="shared" si="116"/>
        <v>4.761904761904745E-2</v>
      </c>
      <c r="BH36" s="40">
        <f t="shared" si="116"/>
        <v>4.5454545454545414E-2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7">H36*$B$10</f>
        <v>80619.928862287372</v>
      </c>
      <c r="I37" s="24">
        <f t="shared" si="117"/>
        <v>84650.925305401761</v>
      </c>
      <c r="J37" s="24">
        <f t="shared" si="117"/>
        <v>88681.921748516106</v>
      </c>
      <c r="K37" s="24">
        <f t="shared" si="117"/>
        <v>92712.918191630481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8">+H37-H36</f>
        <v>1966.3397283484665</v>
      </c>
      <c r="AD37" s="41">
        <f t="shared" si="118"/>
        <v>2064.6567147658934</v>
      </c>
      <c r="AE37" s="41">
        <f t="shared" si="118"/>
        <v>2162.9737011833058</v>
      </c>
      <c r="AF37" s="41">
        <f t="shared" si="118"/>
        <v>2261.2906876007328</v>
      </c>
      <c r="AG37" s="41"/>
      <c r="AM37" s="1">
        <f t="shared" ref="AM37:AP37" si="119">+H37/H36-1</f>
        <v>2.4999999999999911E-2</v>
      </c>
      <c r="AN37" s="1">
        <f t="shared" si="119"/>
        <v>2.4999999999999911E-2</v>
      </c>
      <c r="AO37" s="1">
        <f t="shared" si="119"/>
        <v>2.4999999999999911E-2</v>
      </c>
      <c r="AP37" s="1">
        <f t="shared" si="119"/>
        <v>2.4999999999999911E-2</v>
      </c>
      <c r="AR37" s="39"/>
      <c r="AS37" s="39"/>
      <c r="AT37" s="39"/>
      <c r="AU37" s="39"/>
      <c r="AV37" s="39"/>
      <c r="AW37" s="39">
        <f t="shared" ref="AW37:AY37" si="120">+I37-H37</f>
        <v>4030.996443114389</v>
      </c>
      <c r="AX37" s="39">
        <f t="shared" si="120"/>
        <v>4030.9964431143453</v>
      </c>
      <c r="AY37" s="39">
        <f t="shared" si="120"/>
        <v>4030.9964431143744</v>
      </c>
      <c r="AZ37" s="42"/>
      <c r="BA37" s="40"/>
      <c r="BB37" s="40"/>
      <c r="BC37" s="40"/>
      <c r="BD37" s="40"/>
      <c r="BE37" s="40"/>
      <c r="BF37" s="40">
        <f t="shared" ref="BF37:BH37" si="121">+I37/H37-1</f>
        <v>5.0000000000000266E-2</v>
      </c>
      <c r="BG37" s="40">
        <f t="shared" si="121"/>
        <v>4.7619047619047228E-2</v>
      </c>
      <c r="BH37" s="40">
        <f t="shared" si="121"/>
        <v>4.5454545454545414E-2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2">H37*$B$10</f>
        <v>82635.427083844552</v>
      </c>
      <c r="I38" s="24">
        <f t="shared" si="122"/>
        <v>86767.198438036794</v>
      </c>
      <c r="J38" s="24">
        <f t="shared" si="122"/>
        <v>90898.969792229007</v>
      </c>
      <c r="K38" s="24">
        <f t="shared" si="122"/>
        <v>95030.741146421235</v>
      </c>
      <c r="Q38" s="49" t="s">
        <v>55</v>
      </c>
      <c r="R38" s="50">
        <f t="shared" ref="R38:T38" si="123">SUM(R32:R37)</f>
        <v>-310993.55025155522</v>
      </c>
      <c r="S38" s="50">
        <f t="shared" si="123"/>
        <v>-793701.01211088372</v>
      </c>
      <c r="T38" s="50">
        <f t="shared" si="123"/>
        <v>-176623.82710000005</v>
      </c>
      <c r="X38" s="41"/>
      <c r="Y38" s="41"/>
      <c r="Z38" s="41"/>
      <c r="AA38" s="41"/>
      <c r="AB38" s="41"/>
      <c r="AC38" s="41">
        <f t="shared" ref="AC38:AF38" si="124">+H38-H37</f>
        <v>2015.4982215571799</v>
      </c>
      <c r="AD38" s="41">
        <f t="shared" si="124"/>
        <v>2116.2731326350331</v>
      </c>
      <c r="AE38" s="41">
        <f t="shared" si="124"/>
        <v>2217.0480437129008</v>
      </c>
      <c r="AF38" s="41">
        <f t="shared" si="124"/>
        <v>2317.822954790754</v>
      </c>
      <c r="AG38" s="41"/>
      <c r="AM38" s="1">
        <f t="shared" ref="AM38:AP38" si="125">+H38/H37-1</f>
        <v>2.4999999999999911E-2</v>
      </c>
      <c r="AN38" s="1">
        <f t="shared" si="125"/>
        <v>2.4999999999999911E-2</v>
      </c>
      <c r="AO38" s="1">
        <f t="shared" si="125"/>
        <v>2.4999999999999911E-2</v>
      </c>
      <c r="AP38" s="1">
        <f t="shared" si="125"/>
        <v>2.4999999999999911E-2</v>
      </c>
      <c r="AR38" s="39"/>
      <c r="AS38" s="39"/>
      <c r="AT38" s="39"/>
      <c r="AU38" s="39"/>
      <c r="AV38" s="39"/>
      <c r="AW38" s="39">
        <f t="shared" ref="AW38:AY38" si="126">+I38-H38</f>
        <v>4131.7713541922421</v>
      </c>
      <c r="AX38" s="39">
        <f t="shared" si="126"/>
        <v>4131.771354192213</v>
      </c>
      <c r="AY38" s="39">
        <f t="shared" si="126"/>
        <v>4131.7713541922276</v>
      </c>
      <c r="AZ38" s="42"/>
      <c r="BA38" s="40"/>
      <c r="BB38" s="40"/>
      <c r="BC38" s="40"/>
      <c r="BD38" s="40"/>
      <c r="BE38" s="40"/>
      <c r="BF38" s="40">
        <f t="shared" ref="BF38:BH38" si="127">+I38/H38-1</f>
        <v>5.0000000000000266E-2</v>
      </c>
      <c r="BG38" s="40">
        <f t="shared" si="127"/>
        <v>4.761904761904745E-2</v>
      </c>
      <c r="BH38" s="40">
        <f t="shared" si="127"/>
        <v>4.5454545454545414E-2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8">H38*$B$10</f>
        <v>84701.312760940651</v>
      </c>
      <c r="I39" s="24">
        <f t="shared" si="128"/>
        <v>88936.378398987712</v>
      </c>
      <c r="J39" s="24">
        <f t="shared" si="128"/>
        <v>93171.444037034729</v>
      </c>
      <c r="K39" s="24">
        <f t="shared" si="128"/>
        <v>97406.509675081761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9">+H39-H38</f>
        <v>2065.8856770960992</v>
      </c>
      <c r="AD39" s="41">
        <f t="shared" si="129"/>
        <v>2169.179960950918</v>
      </c>
      <c r="AE39" s="41">
        <f t="shared" si="129"/>
        <v>2272.4742448057223</v>
      </c>
      <c r="AF39" s="41">
        <f t="shared" si="129"/>
        <v>2375.7685286605265</v>
      </c>
      <c r="AG39" s="41"/>
      <c r="AM39" s="1">
        <f t="shared" ref="AM39:AP39" si="130">+H39/H38-1</f>
        <v>2.4999999999999911E-2</v>
      </c>
      <c r="AN39" s="1">
        <f t="shared" si="130"/>
        <v>2.4999999999999911E-2</v>
      </c>
      <c r="AO39" s="1">
        <f t="shared" si="130"/>
        <v>2.4999999999999911E-2</v>
      </c>
      <c r="AP39" s="1">
        <f t="shared" si="130"/>
        <v>2.4999999999999911E-2</v>
      </c>
      <c r="AR39" s="39"/>
      <c r="AS39" s="39"/>
      <c r="AT39" s="39"/>
      <c r="AU39" s="39"/>
      <c r="AV39" s="39"/>
      <c r="AW39" s="39">
        <f t="shared" ref="AW39:AY39" si="131">+I39-H39</f>
        <v>4235.0656380470609</v>
      </c>
      <c r="AX39" s="39">
        <f t="shared" si="131"/>
        <v>4235.0656380470173</v>
      </c>
      <c r="AY39" s="39">
        <f t="shared" si="131"/>
        <v>4235.0656380470318</v>
      </c>
      <c r="AZ39" s="42"/>
      <c r="BA39" s="40"/>
      <c r="BB39" s="40"/>
      <c r="BC39" s="40"/>
      <c r="BD39" s="40"/>
      <c r="BE39" s="40"/>
      <c r="BF39" s="40">
        <f t="shared" ref="BF39:BH39" si="132">+I39/H39-1</f>
        <v>5.0000000000000266E-2</v>
      </c>
      <c r="BG39" s="40">
        <f t="shared" si="132"/>
        <v>4.761904761904745E-2</v>
      </c>
      <c r="BH39" s="40">
        <f t="shared" si="132"/>
        <v>4.5454545454545414E-2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3">H39*$B$10</f>
        <v>86818.845579964167</v>
      </c>
      <c r="I40" s="24">
        <f t="shared" si="133"/>
        <v>91159.787858962402</v>
      </c>
      <c r="J40" s="24">
        <f t="shared" si="133"/>
        <v>95500.730137960592</v>
      </c>
      <c r="K40" s="24">
        <f t="shared" si="133"/>
        <v>99841.672416958798</v>
      </c>
      <c r="Q40" s="49" t="s">
        <v>55</v>
      </c>
      <c r="R40" s="50">
        <f t="shared" ref="R40:S40" si="134">+R38+R39</f>
        <v>-310993.55025155522</v>
      </c>
      <c r="S40" s="50">
        <f t="shared" si="134"/>
        <v>-1157506.2321108836</v>
      </c>
      <c r="T40" s="50">
        <f>+T39+T38</f>
        <v>-176623.82710000005</v>
      </c>
      <c r="X40" s="41"/>
      <c r="Y40" s="41"/>
      <c r="Z40" s="41"/>
      <c r="AA40" s="41"/>
      <c r="AB40" s="41"/>
      <c r="AC40" s="41">
        <f t="shared" ref="AC40:AF40" si="135">+H40-H39</f>
        <v>2117.5328190235159</v>
      </c>
      <c r="AD40" s="41">
        <f t="shared" si="135"/>
        <v>2223.4094599746895</v>
      </c>
      <c r="AE40" s="41">
        <f t="shared" si="135"/>
        <v>2329.2861009258631</v>
      </c>
      <c r="AF40" s="41">
        <f t="shared" si="135"/>
        <v>2435.1627418770368</v>
      </c>
      <c r="AG40" s="41"/>
      <c r="AM40" s="1">
        <f t="shared" ref="AM40:AP40" si="136">+H40/H39-1</f>
        <v>2.4999999999999911E-2</v>
      </c>
      <c r="AN40" s="1">
        <f t="shared" si="136"/>
        <v>2.4999999999999911E-2</v>
      </c>
      <c r="AO40" s="1">
        <f t="shared" si="136"/>
        <v>2.4999999999999911E-2</v>
      </c>
      <c r="AP40" s="1">
        <f t="shared" si="136"/>
        <v>2.4999999999999911E-2</v>
      </c>
      <c r="AR40" s="39"/>
      <c r="AS40" s="39"/>
      <c r="AT40" s="39"/>
      <c r="AU40" s="39"/>
      <c r="AV40" s="39"/>
      <c r="AW40" s="39">
        <f t="shared" ref="AW40:AY40" si="137">+I40-H40</f>
        <v>4340.9422789982345</v>
      </c>
      <c r="AX40" s="39">
        <f t="shared" si="137"/>
        <v>4340.9422789981909</v>
      </c>
      <c r="AY40" s="39">
        <f t="shared" si="137"/>
        <v>4340.9422789982054</v>
      </c>
      <c r="AZ40" s="42"/>
      <c r="BA40" s="40"/>
      <c r="BB40" s="40"/>
      <c r="BC40" s="40"/>
      <c r="BD40" s="40"/>
      <c r="BE40" s="40"/>
      <c r="BF40" s="40">
        <f t="shared" ref="BF40:BH40" si="138">+I40/H40-1</f>
        <v>5.0000000000000266E-2</v>
      </c>
      <c r="BG40" s="40">
        <f t="shared" si="138"/>
        <v>4.761904761904745E-2</v>
      </c>
      <c r="BH40" s="40">
        <f t="shared" si="138"/>
        <v>4.5454545454545414E-2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9">H40*$B$10</f>
        <v>88989.31671946327</v>
      </c>
      <c r="I41" s="24">
        <f t="shared" si="139"/>
        <v>93438.782555436454</v>
      </c>
      <c r="J41" s="24">
        <f t="shared" si="139"/>
        <v>97888.248391409594</v>
      </c>
      <c r="K41" s="24">
        <f t="shared" si="139"/>
        <v>102337.71422738276</v>
      </c>
      <c r="S41" s="41"/>
      <c r="X41" s="41"/>
      <c r="Y41" s="41"/>
      <c r="Z41" s="41"/>
      <c r="AA41" s="41"/>
      <c r="AB41" s="41"/>
      <c r="AC41" s="41">
        <f t="shared" ref="AC41:AF41" si="140">+H41-H40</f>
        <v>2170.4711394991027</v>
      </c>
      <c r="AD41" s="41">
        <f t="shared" si="140"/>
        <v>2278.994696474052</v>
      </c>
      <c r="AE41" s="41">
        <f t="shared" si="140"/>
        <v>2387.5182534490013</v>
      </c>
      <c r="AF41" s="41">
        <f t="shared" si="140"/>
        <v>2496.0418104239652</v>
      </c>
      <c r="AG41" s="41"/>
      <c r="AM41" s="1">
        <f t="shared" ref="AM41:AP41" si="141">+H41/H40-1</f>
        <v>2.4999999999999911E-2</v>
      </c>
      <c r="AN41" s="1">
        <f t="shared" si="141"/>
        <v>2.4999999999999911E-2</v>
      </c>
      <c r="AO41" s="1">
        <f t="shared" si="141"/>
        <v>2.4999999999999911E-2</v>
      </c>
      <c r="AP41" s="1">
        <f t="shared" si="141"/>
        <v>2.4999999999999911E-2</v>
      </c>
      <c r="AR41" s="39"/>
      <c r="AS41" s="39"/>
      <c r="AT41" s="39"/>
      <c r="AU41" s="39"/>
      <c r="AV41" s="39"/>
      <c r="AW41" s="39">
        <f t="shared" ref="AW41:AY41" si="142">+I41-H41</f>
        <v>4449.4658359731839</v>
      </c>
      <c r="AX41" s="39">
        <f t="shared" si="142"/>
        <v>4449.4658359731402</v>
      </c>
      <c r="AY41" s="39">
        <f t="shared" si="142"/>
        <v>4449.4658359731693</v>
      </c>
      <c r="AZ41" s="42"/>
      <c r="BA41" s="40"/>
      <c r="BB41" s="40"/>
      <c r="BC41" s="40"/>
      <c r="BD41" s="40"/>
      <c r="BE41" s="40"/>
      <c r="BF41" s="40">
        <f t="shared" ref="BF41:BH41" si="143">+I41/H41-1</f>
        <v>5.0000000000000266E-2</v>
      </c>
      <c r="BG41" s="40">
        <f t="shared" si="143"/>
        <v>4.761904761904745E-2</v>
      </c>
      <c r="BH41" s="40">
        <f t="shared" si="143"/>
        <v>4.5454545454545414E-2</v>
      </c>
    </row>
    <row r="42" spans="2:60" ht="14.25" customHeight="1" x14ac:dyDescent="0.3"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4">(+$M43+$M44)/2*N$42</f>
        <v>2475</v>
      </c>
      <c r="O43" s="78">
        <f t="shared" si="144"/>
        <v>2025</v>
      </c>
      <c r="P43" s="78">
        <f t="shared" si="144"/>
        <v>1575.0000000000002</v>
      </c>
      <c r="Q43" s="78">
        <f t="shared" si="144"/>
        <v>1125</v>
      </c>
      <c r="R43" s="78">
        <f t="shared" si="144"/>
        <v>900</v>
      </c>
      <c r="X43" s="30"/>
    </row>
    <row r="44" spans="2:60" ht="14.25" customHeight="1" x14ac:dyDescent="0.3">
      <c r="M44" s="79">
        <v>50000</v>
      </c>
      <c r="N44" s="78">
        <f t="shared" ref="N44:R44" si="145">(+$M44+$M45)/2*N$42</f>
        <v>3025</v>
      </c>
      <c r="O44" s="79">
        <f t="shared" si="145"/>
        <v>2475</v>
      </c>
      <c r="P44" s="78">
        <f t="shared" si="145"/>
        <v>1925.0000000000002</v>
      </c>
      <c r="Q44" s="78">
        <f t="shared" si="145"/>
        <v>1375</v>
      </c>
      <c r="R44" s="78">
        <f t="shared" si="145"/>
        <v>1100</v>
      </c>
      <c r="X44" s="30"/>
    </row>
    <row r="45" spans="2:60" ht="14.25" customHeight="1" x14ac:dyDescent="0.3">
      <c r="M45" s="80">
        <v>60000</v>
      </c>
      <c r="N45" s="78">
        <f t="shared" ref="N45:R45" si="146">(+$M45+$M46)/2*N$42</f>
        <v>3575</v>
      </c>
      <c r="O45" s="78">
        <f t="shared" si="146"/>
        <v>2925</v>
      </c>
      <c r="P45" s="80">
        <f t="shared" si="146"/>
        <v>2275</v>
      </c>
      <c r="Q45" s="78">
        <f t="shared" si="146"/>
        <v>1625</v>
      </c>
      <c r="R45" s="78">
        <f t="shared" si="146"/>
        <v>1300</v>
      </c>
      <c r="X45" s="30"/>
    </row>
    <row r="46" spans="2:60" ht="14.25" customHeight="1" x14ac:dyDescent="0.3">
      <c r="M46" s="81">
        <v>70000</v>
      </c>
      <c r="N46" s="78">
        <f t="shared" ref="N46:R46" si="147">(+$M46+$M47)/2*N$42</f>
        <v>4125</v>
      </c>
      <c r="O46" s="78">
        <f t="shared" si="147"/>
        <v>3375</v>
      </c>
      <c r="P46" s="78">
        <f t="shared" si="147"/>
        <v>2625.0000000000005</v>
      </c>
      <c r="Q46" s="81">
        <f t="shared" si="147"/>
        <v>1875</v>
      </c>
      <c r="R46" s="78">
        <f t="shared" si="147"/>
        <v>1500</v>
      </c>
      <c r="X46" s="30"/>
    </row>
    <row r="47" spans="2:60" ht="14.25" customHeight="1" x14ac:dyDescent="0.3">
      <c r="M47" s="82">
        <v>80000</v>
      </c>
      <c r="N47" s="78">
        <f t="shared" ref="N47:R47" si="148">(+$M47+$M48)/2*N$42</f>
        <v>4675</v>
      </c>
      <c r="O47" s="78">
        <f t="shared" si="148"/>
        <v>3825</v>
      </c>
      <c r="P47" s="78">
        <f t="shared" si="148"/>
        <v>2975.0000000000005</v>
      </c>
      <c r="Q47" s="78">
        <f t="shared" si="148"/>
        <v>2125</v>
      </c>
      <c r="R47" s="82">
        <f t="shared" si="148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9">N83/C54</f>
        <v>3565</v>
      </c>
      <c r="O54" s="2" t="e">
        <f t="shared" si="149"/>
        <v>#DIV/0!</v>
      </c>
      <c r="P54" s="2" t="e">
        <f t="shared" si="149"/>
        <v>#DIV/0!</v>
      </c>
      <c r="Q54" s="2" t="e">
        <f t="shared" si="149"/>
        <v>#DIV/0!</v>
      </c>
      <c r="R54" s="2"/>
      <c r="S54" s="2" t="e">
        <f t="shared" ref="S54:V54" si="150">S83/G54</f>
        <v>#DIV/0!</v>
      </c>
      <c r="T54" s="2">
        <f t="shared" si="150"/>
        <v>3693</v>
      </c>
      <c r="U54" s="2" t="e">
        <f t="shared" si="150"/>
        <v>#DIV/0!</v>
      </c>
      <c r="V54" s="2" t="e">
        <f t="shared" si="150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1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2">N84/C55</f>
        <v>3953.9999999999941</v>
      </c>
      <c r="O55" s="2" t="e">
        <f t="shared" si="152"/>
        <v>#DIV/0!</v>
      </c>
      <c r="P55" s="2">
        <f t="shared" si="152"/>
        <v>3372.9999999999927</v>
      </c>
      <c r="Q55" s="2">
        <f t="shared" si="152"/>
        <v>3182.9999999999927</v>
      </c>
      <c r="R55" s="2"/>
      <c r="S55" s="2" t="e">
        <f t="shared" ref="S55:V55" si="153">S84/G55</f>
        <v>#DIV/0!</v>
      </c>
      <c r="T55" s="2" t="e">
        <f t="shared" si="153"/>
        <v>#DIV/0!</v>
      </c>
      <c r="U55" s="2" t="e">
        <f t="shared" si="153"/>
        <v>#DIV/0!</v>
      </c>
      <c r="V55" s="2" t="e">
        <f t="shared" si="153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1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4">N85/C56</f>
        <v>#DIV/0!</v>
      </c>
      <c r="O56" s="2" t="e">
        <f t="shared" si="154"/>
        <v>#DIV/0!</v>
      </c>
      <c r="P56" s="2">
        <f t="shared" si="154"/>
        <v>3261.7499999999854</v>
      </c>
      <c r="Q56" s="2">
        <f t="shared" si="154"/>
        <v>3231.4999999999854</v>
      </c>
      <c r="R56" s="2"/>
      <c r="S56" s="2">
        <f t="shared" ref="S56:V56" si="155">S85/G56</f>
        <v>3701.2499999999854</v>
      </c>
      <c r="T56" s="2" t="e">
        <f t="shared" si="155"/>
        <v>#DIV/0!</v>
      </c>
      <c r="U56" s="2" t="e">
        <f t="shared" si="155"/>
        <v>#DIV/0!</v>
      </c>
      <c r="V56" s="2" t="e">
        <f t="shared" si="155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1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6">N86/C57</f>
        <v>3682.4062499999804</v>
      </c>
      <c r="O57" s="2" t="e">
        <f t="shared" si="156"/>
        <v>#DIV/0!</v>
      </c>
      <c r="P57" s="2">
        <f t="shared" si="156"/>
        <v>3176.943749999984</v>
      </c>
      <c r="Q57" s="2">
        <f t="shared" si="156"/>
        <v>3277.2124999999846</v>
      </c>
      <c r="R57" s="2"/>
      <c r="S57" s="2">
        <f t="shared" ref="S57:V57" si="157">S86/G57</f>
        <v>3738.4812499999825</v>
      </c>
      <c r="T57" s="2" t="e">
        <f t="shared" si="157"/>
        <v>#DIV/0!</v>
      </c>
      <c r="U57" s="2" t="e">
        <f t="shared" si="157"/>
        <v>#DIV/0!</v>
      </c>
      <c r="V57" s="2" t="e">
        <f t="shared" si="157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1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8">N87/C58</f>
        <v>#DIV/0!</v>
      </c>
      <c r="O58" s="2" t="e">
        <f t="shared" si="158"/>
        <v>#DIV/0!</v>
      </c>
      <c r="P58" s="2">
        <f t="shared" si="158"/>
        <v>3121.2923437499776</v>
      </c>
      <c r="Q58" s="2">
        <f t="shared" si="158"/>
        <v>3323.8678124999683</v>
      </c>
      <c r="R58" s="2"/>
      <c r="S58" s="2">
        <f t="shared" ref="S58:V58" si="159">S87/G58</f>
        <v>3776.4432812499799</v>
      </c>
      <c r="T58" s="2">
        <f t="shared" si="159"/>
        <v>4214.0187499999738</v>
      </c>
      <c r="U58" s="2" t="e">
        <f t="shared" si="159"/>
        <v>#DIV/0!</v>
      </c>
      <c r="V58" s="2" t="e">
        <f t="shared" si="159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1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60">N88/C59</f>
        <v>#DIV/0!</v>
      </c>
      <c r="O59" s="2" t="e">
        <f t="shared" si="160"/>
        <v>#DIV/0!</v>
      </c>
      <c r="P59" s="2" t="e">
        <f t="shared" si="160"/>
        <v>#DIV/0!</v>
      </c>
      <c r="Q59" s="2">
        <f t="shared" si="160"/>
        <v>3371.214507812469</v>
      </c>
      <c r="R59" s="2"/>
      <c r="S59" s="2">
        <f t="shared" ref="S59:V59" si="161">S88/G59</f>
        <v>3813.9043632812245</v>
      </c>
      <c r="T59" s="2">
        <f t="shared" si="161"/>
        <v>4238.5942187499677</v>
      </c>
      <c r="U59" s="2">
        <f t="shared" si="161"/>
        <v>4404.9739296874686</v>
      </c>
      <c r="V59" s="2" t="e">
        <f t="shared" si="161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1"/>
        <v>4907.7333515624705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2">N89/C60</f>
        <v>3486.123564941372</v>
      </c>
      <c r="O60" s="2">
        <f t="shared" si="162"/>
        <v>2863.7556667968456</v>
      </c>
      <c r="P60" s="2" t="e">
        <f t="shared" si="162"/>
        <v>#DIV/0!</v>
      </c>
      <c r="Q60" s="2">
        <f t="shared" si="162"/>
        <v>3420.0198705077714</v>
      </c>
      <c r="R60" s="2"/>
      <c r="S60" s="2">
        <f t="shared" ref="S60:V60" si="163">S89/G60</f>
        <v>3848.6519723632568</v>
      </c>
      <c r="T60" s="2">
        <f t="shared" si="163"/>
        <v>4262.2840742187109</v>
      </c>
      <c r="U60" s="2" t="e">
        <f t="shared" si="163"/>
        <v>#DIV/0!</v>
      </c>
      <c r="V60" s="2" t="e">
        <f t="shared" si="163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1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4">N90/C61</f>
        <v>#DIV/0!</v>
      </c>
      <c r="O61" s="2">
        <f t="shared" si="164"/>
        <v>2792.2245584667617</v>
      </c>
      <c r="P61" s="2">
        <f t="shared" si="164"/>
        <v>3138.6474628686119</v>
      </c>
      <c r="Q61" s="2">
        <f t="shared" si="164"/>
        <v>3469.0703672704599</v>
      </c>
      <c r="R61" s="2"/>
      <c r="S61" s="2">
        <f>S90/H63</f>
        <v>0</v>
      </c>
      <c r="T61" s="2">
        <f t="shared" ref="T61:V61" si="165">T90/H61</f>
        <v>4283.9161760741772</v>
      </c>
      <c r="U61" s="2">
        <f t="shared" si="165"/>
        <v>4451.761984877885</v>
      </c>
      <c r="V61" s="2">
        <f t="shared" si="165"/>
        <v>4580.6077936815955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1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6">N91/C62</f>
        <v>3502.921695416524</v>
      </c>
      <c r="O62" s="2" t="e">
        <f t="shared" si="166"/>
        <v>#DIV/0!</v>
      </c>
      <c r="P62" s="2" t="e">
        <f t="shared" si="166"/>
        <v>#DIV/0!</v>
      </c>
      <c r="Q62" s="2">
        <f t="shared" si="166"/>
        <v>3516.1721264522203</v>
      </c>
      <c r="R62" s="2"/>
      <c r="S62" s="2">
        <f t="shared" ref="S62:V62" si="167">S91/G62</f>
        <v>3921.2556034641339</v>
      </c>
      <c r="T62" s="2">
        <f t="shared" si="167"/>
        <v>4305.3390804760338</v>
      </c>
      <c r="U62" s="2">
        <f t="shared" si="167"/>
        <v>4469.5060344998274</v>
      </c>
      <c r="V62" s="2">
        <f t="shared" si="167"/>
        <v>4597.6729885236346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1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1777.6223689009676</v>
      </c>
      <c r="O63" s="2" t="e">
        <f t="shared" ref="O63:Q63" si="168">O92/D63</f>
        <v>#DIV/0!</v>
      </c>
      <c r="P63" s="2">
        <f t="shared" si="168"/>
        <v>3309.5158656763306</v>
      </c>
      <c r="Q63" s="2">
        <f t="shared" si="168"/>
        <v>3564.1514296135188</v>
      </c>
      <c r="R63" s="2"/>
      <c r="S63" s="2" t="e">
        <f t="shared" ref="S63:V63" si="169">S92/G63</f>
        <v>#DIV/0!</v>
      </c>
      <c r="T63" s="2">
        <f t="shared" si="169"/>
        <v>4321.422557487921</v>
      </c>
      <c r="U63" s="2">
        <f t="shared" si="169"/>
        <v>4486.6936853623192</v>
      </c>
      <c r="V63" s="2">
        <f t="shared" si="169"/>
        <v>4610.9648132367147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1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70">N93/C64</f>
        <v>3640.5508562469768</v>
      </c>
      <c r="O64" s="2" t="e">
        <f t="shared" si="170"/>
        <v>#DIV/0!</v>
      </c>
      <c r="P64" s="2">
        <f t="shared" si="170"/>
        <v>3444.7537623182361</v>
      </c>
      <c r="Q64" s="2" t="e">
        <f t="shared" si="170"/>
        <v>#DIV/0!</v>
      </c>
      <c r="R64" s="2"/>
      <c r="S64" s="2">
        <f t="shared" ref="S64:V64" si="171">S93/G64</f>
        <v>3988.9566683894882</v>
      </c>
      <c r="T64" s="2">
        <f t="shared" si="171"/>
        <v>4337.0581214251142</v>
      </c>
      <c r="U64" s="2" t="e">
        <f t="shared" si="171"/>
        <v>#DIV/0!</v>
      </c>
      <c r="V64" s="2">
        <f t="shared" si="171"/>
        <v>4624.4639335676329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1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2">N94/C65</f>
        <v>3758.639627653145</v>
      </c>
      <c r="O65" s="2" t="e">
        <f t="shared" si="172"/>
        <v>#DIV/0!</v>
      </c>
      <c r="P65" s="2">
        <f t="shared" si="172"/>
        <v>3614.6476063761875</v>
      </c>
      <c r="Q65" s="2">
        <f t="shared" si="172"/>
        <v>3665.1515957376978</v>
      </c>
      <c r="R65" s="2"/>
      <c r="S65" s="2">
        <f t="shared" ref="S65:V65" si="173">S94/G65</f>
        <v>4019.6555850992227</v>
      </c>
      <c r="T65" s="2">
        <f t="shared" si="173"/>
        <v>4352.159574460733</v>
      </c>
      <c r="U65" s="2" t="e">
        <f t="shared" si="173"/>
        <v>#DIV/0!</v>
      </c>
      <c r="V65" s="2" t="e">
        <f t="shared" si="173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1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4">N95/C66</f>
        <v>3910.3306183444656</v>
      </c>
      <c r="O66" s="2" t="e">
        <f t="shared" si="174"/>
        <v>#DIV/0!</v>
      </c>
      <c r="P66" s="2">
        <f t="shared" si="174"/>
        <v>3822.0637965355854</v>
      </c>
      <c r="Q66" s="2">
        <f t="shared" si="174"/>
        <v>3710.9303856311381</v>
      </c>
      <c r="R66" s="2"/>
      <c r="S66" s="2" t="e">
        <f t="shared" ref="S66:V66" si="175">S95/G66</f>
        <v>#DIV/0!</v>
      </c>
      <c r="T66" s="2">
        <f t="shared" si="175"/>
        <v>4365.6635638222406</v>
      </c>
      <c r="U66" s="2">
        <f t="shared" si="175"/>
        <v>4527.3967420133758</v>
      </c>
      <c r="V66" s="2">
        <f t="shared" si="175"/>
        <v>4643.1299202044756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1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6">N96/C67</f>
        <v>#DIV/0!</v>
      </c>
      <c r="O67" s="2">
        <f t="shared" si="176"/>
        <v>3046.6771376260222</v>
      </c>
      <c r="P67" s="2">
        <f t="shared" si="176"/>
        <v>4063.8903914489711</v>
      </c>
      <c r="Q67" s="2">
        <f t="shared" si="176"/>
        <v>3760.1036452719127</v>
      </c>
      <c r="R67" s="2"/>
      <c r="S67" s="2" t="e">
        <f t="shared" ref="S67:V67" si="177">S96/G67</f>
        <v>#DIV/0!</v>
      </c>
      <c r="T67" s="2">
        <f t="shared" si="177"/>
        <v>4374.5301529177959</v>
      </c>
      <c r="U67" s="2" t="e">
        <f t="shared" si="177"/>
        <v>#DIV/0!</v>
      </c>
      <c r="V67" s="2" t="e">
        <f t="shared" si="177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1"/>
        <v>5784.8096758554602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8">N97/C68</f>
        <v>#DIV/0!</v>
      </c>
      <c r="O68" s="2" t="e">
        <f t="shared" si="178"/>
        <v>#DIV/0!</v>
      </c>
      <c r="P68" s="2" t="e">
        <f t="shared" si="178"/>
        <v>#DIV/0!</v>
      </c>
      <c r="Q68" s="2" t="e">
        <f t="shared" si="178"/>
        <v>#DIV/0!</v>
      </c>
      <c r="R68" s="2"/>
      <c r="S68" s="2" t="e">
        <f t="shared" ref="S68:V68" si="179">S97/G68</f>
        <v>#DIV/0!</v>
      </c>
      <c r="T68" s="2" t="e">
        <f t="shared" si="179"/>
        <v>#DIV/0!</v>
      </c>
      <c r="U68" s="2">
        <f t="shared" si="179"/>
        <v>4540.8805770777835</v>
      </c>
      <c r="V68" s="2">
        <f t="shared" si="179"/>
        <v>4651.0177474148077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1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80">N98/C69</f>
        <v>0</v>
      </c>
      <c r="O69" s="2" t="e">
        <f t="shared" si="180"/>
        <v>#DIV/0!</v>
      </c>
      <c r="P69" s="2">
        <f t="shared" si="180"/>
        <v>4662.4385925160605</v>
      </c>
      <c r="Q69" s="2" t="e">
        <f t="shared" si="180"/>
        <v>#DIV/0!</v>
      </c>
      <c r="R69" s="2"/>
      <c r="S69" s="2">
        <f t="shared" ref="S69:V69" si="181">S98/G69</f>
        <v>4140.3541921115393</v>
      </c>
      <c r="T69" s="2">
        <f t="shared" si="181"/>
        <v>4387.3119919092424</v>
      </c>
      <c r="U69" s="2">
        <f t="shared" si="181"/>
        <v>4544.2275915047212</v>
      </c>
      <c r="V69" s="2">
        <f t="shared" si="181"/>
        <v>4651.1431911001755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1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2">P99/E70</f>
        <v>5017.0495573289518</v>
      </c>
      <c r="Q70" s="2">
        <f t="shared" si="182"/>
        <v>3908.4563021216309</v>
      </c>
      <c r="R70" s="2"/>
      <c r="S70" s="2" t="e">
        <f t="shared" ref="S70:V70" si="183">S99/G70</f>
        <v>#DIV/0!</v>
      </c>
      <c r="T70" s="2">
        <f t="shared" si="183"/>
        <v>4389.2697917069745</v>
      </c>
      <c r="U70" s="2">
        <f t="shared" si="183"/>
        <v>4542.0832812923327</v>
      </c>
      <c r="V70" s="2">
        <f t="shared" si="183"/>
        <v>4645.8967708776618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1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4">P100/E71</f>
        <v>5412.8507962621661</v>
      </c>
      <c r="Q71" s="2">
        <f t="shared" si="184"/>
        <v>3958.7927096746716</v>
      </c>
      <c r="R71" s="2"/>
      <c r="S71" s="2" t="e">
        <f t="shared" ref="S71:V71" si="185">S100/G71</f>
        <v>#DIV/0!</v>
      </c>
      <c r="T71" s="2">
        <f t="shared" si="185"/>
        <v>4387.676536499639</v>
      </c>
      <c r="U71" s="2">
        <f t="shared" si="185"/>
        <v>4540.560363324631</v>
      </c>
      <c r="V71" s="2">
        <f t="shared" si="185"/>
        <v>4639.4441901496029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1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6">P101/E72</f>
        <v>5850.847066168717</v>
      </c>
      <c r="Q72" s="2">
        <f t="shared" si="186"/>
        <v>4008.4375274165359</v>
      </c>
      <c r="R72" s="2"/>
      <c r="S72" s="2" t="e">
        <f t="shared" ref="S72:V72" si="187">S101/G72</f>
        <v>#DIV/0!</v>
      </c>
      <c r="T72" s="2" t="e">
        <f t="shared" si="187"/>
        <v>#DIV/0!</v>
      </c>
      <c r="U72" s="2" t="e">
        <f t="shared" si="187"/>
        <v>#DIV/0!</v>
      </c>
      <c r="V72" s="2">
        <f t="shared" si="187"/>
        <v>4627.9802949033328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1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8">P102/E73</f>
        <v>#DIV/0!</v>
      </c>
      <c r="Q73" s="2" t="e">
        <f t="shared" si="188"/>
        <v>#DIV/0!</v>
      </c>
      <c r="R73" s="2"/>
      <c r="S73" s="2" t="e">
        <f t="shared" ref="S73:V73" si="189">S102/G73</f>
        <v>#DIV/0!</v>
      </c>
      <c r="T73" s="2" t="e">
        <f t="shared" si="189"/>
        <v>#DIV/0!</v>
      </c>
      <c r="U73" s="2">
        <f t="shared" si="189"/>
        <v>4523.9693567179202</v>
      </c>
      <c r="V73" s="2" t="e">
        <f t="shared" si="189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1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90">P103/E74</f>
        <v>6832.5699488935061</v>
      </c>
      <c r="Q74" s="2" t="e">
        <f t="shared" si="190"/>
        <v>#DIV/0!</v>
      </c>
      <c r="R74" s="2"/>
      <c r="S74" s="2" t="e">
        <f t="shared" ref="S74:V74" si="191">S103/G74</f>
        <v>#DIV/0!</v>
      </c>
      <c r="T74" s="2">
        <f t="shared" si="191"/>
        <v>4346.5891339389054</v>
      </c>
      <c r="U74" s="2">
        <f t="shared" si="191"/>
        <v>4487.268590635872</v>
      </c>
      <c r="V74" s="2">
        <f t="shared" si="191"/>
        <v>4572.9480473328022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1"/>
        <v>6649.6275040297478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2">SUM(N54:N74)</f>
        <v>#DIV/0!</v>
      </c>
      <c r="O75" s="2" t="e">
        <f t="shared" si="192"/>
        <v>#DIV/0!</v>
      </c>
      <c r="P75" s="2" t="e">
        <f t="shared" si="192"/>
        <v>#DIV/0!</v>
      </c>
      <c r="Q75" s="2" t="e">
        <f t="shared" si="192"/>
        <v>#DIV/0!</v>
      </c>
      <c r="R75" s="2"/>
      <c r="S75" s="2" t="e">
        <f t="shared" ref="S75:V75" si="193">SUM(S54:S74)</f>
        <v>#DIV/0!</v>
      </c>
      <c r="T75" s="2" t="e">
        <f t="shared" si="193"/>
        <v>#DIV/0!</v>
      </c>
      <c r="U75" s="2" t="e">
        <f t="shared" si="193"/>
        <v>#DIV/0!</v>
      </c>
      <c r="V75" s="2" t="e">
        <f t="shared" si="193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4">SUM(C54:C79)</f>
        <v>19.5</v>
      </c>
      <c r="D80" s="1">
        <f t="shared" si="194"/>
        <v>3</v>
      </c>
      <c r="E80" s="1">
        <f t="shared" si="194"/>
        <v>21.5</v>
      </c>
      <c r="F80" s="1">
        <f t="shared" si="194"/>
        <v>40</v>
      </c>
      <c r="G80" s="1">
        <f t="shared" si="194"/>
        <v>13</v>
      </c>
      <c r="H80" s="1">
        <f t="shared" si="194"/>
        <v>39.03</v>
      </c>
      <c r="I80" s="1">
        <f t="shared" si="194"/>
        <v>19.5</v>
      </c>
      <c r="J80" s="1">
        <f t="shared" si="194"/>
        <v>29</v>
      </c>
      <c r="K80" s="1">
        <f t="shared" si="194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252000</v>
      </c>
      <c r="D83" s="58">
        <f t="shared" ref="D83:J83" si="195">D54*D16</f>
        <v>0</v>
      </c>
      <c r="E83" s="58">
        <f t="shared" si="195"/>
        <v>0</v>
      </c>
      <c r="F83" s="58">
        <f t="shared" si="195"/>
        <v>0</v>
      </c>
      <c r="G83" s="58">
        <f t="shared" si="195"/>
        <v>0</v>
      </c>
      <c r="H83" s="58">
        <f t="shared" si="195"/>
        <v>144000</v>
      </c>
      <c r="I83" s="58">
        <f t="shared" si="195"/>
        <v>0</v>
      </c>
      <c r="J83" s="58">
        <f t="shared" si="195"/>
        <v>0</v>
      </c>
      <c r="K83" s="58">
        <f>K54*'Placement in Current Cell vMR '!K16</f>
        <v>0</v>
      </c>
      <c r="L83" s="58"/>
      <c r="M83" s="53">
        <v>0</v>
      </c>
      <c r="N83" s="2">
        <f>C83-'Current w-Formula'!B55</f>
        <v>21390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11079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6">SUM(C55*C17)</f>
        <v>107624.99999999999</v>
      </c>
      <c r="D84" s="58">
        <f t="shared" ref="D84:K84" si="197">D55*D17</f>
        <v>0</v>
      </c>
      <c r="E84" s="58">
        <f t="shared" si="197"/>
        <v>45509.999999999993</v>
      </c>
      <c r="F84" s="58">
        <f t="shared" si="197"/>
        <v>46739.999999999993</v>
      </c>
      <c r="G84" s="58">
        <f t="shared" si="197"/>
        <v>0</v>
      </c>
      <c r="H84" s="58">
        <f t="shared" si="197"/>
        <v>0</v>
      </c>
      <c r="I84" s="58">
        <f t="shared" si="197"/>
        <v>0</v>
      </c>
      <c r="J84" s="58">
        <f t="shared" si="197"/>
        <v>0</v>
      </c>
      <c r="K84" s="58">
        <f t="shared" si="197"/>
        <v>0</v>
      </c>
      <c r="L84" s="58"/>
      <c r="M84" s="53">
        <v>1</v>
      </c>
      <c r="N84" s="2">
        <f>C84-'Current w-Formula'!B56</f>
        <v>9884.9999999999854</v>
      </c>
      <c r="O84" s="2">
        <f>D84-'Current w-Formula'!C56</f>
        <v>0</v>
      </c>
      <c r="P84" s="2">
        <f>E84-'Current w-Formula'!D56</f>
        <v>3372.9999999999927</v>
      </c>
      <c r="Q84" s="2">
        <f>F84-'Current w-Formula'!E56</f>
        <v>3182.9999999999927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6"/>
        <v>0</v>
      </c>
      <c r="D85" s="58">
        <f t="shared" ref="D85:K85" si="198">D56*D18</f>
        <v>0</v>
      </c>
      <c r="E85" s="58">
        <f t="shared" si="198"/>
        <v>46647.749999999985</v>
      </c>
      <c r="F85" s="58">
        <f t="shared" si="198"/>
        <v>95816.999999999971</v>
      </c>
      <c r="G85" s="58">
        <f t="shared" si="198"/>
        <v>49169.249999999985</v>
      </c>
      <c r="H85" s="58">
        <f t="shared" si="198"/>
        <v>0</v>
      </c>
      <c r="I85" s="58">
        <f t="shared" si="198"/>
        <v>0</v>
      </c>
      <c r="J85" s="58">
        <f t="shared" si="198"/>
        <v>0</v>
      </c>
      <c r="K85" s="58">
        <f t="shared" si="198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3261.7499999999854</v>
      </c>
      <c r="Q85" s="2">
        <f>F85-'Current w-Formula'!E57</f>
        <v>6462.9999999999709</v>
      </c>
      <c r="R85" s="2"/>
      <c r="S85" s="2">
        <f>G85-'Current w-Formula'!F57</f>
        <v>3701.2499999999854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6"/>
        <v>135688.21874999994</v>
      </c>
      <c r="D86" s="58">
        <f t="shared" ref="D86:K86" si="199">D57*D19</f>
        <v>0</v>
      </c>
      <c r="E86" s="58">
        <f t="shared" si="199"/>
        <v>23906.971874999992</v>
      </c>
      <c r="F86" s="58">
        <f t="shared" si="199"/>
        <v>147318.63749999995</v>
      </c>
      <c r="G86" s="58">
        <f t="shared" si="199"/>
        <v>50398.481249999983</v>
      </c>
      <c r="H86" s="58">
        <f t="shared" si="199"/>
        <v>0</v>
      </c>
      <c r="I86" s="58">
        <f t="shared" si="199"/>
        <v>0</v>
      </c>
      <c r="J86" s="58">
        <f t="shared" si="199"/>
        <v>0</v>
      </c>
      <c r="K86" s="58">
        <f t="shared" si="199"/>
        <v>0</v>
      </c>
      <c r="L86" s="58"/>
      <c r="M86" s="53">
        <v>3</v>
      </c>
      <c r="N86" s="2">
        <f>C86-'Current w-Formula'!B58</f>
        <v>11047.218749999942</v>
      </c>
      <c r="O86" s="2">
        <f>D86-'Current w-Formula'!C58</f>
        <v>0</v>
      </c>
      <c r="P86" s="2">
        <f>E86-'Current w-Formula'!D58</f>
        <v>1588.471874999992</v>
      </c>
      <c r="Q86" s="2">
        <f>F86-'Current w-Formula'!E58</f>
        <v>9831.6374999999534</v>
      </c>
      <c r="R86" s="2"/>
      <c r="S86" s="2">
        <f>G86-'Current w-Formula'!F58</f>
        <v>3738.4812499999825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6"/>
        <v>0</v>
      </c>
      <c r="D87" s="58">
        <f t="shared" ref="D87:K87" si="200">D58*D20</f>
        <v>0</v>
      </c>
      <c r="E87" s="58">
        <f t="shared" si="200"/>
        <v>49009.292343749978</v>
      </c>
      <c r="F87" s="58">
        <f t="shared" si="200"/>
        <v>327170.14078124979</v>
      </c>
      <c r="G87" s="58">
        <f t="shared" si="200"/>
        <v>51658.44328124998</v>
      </c>
      <c r="H87" s="58">
        <f t="shared" si="200"/>
        <v>52983.018749999974</v>
      </c>
      <c r="I87" s="58">
        <f t="shared" si="200"/>
        <v>0</v>
      </c>
      <c r="J87" s="58">
        <f t="shared" si="200"/>
        <v>0</v>
      </c>
      <c r="K87" s="58">
        <f t="shared" si="200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3121.2923437499776</v>
      </c>
      <c r="Q87" s="2">
        <f>F87-'Current w-Formula'!E59</f>
        <v>21605.140781249793</v>
      </c>
      <c r="R87" s="2"/>
      <c r="S87" s="2">
        <f>G87-'Current w-Formula'!F59</f>
        <v>3776.4432812499799</v>
      </c>
      <c r="T87" s="2">
        <f>H87-'Current w-Formula'!G59</f>
        <v>4214.0187499999738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6"/>
        <v>0</v>
      </c>
      <c r="D88" s="58">
        <f t="shared" ref="D88:K88" si="201">D59*D21</f>
        <v>0</v>
      </c>
      <c r="E88" s="58">
        <f t="shared" si="201"/>
        <v>0</v>
      </c>
      <c r="F88" s="58">
        <f t="shared" si="201"/>
        <v>154776.64352343741</v>
      </c>
      <c r="G88" s="58">
        <f t="shared" si="201"/>
        <v>52949.904363281225</v>
      </c>
      <c r="H88" s="58">
        <f t="shared" si="201"/>
        <v>108615.18843749994</v>
      </c>
      <c r="I88" s="58">
        <f t="shared" si="201"/>
        <v>57022.973929687469</v>
      </c>
      <c r="J88" s="58">
        <f t="shared" si="201"/>
        <v>0</v>
      </c>
      <c r="K88" s="58">
        <f t="shared" si="201"/>
        <v>62453.73335156247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10113.643523437408</v>
      </c>
      <c r="R88" s="2"/>
      <c r="S88" s="2">
        <f>G88-'Current w-Formula'!F60</f>
        <v>3813.9043632812245</v>
      </c>
      <c r="T88" s="2">
        <f>H88-'Current w-Formula'!G60</f>
        <v>8477.1884374999354</v>
      </c>
      <c r="U88" s="2">
        <f>I88-'Current w-Formula'!H60</f>
        <v>4404.9739296874686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4907.7333515624705</v>
      </c>
    </row>
    <row r="89" spans="2:33" ht="14.25" customHeight="1" x14ac:dyDescent="0.3">
      <c r="B89" s="53">
        <v>6</v>
      </c>
      <c r="C89" s="58">
        <f t="shared" si="196"/>
        <v>48707.123564941372</v>
      </c>
      <c r="D89" s="58">
        <f t="shared" ref="D89:K89" si="202">D60*D22</f>
        <v>50098.755666796846</v>
      </c>
      <c r="E89" s="58">
        <f t="shared" si="202"/>
        <v>0</v>
      </c>
      <c r="F89" s="58">
        <f t="shared" si="202"/>
        <v>396615.14902880829</v>
      </c>
      <c r="G89" s="58">
        <f t="shared" si="202"/>
        <v>162820.95591708977</v>
      </c>
      <c r="H89" s="58">
        <f t="shared" si="202"/>
        <v>111330.56814843742</v>
      </c>
      <c r="I89" s="58">
        <f t="shared" si="202"/>
        <v>0</v>
      </c>
      <c r="J89" s="58">
        <f t="shared" si="202"/>
        <v>0</v>
      </c>
      <c r="K89" s="58">
        <f t="shared" si="202"/>
        <v>0</v>
      </c>
      <c r="L89" s="58"/>
      <c r="M89" s="53">
        <v>6</v>
      </c>
      <c r="N89" s="2">
        <f>C89-'Current w-Formula'!B61</f>
        <v>3486.123564941372</v>
      </c>
      <c r="O89" s="2">
        <f>D89-'Current w-Formula'!C61</f>
        <v>2863.7556667968456</v>
      </c>
      <c r="P89" s="2">
        <f>E89-'Current w-Formula'!D61</f>
        <v>0</v>
      </c>
      <c r="Q89" s="2">
        <f>F89-'Current w-Formula'!E61</f>
        <v>25650.149028808286</v>
      </c>
      <c r="R89" s="2"/>
      <c r="S89" s="2">
        <f>G89-'Current w-Formula'!F61</f>
        <v>11545.95591708977</v>
      </c>
      <c r="T89" s="2">
        <f>H89-'Current w-Formula'!G61</f>
        <v>8524.5681484374218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6"/>
        <v>0</v>
      </c>
      <c r="D90" s="58">
        <f t="shared" ref="D90:K90" si="203">D61*D23</f>
        <v>51351.224558466762</v>
      </c>
      <c r="E90" s="58">
        <f t="shared" si="203"/>
        <v>52777.647462868612</v>
      </c>
      <c r="F90" s="58">
        <f t="shared" si="203"/>
        <v>162612.21110181138</v>
      </c>
      <c r="G90" s="58">
        <f t="shared" si="203"/>
        <v>0</v>
      </c>
      <c r="H90" s="58">
        <f t="shared" si="203"/>
        <v>228227.66470429671</v>
      </c>
      <c r="I90" s="58">
        <f t="shared" si="203"/>
        <v>119819.52396975577</v>
      </c>
      <c r="J90" s="58">
        <f t="shared" si="203"/>
        <v>188287.82338104479</v>
      </c>
      <c r="K90" s="58">
        <f t="shared" si="203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2792.2245584667617</v>
      </c>
      <c r="P90" s="2">
        <f>E90-'Current w-Formula'!D62</f>
        <v>3138.6474628686119</v>
      </c>
      <c r="Q90" s="2">
        <f>F90-'Current w-Formula'!E62</f>
        <v>10407.211101811379</v>
      </c>
      <c r="R90" s="2"/>
      <c r="S90" s="2">
        <f>G90-'Current w-Formula'!F62</f>
        <v>0</v>
      </c>
      <c r="T90" s="2">
        <f>H90-'Current w-Formula'!G62</f>
        <v>17135.664704296709</v>
      </c>
      <c r="U90" s="2">
        <f>I90-'Current w-Formula'!H62</f>
        <v>8903.5239697557699</v>
      </c>
      <c r="V90" s="2">
        <f>J90-'Current w-Formula'!I62</f>
        <v>13741.823381044785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6"/>
        <v>102345.84339083305</v>
      </c>
      <c r="D91" s="58">
        <f t="shared" ref="D91:K91" si="204">D62*D24</f>
        <v>0</v>
      </c>
      <c r="E91" s="58">
        <f t="shared" si="204"/>
        <v>0</v>
      </c>
      <c r="F91" s="58">
        <f t="shared" si="204"/>
        <v>111118.34425290444</v>
      </c>
      <c r="G91" s="58">
        <f t="shared" si="204"/>
        <v>142553.13900866034</v>
      </c>
      <c r="H91" s="58">
        <f t="shared" si="204"/>
        <v>315810.03103457059</v>
      </c>
      <c r="I91" s="58">
        <f t="shared" si="204"/>
        <v>61407.506034499827</v>
      </c>
      <c r="J91" s="58">
        <f t="shared" si="204"/>
        <v>64331.672988523635</v>
      </c>
      <c r="K91" s="58">
        <f t="shared" si="204"/>
        <v>0</v>
      </c>
      <c r="L91" s="58"/>
      <c r="M91" s="53">
        <v>8</v>
      </c>
      <c r="N91" s="2">
        <f>C91-'Current w-Formula'!B63</f>
        <v>7005.843390833048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7032.3442529044405</v>
      </c>
      <c r="R91" s="2"/>
      <c r="S91" s="2">
        <f>G91-'Current w-Formula'!F63</f>
        <v>9803.1390086603351</v>
      </c>
      <c r="T91" s="2">
        <f>H91-'Current w-Formula'!G63</f>
        <v>23248.831034570583</v>
      </c>
      <c r="U91" s="2">
        <f>I91-'Current w-Formula'!H63</f>
        <v>4469.5060344998274</v>
      </c>
      <c r="V91" s="2">
        <f>J91-'Current w-Formula'!I63</f>
        <v>4597.6729885236346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6"/>
        <v>52452.244737801935</v>
      </c>
      <c r="D92" s="58">
        <f t="shared" ref="D92:K92" si="205">D63*D25</f>
        <v>0</v>
      </c>
      <c r="E92" s="58">
        <f t="shared" si="205"/>
        <v>55449.515865676331</v>
      </c>
      <c r="F92" s="58">
        <f t="shared" si="205"/>
        <v>170844.45428884056</v>
      </c>
      <c r="G92" s="58">
        <f t="shared" si="205"/>
        <v>0</v>
      </c>
      <c r="H92" s="58">
        <f t="shared" si="205"/>
        <v>149863.5563937198</v>
      </c>
      <c r="I92" s="58">
        <f t="shared" si="205"/>
        <v>125885.38737072464</v>
      </c>
      <c r="J92" s="58">
        <f t="shared" si="205"/>
        <v>65939.964813236715</v>
      </c>
      <c r="K92" s="58">
        <f t="shared" si="205"/>
        <v>0</v>
      </c>
      <c r="L92" s="58"/>
      <c r="M92" s="53">
        <v>9</v>
      </c>
      <c r="N92" s="2">
        <f>C92-'Current w-Formula'!B64</f>
        <v>3555.2447378019351</v>
      </c>
      <c r="O92" s="2">
        <f>D92-'Current w-Formula'!C64</f>
        <v>0</v>
      </c>
      <c r="P92" s="2">
        <f>E92-'Current w-Formula'!D64</f>
        <v>3309.5158656763306</v>
      </c>
      <c r="Q92" s="2">
        <f>F92-'Current w-Formula'!E64</f>
        <v>10692.454288840556</v>
      </c>
      <c r="R92" s="2"/>
      <c r="S92" s="2">
        <f>G92-'Current w-Formula'!F64</f>
        <v>0</v>
      </c>
      <c r="T92" s="2">
        <f>H92-'Current w-Formula'!G64</f>
        <v>10803.556393719802</v>
      </c>
      <c r="U92" s="2">
        <f>I92-'Current w-Formula'!H64</f>
        <v>8973.3873707246385</v>
      </c>
      <c r="V92" s="2">
        <f>J92-'Current w-Formula'!I64</f>
        <v>4610.9648132367147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6"/>
        <v>53763.550856246977</v>
      </c>
      <c r="D93" s="58">
        <f t="shared" ref="D93:K93" si="206">D64*D26</f>
        <v>0</v>
      </c>
      <c r="E93" s="58">
        <f t="shared" si="206"/>
        <v>113671.50752463647</v>
      </c>
      <c r="F93" s="58">
        <f t="shared" si="206"/>
        <v>0</v>
      </c>
      <c r="G93" s="58">
        <f t="shared" si="206"/>
        <v>29953.978334194744</v>
      </c>
      <c r="H93" s="58">
        <f t="shared" si="206"/>
        <v>122888.11624285023</v>
      </c>
      <c r="I93" s="58">
        <f t="shared" si="206"/>
        <v>0</v>
      </c>
      <c r="J93" s="58">
        <f t="shared" si="206"/>
        <v>135176.92786713527</v>
      </c>
      <c r="K93" s="58">
        <f t="shared" si="206"/>
        <v>0</v>
      </c>
      <c r="L93" s="58"/>
      <c r="M93" s="53">
        <v>10</v>
      </c>
      <c r="N93" s="2">
        <f>C93-'Current w-Formula'!B65</f>
        <v>3640.5508562469768</v>
      </c>
      <c r="O93" s="2">
        <f>D93-'Current w-Formula'!C65</f>
        <v>0</v>
      </c>
      <c r="P93" s="2">
        <f>E93-'Current w-Formula'!D65</f>
        <v>6889.5075246364722</v>
      </c>
      <c r="Q93" s="2">
        <f>F93-'Current w-Formula'!E65</f>
        <v>0</v>
      </c>
      <c r="R93" s="2"/>
      <c r="S93" s="2">
        <f>G93-'Current w-Formula'!F65</f>
        <v>1994.4783341947441</v>
      </c>
      <c r="T93" s="2">
        <f>H93-'Current w-Formula'!G65</f>
        <v>8674.1162428502284</v>
      </c>
      <c r="U93" s="2">
        <f>I93-'Current w-Formula'!H65</f>
        <v>0</v>
      </c>
      <c r="V93" s="2">
        <f>J93-'Current w-Formula'!I65</f>
        <v>9248.9278671352658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6"/>
        <v>55107.639627653145</v>
      </c>
      <c r="D94" s="58">
        <f t="shared" ref="D94:K94" si="207">D65*D27</f>
        <v>0</v>
      </c>
      <c r="E94" s="58">
        <f t="shared" si="207"/>
        <v>58256.647606376187</v>
      </c>
      <c r="F94" s="58">
        <f t="shared" si="207"/>
        <v>179493.45478721309</v>
      </c>
      <c r="G94" s="58">
        <f t="shared" si="207"/>
        <v>61405.655585099223</v>
      </c>
      <c r="H94" s="58">
        <f t="shared" si="207"/>
        <v>188940.4787233822</v>
      </c>
      <c r="I94" s="58">
        <f t="shared" si="207"/>
        <v>0</v>
      </c>
      <c r="J94" s="58">
        <f t="shared" si="207"/>
        <v>0</v>
      </c>
      <c r="K94" s="58">
        <f t="shared" si="207"/>
        <v>0</v>
      </c>
      <c r="L94" s="58"/>
      <c r="M94" s="53">
        <v>11</v>
      </c>
      <c r="N94" s="2">
        <f>C94-'Current w-Formula'!B66</f>
        <v>3758.639627653145</v>
      </c>
      <c r="O94" s="2">
        <f>D94-'Current w-Formula'!C66</f>
        <v>0</v>
      </c>
      <c r="P94" s="2">
        <f>E94-'Current w-Formula'!D66</f>
        <v>3614.6476063761875</v>
      </c>
      <c r="Q94" s="2">
        <f>F94-'Current w-Formula'!E66</f>
        <v>10995.454787213093</v>
      </c>
      <c r="R94" s="2"/>
      <c r="S94" s="2">
        <f>G94-'Current w-Formula'!F66</f>
        <v>4019.6555850992227</v>
      </c>
      <c r="T94" s="2">
        <f>H94-'Current w-Formula'!G66</f>
        <v>13056.478723382199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6"/>
        <v>56485.330618344466</v>
      </c>
      <c r="D95" s="58">
        <f t="shared" ref="D95:K95" si="208">D66*D28</f>
        <v>0</v>
      </c>
      <c r="E95" s="58">
        <f t="shared" si="208"/>
        <v>59713.063796535585</v>
      </c>
      <c r="F95" s="58">
        <f t="shared" si="208"/>
        <v>61326.930385631138</v>
      </c>
      <c r="G95" s="58">
        <f t="shared" si="208"/>
        <v>0</v>
      </c>
      <c r="H95" s="58">
        <f t="shared" si="208"/>
        <v>193663.99069146672</v>
      </c>
      <c r="I95" s="58">
        <f t="shared" si="208"/>
        <v>169455.99185503344</v>
      </c>
      <c r="J95" s="58">
        <f t="shared" si="208"/>
        <v>71010.129920204476</v>
      </c>
      <c r="K95" s="58">
        <f t="shared" si="208"/>
        <v>0</v>
      </c>
      <c r="L95" s="58"/>
      <c r="M95" s="53">
        <v>12</v>
      </c>
      <c r="N95" s="2">
        <f>C95-'Current w-Formula'!B67</f>
        <v>3910.3306183444656</v>
      </c>
      <c r="O95" s="2">
        <f>D95-'Current w-Formula'!C67</f>
        <v>0</v>
      </c>
      <c r="P95" s="2">
        <f>E95-'Current w-Formula'!D67</f>
        <v>3822.0637965355854</v>
      </c>
      <c r="Q95" s="2">
        <f>F95-'Current w-Formula'!E67</f>
        <v>3710.9303856311381</v>
      </c>
      <c r="R95" s="2"/>
      <c r="S95" s="2">
        <f>G95-'Current w-Formula'!F67</f>
        <v>0</v>
      </c>
      <c r="T95" s="2">
        <f>H95-'Current w-Formula'!G67</f>
        <v>13096.990691466723</v>
      </c>
      <c r="U95" s="2">
        <f>I95-'Current w-Formula'!H67</f>
        <v>11318.491855033441</v>
      </c>
      <c r="V95" s="2">
        <f>J95-'Current w-Formula'!I67</f>
        <v>4643.1299202044756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6"/>
        <v>0</v>
      </c>
      <c r="D96" s="58">
        <f t="shared" ref="D96:K96" si="209">D67*D29</f>
        <v>59551.677137626022</v>
      </c>
      <c r="E96" s="58">
        <f t="shared" si="209"/>
        <v>122411.78078289794</v>
      </c>
      <c r="F96" s="58">
        <f t="shared" si="209"/>
        <v>62860.103645271913</v>
      </c>
      <c r="G96" s="58">
        <f t="shared" si="209"/>
        <v>0</v>
      </c>
      <c r="H96" s="58">
        <f t="shared" si="209"/>
        <v>174023.23430217381</v>
      </c>
      <c r="I96" s="58">
        <f t="shared" si="209"/>
        <v>0</v>
      </c>
      <c r="J96" s="58">
        <f t="shared" si="209"/>
        <v>0</v>
      </c>
      <c r="K96" s="58">
        <f t="shared" si="209"/>
        <v>76093.80967585546</v>
      </c>
      <c r="L96" s="58"/>
      <c r="M96" s="53">
        <v>13</v>
      </c>
      <c r="N96" s="2">
        <f>C96-'Current w-Formula'!B68</f>
        <v>0</v>
      </c>
      <c r="O96" s="2">
        <f>D96-'Current w-Formula'!C68</f>
        <v>3046.6771376260222</v>
      </c>
      <c r="P96" s="2">
        <f>E96-'Current w-Formula'!D68</f>
        <v>8127.7807828979421</v>
      </c>
      <c r="Q96" s="2">
        <f>F96-'Current w-Formula'!E68</f>
        <v>3760.1036452719127</v>
      </c>
      <c r="R96" s="2"/>
      <c r="S96" s="2">
        <f>G96-'Current w-Formula'!F68</f>
        <v>0</v>
      </c>
      <c r="T96" s="2">
        <f>H96-'Current w-Formula'!G68</f>
        <v>11505.014302173804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5784.8096758554602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10">D68*D30</f>
        <v>0</v>
      </c>
      <c r="E97" s="58">
        <f t="shared" si="210"/>
        <v>0</v>
      </c>
      <c r="F97" s="58">
        <f t="shared" si="210"/>
        <v>0</v>
      </c>
      <c r="G97" s="58">
        <f t="shared" si="210"/>
        <v>0</v>
      </c>
      <c r="H97" s="58">
        <f t="shared" si="210"/>
        <v>0</v>
      </c>
      <c r="I97" s="58">
        <f t="shared" si="210"/>
        <v>71213.880577077784</v>
      </c>
      <c r="J97" s="58">
        <f t="shared" si="210"/>
        <v>74605.017747414808</v>
      </c>
      <c r="K97" s="58">
        <f t="shared" si="210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4540.8805770777835</v>
      </c>
      <c r="V97" s="2">
        <f>J97-'Current w-Formula'!I69</f>
        <v>4651.0177474148077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60828.522992920596</v>
      </c>
      <c r="D98" s="58">
        <f>D69*D30</f>
        <v>0</v>
      </c>
      <c r="E98" s="58">
        <f t="shared" ref="E98:K98" si="211">E69*E31</f>
        <v>192913.31577754818</v>
      </c>
      <c r="F98" s="58">
        <f t="shared" si="211"/>
        <v>0</v>
      </c>
      <c r="G98" s="58">
        <f t="shared" si="211"/>
        <v>135560.70838422308</v>
      </c>
      <c r="H98" s="58">
        <f t="shared" si="211"/>
        <v>34759.155995954621</v>
      </c>
      <c r="I98" s="58">
        <f t="shared" si="211"/>
        <v>72994.227591504721</v>
      </c>
      <c r="J98" s="58">
        <f t="shared" si="211"/>
        <v>229410.42957330053</v>
      </c>
      <c r="K98" s="58">
        <f t="shared" si="211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13987.315777548181</v>
      </c>
      <c r="Q98" s="2">
        <f>F98-'Current w-Formula'!E70</f>
        <v>0</v>
      </c>
      <c r="R98" s="2"/>
      <c r="S98" s="2">
        <f>G98-'Current w-Formula'!F70</f>
        <v>8280.7083842230786</v>
      </c>
      <c r="T98" s="2">
        <f>H98-'Current w-Formula'!G70</f>
        <v>2193.6559959546212</v>
      </c>
      <c r="U98" s="2">
        <f>I98-'Current w-Formula'!H70</f>
        <v>4544.2275915047212</v>
      </c>
      <c r="V98" s="2">
        <f>J98-'Current w-Formula'!I70</f>
        <v>13953.429573300527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2">E70*E32</f>
        <v>65912.049557328952</v>
      </c>
      <c r="F99" s="58">
        <f t="shared" si="212"/>
        <v>135386.91260424326</v>
      </c>
      <c r="G99" s="58">
        <f t="shared" si="212"/>
        <v>0</v>
      </c>
      <c r="H99" s="58">
        <f t="shared" si="212"/>
        <v>142512.53958341395</v>
      </c>
      <c r="I99" s="58">
        <f t="shared" si="212"/>
        <v>74819.083281292333</v>
      </c>
      <c r="J99" s="58">
        <f t="shared" si="212"/>
        <v>156763.79354175532</v>
      </c>
      <c r="K99" s="58">
        <f t="shared" si="212"/>
        <v>0</v>
      </c>
      <c r="L99" s="58"/>
      <c r="M99" s="53">
        <v>16</v>
      </c>
      <c r="N99" s="53"/>
      <c r="O99" s="53"/>
      <c r="P99" s="2">
        <f>E99-'Current w-Formula'!D71</f>
        <v>5017.0495573289518</v>
      </c>
      <c r="Q99" s="2">
        <f>F99-'Current w-Formula'!E71</f>
        <v>7816.9126042432617</v>
      </c>
      <c r="R99" s="2"/>
      <c r="S99" s="2">
        <f>G99-'Current w-Formula'!F71</f>
        <v>0</v>
      </c>
      <c r="T99" s="2">
        <f>H99-'Current w-Formula'!G71</f>
        <v>8778.539583413949</v>
      </c>
      <c r="U99" s="2">
        <f>I99-'Current w-Formula'!H71</f>
        <v>4542.0832812923327</v>
      </c>
      <c r="V99" s="2">
        <f>J99-'Current w-Formula'!I71</f>
        <v>9291.7935417553235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3">E71*E33</f>
        <v>67559.850796262166</v>
      </c>
      <c r="F100" s="58">
        <f t="shared" si="213"/>
        <v>69385.792709674672</v>
      </c>
      <c r="G100" s="58">
        <f t="shared" si="213"/>
        <v>0</v>
      </c>
      <c r="H100" s="58">
        <f t="shared" si="213"/>
        <v>146075.35307299928</v>
      </c>
      <c r="I100" s="58">
        <f t="shared" si="213"/>
        <v>230068.68108997389</v>
      </c>
      <c r="J100" s="58">
        <f t="shared" si="213"/>
        <v>321365.77676059841</v>
      </c>
      <c r="K100" s="58">
        <f t="shared" si="213"/>
        <v>0</v>
      </c>
      <c r="L100" s="58"/>
      <c r="M100" s="53">
        <v>17</v>
      </c>
      <c r="N100" s="53"/>
      <c r="O100" s="53"/>
      <c r="P100" s="2">
        <f>E100-'Current w-Formula'!D72</f>
        <v>5412.8507962621661</v>
      </c>
      <c r="Q100" s="2">
        <f>F100-'Current w-Formula'!E72</f>
        <v>3958.7927096746716</v>
      </c>
      <c r="R100" s="2"/>
      <c r="S100" s="2">
        <f>G100-'Current w-Formula'!F72</f>
        <v>0</v>
      </c>
      <c r="T100" s="2">
        <f>H100-'Current w-Formula'!G72</f>
        <v>8775.3530729992781</v>
      </c>
      <c r="U100" s="2">
        <f>I100-'Current w-Formula'!H72</f>
        <v>13621.681089973892</v>
      </c>
      <c r="V100" s="2">
        <f>J100-'Current w-Formula'!I72</f>
        <v>18557.776760598412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4">E72*E34</f>
        <v>138497.69413233743</v>
      </c>
      <c r="F101" s="58">
        <f t="shared" si="214"/>
        <v>71120.437527416536</v>
      </c>
      <c r="G101" s="58">
        <f t="shared" si="214"/>
        <v>0</v>
      </c>
      <c r="H101" s="58">
        <f t="shared" si="214"/>
        <v>0</v>
      </c>
      <c r="I101" s="58">
        <f t="shared" si="214"/>
        <v>0</v>
      </c>
      <c r="J101" s="58">
        <f t="shared" si="214"/>
        <v>164699.96058980667</v>
      </c>
      <c r="K101" s="58">
        <f t="shared" si="214"/>
        <v>0</v>
      </c>
      <c r="L101" s="58"/>
      <c r="M101" s="53">
        <v>18</v>
      </c>
      <c r="N101" s="53"/>
      <c r="O101" s="53"/>
      <c r="P101" s="2">
        <f>E101-'Current w-Formula'!D73</f>
        <v>11701.694132337434</v>
      </c>
      <c r="Q101" s="2">
        <f>F101-'Current w-Formula'!E73</f>
        <v>4008.4375274165359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9255.9605898066657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5">E73*E35</f>
        <v>0</v>
      </c>
      <c r="F102" s="58">
        <f t="shared" si="215"/>
        <v>0</v>
      </c>
      <c r="G102" s="58">
        <f t="shared" si="215"/>
        <v>0</v>
      </c>
      <c r="H102" s="58">
        <f t="shared" si="215"/>
        <v>0</v>
      </c>
      <c r="I102" s="58">
        <f t="shared" si="215"/>
        <v>161143.93871343584</v>
      </c>
      <c r="J102" s="58">
        <f t="shared" si="215"/>
        <v>0</v>
      </c>
      <c r="K102" s="58">
        <f t="shared" si="215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9047.9387134358403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6">E74*E36</f>
        <v>218263.70984668052</v>
      </c>
      <c r="F103" s="58">
        <f t="shared" si="216"/>
        <v>0</v>
      </c>
      <c r="G103" s="58">
        <f t="shared" si="216"/>
        <v>0</v>
      </c>
      <c r="H103" s="58">
        <f t="shared" si="216"/>
        <v>314614.35653575562</v>
      </c>
      <c r="I103" s="58">
        <f t="shared" si="216"/>
        <v>247758.80577190762</v>
      </c>
      <c r="J103" s="58">
        <f t="shared" si="216"/>
        <v>778670.53242599522</v>
      </c>
      <c r="K103" s="58">
        <f t="shared" si="216"/>
        <v>90451.627504029748</v>
      </c>
      <c r="L103" s="58"/>
      <c r="M103" s="53">
        <v>20</v>
      </c>
      <c r="N103" s="53"/>
      <c r="O103" s="53"/>
      <c r="P103" s="2">
        <f>E103-'Current w-Formula'!D75</f>
        <v>20497.709846680518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17386.356535755622</v>
      </c>
      <c r="U103" s="2">
        <f>I103-'Current w-Formula'!H75</f>
        <v>13461.805771907617</v>
      </c>
      <c r="V103" s="2">
        <f>J103-'Current w-Formula'!I75</f>
        <v>41156.532425995218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6649.6275040297478</v>
      </c>
    </row>
    <row r="104" spans="2:33" ht="14.25" customHeight="1" x14ac:dyDescent="0.3">
      <c r="B104" s="53"/>
      <c r="C104" s="58">
        <f t="shared" ref="C104:D104" si="217">SUM(C83:C98)</f>
        <v>925003.47453874152</v>
      </c>
      <c r="D104" s="58">
        <f t="shared" si="217"/>
        <v>161001.65736288961</v>
      </c>
      <c r="E104" s="58">
        <f t="shared" ref="E104:H104" si="218">SUM(E83:E103)</f>
        <v>1310500.7973678983</v>
      </c>
      <c r="F104" s="58">
        <f t="shared" si="218"/>
        <v>2192586.2121365024</v>
      </c>
      <c r="G104" s="58">
        <f t="shared" si="218"/>
        <v>736470.51612379833</v>
      </c>
      <c r="H104" s="58">
        <f t="shared" si="218"/>
        <v>2428307.2526165205</v>
      </c>
      <c r="I104" s="58">
        <f t="shared" ref="I104:J104" si="219">SUM(I84:I103)</f>
        <v>1391590.0001848931</v>
      </c>
      <c r="J104" s="58">
        <f t="shared" si="219"/>
        <v>2250262.0296090161</v>
      </c>
      <c r="K104" s="58">
        <f>SUM(K83:K103)</f>
        <v>228999.17053144769</v>
      </c>
      <c r="L104" s="58"/>
      <c r="M104" s="53"/>
      <c r="N104" s="2">
        <f t="shared" ref="N104:Q104" si="220">SUM(N83:N103)</f>
        <v>67678.951545820863</v>
      </c>
      <c r="O104" s="2">
        <f t="shared" si="220"/>
        <v>8702.6573628896294</v>
      </c>
      <c r="P104" s="2">
        <f t="shared" si="220"/>
        <v>96863.297367898325</v>
      </c>
      <c r="Q104" s="2">
        <f t="shared" si="220"/>
        <v>139229.21213650241</v>
      </c>
      <c r="R104" s="2"/>
      <c r="S104" s="2">
        <f t="shared" ref="S104:V104" si="221">SUM(S83:S103)</f>
        <v>50674.016123798319</v>
      </c>
      <c r="T104" s="2">
        <f t="shared" si="221"/>
        <v>166949.33261652084</v>
      </c>
      <c r="U104" s="2">
        <f t="shared" si="221"/>
        <v>87828.500184893332</v>
      </c>
      <c r="V104" s="2">
        <f t="shared" si="221"/>
        <v>133709.02960901582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17342.170531447679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768977.16747878713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11624721.110471707</v>
      </c>
      <c r="H107" s="59">
        <f t="shared" ref="H107:H108" si="222">+G107*1.2111</f>
        <v>14078699.736892285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2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3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3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82" t="s">
        <v>68</v>
      </c>
      <c r="D115" s="283"/>
      <c r="E115" s="283"/>
      <c r="F115" s="283"/>
      <c r="G115" s="283"/>
      <c r="H115" s="283"/>
      <c r="I115" s="283"/>
      <c r="J115" s="283"/>
      <c r="K115" s="283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3565</v>
      </c>
      <c r="D117" s="48">
        <f>+D16-'Current w-Formula'!C2</f>
        <v>3270</v>
      </c>
      <c r="E117" s="48">
        <f>+E16-'Current w-Formula'!D2</f>
        <v>2976</v>
      </c>
      <c r="F117" s="48">
        <f>+F16-'Current w-Formula'!E2</f>
        <v>2779</v>
      </c>
      <c r="G117" s="48">
        <f>+G16-'Current w-Formula'!F2</f>
        <v>3241</v>
      </c>
      <c r="H117" s="48">
        <f>+H16-'Current w-Formula'!G2</f>
        <v>3693</v>
      </c>
      <c r="I117" s="48">
        <f>+I16-'Current w-Formula'!H2</f>
        <v>3841</v>
      </c>
      <c r="J117" s="48">
        <f>+J16-'Current w-Formula'!I2</f>
        <v>3955</v>
      </c>
      <c r="K117" s="48">
        <f>+K16-'Current w-Formula'!J2</f>
        <v>4017</v>
      </c>
      <c r="V117" s="30"/>
    </row>
    <row r="118" spans="2:22" ht="14.25" customHeight="1" x14ac:dyDescent="0.3">
      <c r="B118" s="1">
        <v>1</v>
      </c>
      <c r="C118" s="48">
        <f>+C17-'Current w-Formula'!B3</f>
        <v>3953.9999999999927</v>
      </c>
      <c r="D118" s="48">
        <f>+D17-'Current w-Formula'!C3</f>
        <v>3662.9999999999927</v>
      </c>
      <c r="E118" s="48">
        <f>+E17-'Current w-Formula'!D3</f>
        <v>3372.9999999999927</v>
      </c>
      <c r="F118" s="48">
        <f>+F17-'Current w-Formula'!E3</f>
        <v>3182.9999999999927</v>
      </c>
      <c r="G118" s="48">
        <f>+G17-'Current w-Formula'!F3</f>
        <v>3661.9999999999927</v>
      </c>
      <c r="H118" s="48">
        <f>+H17-'Current w-Formula'!G3</f>
        <v>4130.9999999999927</v>
      </c>
      <c r="I118" s="48">
        <f>+I17-'Current w-Formula'!H3</f>
        <v>4299.9999999999927</v>
      </c>
      <c r="J118" s="48">
        <f>+J17-'Current w-Formula'!I3</f>
        <v>4434.9999999999927</v>
      </c>
      <c r="K118" s="48">
        <f>+K17-'Current w-Formula'!J3</f>
        <v>4516.9999999999927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3805.2499999999854</v>
      </c>
      <c r="D119" s="48">
        <f>+D18-'Current w-Formula'!C4</f>
        <v>3446.9999999999854</v>
      </c>
      <c r="E119" s="48">
        <f>+E18-'Current w-Formula'!D4</f>
        <v>3261.7499999999854</v>
      </c>
      <c r="F119" s="48">
        <f>+F18-'Current w-Formula'!E4</f>
        <v>3231.4999999999854</v>
      </c>
      <c r="G119" s="48">
        <f>+G18-'Current w-Formula'!F4</f>
        <v>3701.2499999999854</v>
      </c>
      <c r="H119" s="48">
        <f>+H18-'Current w-Formula'!G4</f>
        <v>4160.9999999999854</v>
      </c>
      <c r="I119" s="48">
        <f>+I18-'Current w-Formula'!H4</f>
        <v>4328.4999999999854</v>
      </c>
      <c r="J119" s="48">
        <f>+J18-'Current w-Formula'!I4</f>
        <v>4463.9999999999854</v>
      </c>
      <c r="K119" s="48">
        <f>+K18-'Current w-Formula'!J4</f>
        <v>4611.4999999999854</v>
      </c>
      <c r="V119" s="30"/>
    </row>
    <row r="120" spans="2:22" ht="14.25" customHeight="1" x14ac:dyDescent="0.3">
      <c r="B120" s="1">
        <v>3</v>
      </c>
      <c r="C120" s="48">
        <f>+C19-'Current w-Formula'!B5</f>
        <v>3682.4062499999782</v>
      </c>
      <c r="D120" s="48">
        <f>+D19-'Current w-Formula'!C5</f>
        <v>3257.6749999999811</v>
      </c>
      <c r="E120" s="48">
        <f>+E19-'Current w-Formula'!D5</f>
        <v>3176.943749999984</v>
      </c>
      <c r="F120" s="48">
        <f>+F19-'Current w-Formula'!E5</f>
        <v>3277.2124999999796</v>
      </c>
      <c r="G120" s="48">
        <f>+G19-'Current w-Formula'!F5</f>
        <v>3738.4812499999825</v>
      </c>
      <c r="H120" s="48">
        <f>+H19-'Current w-Formula'!G5</f>
        <v>4186.7499999999782</v>
      </c>
      <c r="I120" s="48">
        <f>+I19-'Current w-Formula'!H5</f>
        <v>4355.287499999984</v>
      </c>
      <c r="J120" s="48">
        <f>+J19-'Current w-Formula'!I5</f>
        <v>4490.8249999999825</v>
      </c>
      <c r="K120" s="48">
        <f>+K19-'Current w-Formula'!J5</f>
        <v>4709.3624999999811</v>
      </c>
      <c r="V120" s="30"/>
    </row>
    <row r="121" spans="2:22" ht="14.25" customHeight="1" x14ac:dyDescent="0.3">
      <c r="B121" s="1">
        <v>4</v>
      </c>
      <c r="C121" s="48">
        <f>+C20-'Current w-Formula'!B6</f>
        <v>3589.1414062499753</v>
      </c>
      <c r="D121" s="48">
        <f>+D20-'Current w-Formula'!C6</f>
        <v>3097.7168749999764</v>
      </c>
      <c r="E121" s="48">
        <f>+E20-'Current w-Formula'!D6</f>
        <v>3121.2923437499776</v>
      </c>
      <c r="F121" s="48">
        <f>+F20-'Current w-Formula'!E6</f>
        <v>3323.8678124999715</v>
      </c>
      <c r="G121" s="48">
        <f>+G20-'Current w-Formula'!F6</f>
        <v>3776.4432812499799</v>
      </c>
      <c r="H121" s="48">
        <f>+H20-'Current w-Formula'!G6</f>
        <v>4214.0187499999738</v>
      </c>
      <c r="I121" s="48">
        <f>+I20-'Current w-Formula'!H6</f>
        <v>4383.1696874999761</v>
      </c>
      <c r="J121" s="48">
        <f>+J20-'Current w-Formula'!I6</f>
        <v>4514.3206249999785</v>
      </c>
      <c r="K121" s="48">
        <f>+K20-'Current w-Formula'!J6</f>
        <v>4804.4715624999735</v>
      </c>
      <c r="V121" s="30"/>
    </row>
    <row r="122" spans="2:22" ht="14.25" customHeight="1" x14ac:dyDescent="0.3">
      <c r="B122" s="1">
        <v>5</v>
      </c>
      <c r="C122" s="48">
        <f>+C21-'Current w-Formula'!B7</f>
        <v>3522.1449414062226</v>
      </c>
      <c r="D122" s="48">
        <f>+D21-'Current w-Formula'!C7</f>
        <v>2965.8347968749731</v>
      </c>
      <c r="E122" s="48">
        <f>+E21-'Current w-Formula'!D7</f>
        <v>3096.5246523437236</v>
      </c>
      <c r="F122" s="48">
        <f>+F21-'Current w-Formula'!E7</f>
        <v>3371.2145078124668</v>
      </c>
      <c r="G122" s="48">
        <f>+G21-'Current w-Formula'!F7</f>
        <v>3813.9043632812245</v>
      </c>
      <c r="H122" s="48">
        <f>+H21-'Current w-Formula'!G7</f>
        <v>4238.5942187499677</v>
      </c>
      <c r="I122" s="48">
        <f>+I21-'Current w-Formula'!H7</f>
        <v>4404.9739296874686</v>
      </c>
      <c r="J122" s="48">
        <f>+J21-'Current w-Formula'!I7</f>
        <v>4540.3536406249696</v>
      </c>
      <c r="K122" s="48">
        <f>+K21-'Current w-Formula'!J7</f>
        <v>4907.7333515624705</v>
      </c>
      <c r="V122" s="30"/>
    </row>
    <row r="123" spans="2:22" ht="14.25" customHeight="1" x14ac:dyDescent="0.3">
      <c r="B123" s="1">
        <v>6</v>
      </c>
      <c r="C123" s="48">
        <f>+C22-'Current w-Formula'!B8</f>
        <v>3486.123564941372</v>
      </c>
      <c r="D123" s="48">
        <f>+D22-'Current w-Formula'!C8</f>
        <v>2863.7556667968456</v>
      </c>
      <c r="E123" s="48">
        <f>+E22-'Current w-Formula'!D8</f>
        <v>3101.3877686523119</v>
      </c>
      <c r="F123" s="48">
        <f>+F22-'Current w-Formula'!E8</f>
        <v>3420.019870507771</v>
      </c>
      <c r="G123" s="48">
        <f>+G22-'Current w-Formula'!F8</f>
        <v>3848.6519723632518</v>
      </c>
      <c r="H123" s="48">
        <f>+H22-'Current w-Formula'!G8</f>
        <v>4262.2840742187109</v>
      </c>
      <c r="I123" s="48">
        <f>+I22-'Current w-Formula'!H8</f>
        <v>4430.5482779296508</v>
      </c>
      <c r="J123" s="48">
        <f>+J22-'Current w-Formula'!I8</f>
        <v>4559.8124816405907</v>
      </c>
      <c r="K123" s="48">
        <f>+K22-'Current w-Formula'!J8</f>
        <v>5009.0766853515233</v>
      </c>
      <c r="V123" s="30"/>
    </row>
    <row r="124" spans="2:22" ht="14.25" customHeight="1" x14ac:dyDescent="0.3">
      <c r="B124" s="1">
        <v>7</v>
      </c>
      <c r="C124" s="48">
        <f>+C23-'Current w-Formula'!B9</f>
        <v>3478.8016540649041</v>
      </c>
      <c r="D124" s="48">
        <f>+D23-'Current w-Formula'!C9</f>
        <v>2792.2245584667617</v>
      </c>
      <c r="E124" s="48">
        <f>+E23-'Current w-Formula'!D9</f>
        <v>3138.6474628686119</v>
      </c>
      <c r="F124" s="48">
        <f>+F23-'Current w-Formula'!E9</f>
        <v>3469.0703672704622</v>
      </c>
      <c r="G124" s="48">
        <f>+G23-'Current w-Formula'!F9</f>
        <v>3886.493271672327</v>
      </c>
      <c r="H124" s="48">
        <f>+H23-'Current w-Formula'!G9</f>
        <v>4283.9161760741772</v>
      </c>
      <c r="I124" s="48">
        <f>+I23-'Current w-Formula'!H9</f>
        <v>4451.761984877885</v>
      </c>
      <c r="J124" s="48">
        <f>+J23-'Current w-Formula'!I9</f>
        <v>4580.6077936816</v>
      </c>
      <c r="K124" s="48">
        <f>+K23-'Current w-Formula'!J9</f>
        <v>5113.4536024853005</v>
      </c>
      <c r="V124" s="30"/>
    </row>
    <row r="125" spans="2:22" ht="14.25" customHeight="1" x14ac:dyDescent="0.3">
      <c r="B125" s="1">
        <v>8</v>
      </c>
      <c r="C125" s="48">
        <f>+C24-'Current w-Formula'!B10</f>
        <v>3502.921695416524</v>
      </c>
      <c r="D125" s="48">
        <f>+D24-'Current w-Formula'!C10</f>
        <v>2752.0051724284276</v>
      </c>
      <c r="E125" s="48">
        <f>+E24-'Current w-Formula'!D10</f>
        <v>3207.0886494403239</v>
      </c>
      <c r="F125" s="48">
        <f>+F24-'Current w-Formula'!E10</f>
        <v>3516.1721264522203</v>
      </c>
      <c r="G125" s="48">
        <f>+G24-'Current w-Formula'!F10</f>
        <v>3921.2556034641311</v>
      </c>
      <c r="H125" s="48">
        <f>+H24-'Current w-Formula'!G10</f>
        <v>4305.3390804760274</v>
      </c>
      <c r="I125" s="48">
        <f>+I24-'Current w-Formula'!H10</f>
        <v>4469.5060344998274</v>
      </c>
      <c r="J125" s="48">
        <f>+J24-'Current w-Formula'!I10</f>
        <v>4597.6729885236346</v>
      </c>
      <c r="K125" s="48">
        <f>+K24-'Current w-Formula'!J10</f>
        <v>5220.8399425474199</v>
      </c>
      <c r="V125" s="30"/>
    </row>
    <row r="126" spans="2:22" ht="14.25" customHeight="1" x14ac:dyDescent="0.3">
      <c r="B126" s="1">
        <v>9</v>
      </c>
      <c r="C126" s="48">
        <f>+C25-'Current w-Formula'!B11</f>
        <v>3555.2447378019351</v>
      </c>
      <c r="D126" s="48">
        <f>+D25-'Current w-Formula'!C11</f>
        <v>2743.8803017391328</v>
      </c>
      <c r="E126" s="48">
        <f>+E25-'Current w-Formula'!D11</f>
        <v>3309.5158656763306</v>
      </c>
      <c r="F126" s="48">
        <f>+F25-'Current w-Formula'!E11</f>
        <v>3564.151429613521</v>
      </c>
      <c r="G126" s="48">
        <f>+G25-'Current w-Formula'!F11</f>
        <v>3952.786993550726</v>
      </c>
      <c r="H126" s="48">
        <f>+H25-'Current w-Formula'!G11</f>
        <v>4321.4225574879238</v>
      </c>
      <c r="I126" s="48">
        <f>+I25-'Current w-Formula'!H11</f>
        <v>4486.6936853623192</v>
      </c>
      <c r="J126" s="48">
        <f>+J25-'Current w-Formula'!I11</f>
        <v>4610.9648132367147</v>
      </c>
      <c r="K126" s="48">
        <f>+K25-'Current w-Formula'!J11</f>
        <v>5329.2359411110956</v>
      </c>
      <c r="V126" s="30"/>
    </row>
    <row r="127" spans="2:22" ht="14.25" customHeight="1" x14ac:dyDescent="0.3">
      <c r="B127" s="1">
        <v>10</v>
      </c>
      <c r="C127" s="48">
        <f>+C26-'Current w-Formula'!B12</f>
        <v>3640.5508562469768</v>
      </c>
      <c r="D127" s="48">
        <f>+D26-'Current w-Formula'!C12</f>
        <v>2768.6523092826028</v>
      </c>
      <c r="E127" s="48">
        <f>+E26-'Current w-Formula'!D12</f>
        <v>3444.7537623182361</v>
      </c>
      <c r="F127" s="48">
        <f>+F26-'Current w-Formula'!E12</f>
        <v>3613.8552153538549</v>
      </c>
      <c r="G127" s="48">
        <f>+G26-'Current w-Formula'!F12</f>
        <v>3988.9566683894882</v>
      </c>
      <c r="H127" s="48">
        <f>+H26-'Current w-Formula'!G12</f>
        <v>4337.0581214251142</v>
      </c>
      <c r="I127" s="48">
        <f>+I26-'Current w-Formula'!H12</f>
        <v>4502.2610274963736</v>
      </c>
      <c r="J127" s="48">
        <f>+J26-'Current w-Formula'!I12</f>
        <v>4624.4639335676329</v>
      </c>
      <c r="K127" s="48">
        <f>+K26-'Current w-Formula'!J12</f>
        <v>5439.6668396388704</v>
      </c>
      <c r="V127" s="30"/>
    </row>
    <row r="128" spans="2:22" ht="14.25" customHeight="1" x14ac:dyDescent="0.3">
      <c r="B128" s="1">
        <v>11</v>
      </c>
      <c r="C128" s="48">
        <f>+C27-'Current w-Formula'!B13</f>
        <v>3758.639627653145</v>
      </c>
      <c r="D128" s="48">
        <f>+D27-'Current w-Formula'!C13</f>
        <v>2827.1436170146626</v>
      </c>
      <c r="E128" s="48">
        <f>+E27-'Current w-Formula'!D13</f>
        <v>3614.6476063761875</v>
      </c>
      <c r="F128" s="48">
        <f>+F27-'Current w-Formula'!E13</f>
        <v>3665.1515957376978</v>
      </c>
      <c r="G128" s="48">
        <f>+G27-'Current w-Formula'!F13</f>
        <v>4019.6555850992227</v>
      </c>
      <c r="H128" s="48">
        <f>+H27-'Current w-Formula'!G13</f>
        <v>4352.159574460733</v>
      </c>
      <c r="I128" s="48">
        <f>+I27-'Current w-Formula'!H13</f>
        <v>4515.1675531837827</v>
      </c>
      <c r="J128" s="48">
        <f>+J27-'Current w-Formula'!I13</f>
        <v>4634.1755319068179</v>
      </c>
      <c r="K128" s="48">
        <f>+K27-'Current w-Formula'!J13</f>
        <v>5552.1835106298386</v>
      </c>
      <c r="V128" s="30"/>
    </row>
    <row r="129" spans="2:22" ht="14.25" customHeight="1" x14ac:dyDescent="0.3">
      <c r="B129" s="1">
        <v>12</v>
      </c>
      <c r="C129" s="48">
        <f>+C28-'Current w-Formula'!B14</f>
        <v>3910.3306183444656</v>
      </c>
      <c r="D129" s="48">
        <f>+D28-'Current w-Formula'!C14</f>
        <v>2920.1972074400255</v>
      </c>
      <c r="E129" s="48">
        <f>+E28-'Current w-Formula'!D14</f>
        <v>3822.0637965355854</v>
      </c>
      <c r="F129" s="48">
        <f>+F28-'Current w-Formula'!E14</f>
        <v>3710.9303856311381</v>
      </c>
      <c r="G129" s="48">
        <f>+G28-'Current w-Formula'!F14</f>
        <v>4051.796974726698</v>
      </c>
      <c r="H129" s="48">
        <f>+H28-'Current w-Formula'!G14</f>
        <v>4365.6635638222433</v>
      </c>
      <c r="I129" s="48">
        <f>+I28-'Current w-Formula'!H14</f>
        <v>4527.3967420133704</v>
      </c>
      <c r="J129" s="48">
        <f>+J28-'Current w-Formula'!I14</f>
        <v>4643.1299202044756</v>
      </c>
      <c r="K129" s="48">
        <f>+K28-'Current w-Formula'!J14</f>
        <v>5667.8630983955809</v>
      </c>
      <c r="V129" s="30"/>
    </row>
    <row r="130" spans="2:22" ht="14.25" customHeight="1" x14ac:dyDescent="0.3">
      <c r="B130" s="1">
        <v>13</v>
      </c>
      <c r="C130" s="48">
        <f>+C29-'Current w-Formula'!B15</f>
        <v>4096.4638838030733</v>
      </c>
      <c r="D130" s="48">
        <f>+D29-'Current w-Formula'!C15</f>
        <v>3046.6771376260222</v>
      </c>
      <c r="E130" s="48">
        <f>+E29-'Current w-Formula'!D15</f>
        <v>4063.8903914489711</v>
      </c>
      <c r="F130" s="48">
        <f>+F29-'Current w-Formula'!E15</f>
        <v>3760.1036452719127</v>
      </c>
      <c r="G130" s="48">
        <f>+G29-'Current w-Formula'!F15</f>
        <v>4082.3168990948616</v>
      </c>
      <c r="H130" s="48">
        <f>+H29-'Current w-Formula'!G15</f>
        <v>4374.5301529177959</v>
      </c>
      <c r="I130" s="48">
        <f>+I29-'Current w-Formula'!H15</f>
        <v>4534.9566605636937</v>
      </c>
      <c r="J130" s="48">
        <f>+J29-'Current w-Formula'!I15</f>
        <v>4648.383168209577</v>
      </c>
      <c r="K130" s="48">
        <f>+K29-'Current w-Formula'!J15</f>
        <v>5784.8096758554602</v>
      </c>
      <c r="V130" s="30"/>
    </row>
    <row r="131" spans="2:22" ht="14.25" customHeight="1" x14ac:dyDescent="0.3">
      <c r="B131" s="1">
        <v>14</v>
      </c>
      <c r="C131" s="48">
        <f>+C30-'Current w-Formula'!B16</f>
        <v>4318.9004808981481</v>
      </c>
      <c r="D131" s="48">
        <f>+D30-'Current w-Formula'!C16</f>
        <v>3210.4690660666674</v>
      </c>
      <c r="E131" s="48">
        <f>+E30-'Current w-Formula'!D16</f>
        <v>4343.0376512351868</v>
      </c>
      <c r="F131" s="48">
        <f>+F30-'Current w-Formula'!E16</f>
        <v>3809.6062364037061</v>
      </c>
      <c r="G131" s="48">
        <f>+G30-'Current w-Formula'!F16</f>
        <v>4112.1748215722328</v>
      </c>
      <c r="H131" s="48">
        <f>+H30-'Current w-Formula'!G16</f>
        <v>4381.7434067407303</v>
      </c>
      <c r="I131" s="48">
        <f>+I30-'Current w-Formula'!H16</f>
        <v>4540.8805770777835</v>
      </c>
      <c r="J131" s="48">
        <f>+J30-'Current w-Formula'!I16</f>
        <v>4651.0177474148077</v>
      </c>
      <c r="K131" s="48">
        <f>+K30-'Current w-Formula'!J16</f>
        <v>5905.1549177518464</v>
      </c>
      <c r="V131" s="30"/>
    </row>
    <row r="132" spans="2:22" ht="14.25" customHeight="1" x14ac:dyDescent="0.3">
      <c r="B132" s="1">
        <v>15</v>
      </c>
      <c r="C132" s="48">
        <f>+C31-'Current w-Formula'!B17</f>
        <v>4558.5229929205962</v>
      </c>
      <c r="D132" s="48">
        <f>+D31-'Current w-Formula'!C17</f>
        <v>3393.4807927183283</v>
      </c>
      <c r="E132" s="48">
        <f>+E31-'Current w-Formula'!D17</f>
        <v>4662.4385925160605</v>
      </c>
      <c r="F132" s="48">
        <f>+F31-'Current w-Formula'!E17</f>
        <v>3860.3963923137926</v>
      </c>
      <c r="G132" s="48">
        <f>+G31-'Current w-Formula'!F17</f>
        <v>4140.3541921115393</v>
      </c>
      <c r="H132" s="48">
        <f>+H31-'Current w-Formula'!G17</f>
        <v>4387.3119919092424</v>
      </c>
      <c r="I132" s="48">
        <f>+I31-'Current w-Formula'!H17</f>
        <v>4544.2275915047212</v>
      </c>
      <c r="J132" s="48">
        <f>+J31-'Current w-Formula'!I17</f>
        <v>4651.143191100171</v>
      </c>
      <c r="K132" s="48">
        <f>+K31-'Current w-Formula'!J17</f>
        <v>6027.0587906956353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5017.0495573289518</v>
      </c>
      <c r="F133" s="48">
        <f>+F32-'Current w-Formula'!E18</f>
        <v>3908.4563021216309</v>
      </c>
      <c r="G133" s="48">
        <f>+G32-'Current w-Formula'!F18</f>
        <v>4166.8630469143245</v>
      </c>
      <c r="H133" s="48">
        <f>+H32-'Current w-Formula'!G18</f>
        <v>4389.2697917069745</v>
      </c>
      <c r="I133" s="48">
        <f>+I32-'Current w-Formula'!H18</f>
        <v>4542.0832812923327</v>
      </c>
      <c r="J133" s="48">
        <f>+J32-'Current w-Formula'!I18</f>
        <v>4645.8967708776618</v>
      </c>
      <c r="K133" s="48">
        <f>+K32-'Current w-Formula'!J18</f>
        <v>6151.7102604630199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5412.8507962621661</v>
      </c>
      <c r="F134" s="48">
        <f>+F33-'Current w-Formula'!E19</f>
        <v>3958.7927096746716</v>
      </c>
      <c r="G134" s="48">
        <f>+G33-'Current w-Formula'!F19</f>
        <v>4193.7346230871772</v>
      </c>
      <c r="H134" s="48">
        <f>+H33-'Current w-Formula'!G19</f>
        <v>4387.676536499639</v>
      </c>
      <c r="I134" s="48">
        <f>+I33-'Current w-Formula'!H19</f>
        <v>4540.5603633246355</v>
      </c>
      <c r="J134" s="48">
        <f>+J33-'Current w-Formula'!I19</f>
        <v>4639.4441901496029</v>
      </c>
      <c r="K134" s="48">
        <f>+K33-'Current w-Formula'!J19</f>
        <v>6279.3280169745849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5850.847066168717</v>
      </c>
      <c r="F135" s="48">
        <f>+F34-'Current w-Formula'!E20</f>
        <v>4008.4375274165359</v>
      </c>
      <c r="G135" s="48">
        <f>+G34-'Current w-Formula'!F20</f>
        <v>4217.0279886643548</v>
      </c>
      <c r="H135" s="48">
        <f>+H34-'Current w-Formula'!G20</f>
        <v>4384.61844991213</v>
      </c>
      <c r="I135" s="48">
        <f>+I34-'Current w-Formula'!H20</f>
        <v>4532.7993724077387</v>
      </c>
      <c r="J135" s="48">
        <f>+J34-'Current w-Formula'!I20</f>
        <v>4627.9802949033328</v>
      </c>
      <c r="K135" s="48">
        <f>+K34-'Current w-Formula'!J20</f>
        <v>6409.1612173989415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6330.0682428229338</v>
      </c>
      <c r="F136" s="48">
        <f>+F35-'Current w-Formula'!E21</f>
        <v>4057.4484656019486</v>
      </c>
      <c r="G136" s="48">
        <f>+G35-'Current w-Formula'!F21</f>
        <v>4240.8286883809633</v>
      </c>
      <c r="H136" s="48">
        <f>+H35-'Current w-Formula'!G21</f>
        <v>4377.2089111599198</v>
      </c>
      <c r="I136" s="48">
        <f>+I35-'Current w-Formula'!H21</f>
        <v>4523.9693567179202</v>
      </c>
      <c r="J136" s="48">
        <f>+J35-'Current w-Formula'!I21</f>
        <v>4615.729802275906</v>
      </c>
      <c r="K136" s="48">
        <f>+K35-'Current w-Formula'!J21</f>
        <v>6539.4902478339063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6832.5699488935061</v>
      </c>
      <c r="F137" s="48">
        <f>+F36-'Current w-Formula'!E22</f>
        <v>4084.9096772419871</v>
      </c>
      <c r="G137" s="48">
        <f>+G36-'Current w-Formula'!F22</f>
        <v>4240.2494055904826</v>
      </c>
      <c r="H137" s="48">
        <f>+H36-'Current w-Formula'!G22</f>
        <v>4346.5891339389054</v>
      </c>
      <c r="I137" s="48">
        <f>+I36-'Current w-Formula'!H22</f>
        <v>4487.2685906358674</v>
      </c>
      <c r="J137" s="48">
        <f>+J36-'Current w-Formula'!I22</f>
        <v>4572.9480473328003</v>
      </c>
      <c r="K137" s="48">
        <f>+K36-'Current w-Formula'!J22</f>
        <v>6649.6275040297478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80619.928862287372</v>
      </c>
      <c r="I138" s="48">
        <f>+I37-'Current w-Formula'!H23</f>
        <v>84650.925305401761</v>
      </c>
      <c r="J138" s="48">
        <f>+J37-'Current w-Formula'!I23</f>
        <v>88681.921748516106</v>
      </c>
      <c r="K138" s="48">
        <f>+K37-'Current w-Formula'!J23</f>
        <v>92712.918191630481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82635.427083844552</v>
      </c>
      <c r="I139" s="48">
        <f>+I38-'Current w-Formula'!H24</f>
        <v>86767.198438036794</v>
      </c>
      <c r="J139" s="48">
        <f>+J38-'Current w-Formula'!I24</f>
        <v>90898.969792229007</v>
      </c>
      <c r="K139" s="48">
        <f>+K38-'Current w-Formula'!J24</f>
        <v>95030.741146421235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84701.312760940651</v>
      </c>
      <c r="I140" s="48">
        <f>+I39-'Current w-Formula'!H25</f>
        <v>88936.378398987712</v>
      </c>
      <c r="J140" s="48">
        <f>+J39-'Current w-Formula'!I25</f>
        <v>93171.444037034729</v>
      </c>
      <c r="K140" s="48">
        <f>+K39-'Current w-Formula'!J25</f>
        <v>97406.509675081761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86818.845579964167</v>
      </c>
      <c r="I141" s="48">
        <f>+I40-'Current w-Formula'!H26</f>
        <v>91159.787858962402</v>
      </c>
      <c r="J141" s="48">
        <f>+J40-'Current w-Formula'!I26</f>
        <v>95500.730137960592</v>
      </c>
      <c r="K141" s="48">
        <f>+K40-'Current w-Formula'!J26</f>
        <v>99841.672416958798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88989.31671946327</v>
      </c>
      <c r="I142" s="48">
        <f>+I41-'Current w-Formula'!H27</f>
        <v>93438.782555436454</v>
      </c>
      <c r="J142" s="48">
        <f>+J41-'Current w-Formula'!I27</f>
        <v>97888.248391409594</v>
      </c>
      <c r="K142" s="48">
        <f>+K41-'Current w-Formula'!J27</f>
        <v>102337.71422738276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1100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43000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1100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-322103.2323604016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1100</v>
      </c>
      <c r="E11" s="1" t="s">
        <v>20</v>
      </c>
      <c r="N11" s="284" t="s">
        <v>21</v>
      </c>
      <c r="O11" s="285"/>
      <c r="P11" s="285"/>
      <c r="Q11" s="286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43000</v>
      </c>
      <c r="N12" s="284" t="s">
        <v>23</v>
      </c>
      <c r="O12" s="285"/>
      <c r="P12" s="285"/>
      <c r="Q12" s="286"/>
      <c r="R12" s="24">
        <f>+G107/L80</f>
        <v>62679.235480343734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1100</v>
      </c>
      <c r="N13" s="284" t="s">
        <v>25</v>
      </c>
      <c r="O13" s="285"/>
      <c r="P13" s="285"/>
      <c r="Q13" s="286"/>
      <c r="R13" s="32">
        <f t="shared" ref="R13:T13" si="1">(R12-R11)/R11</f>
        <v>8.3221470712723289E-2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1100</v>
      </c>
      <c r="J14" s="16"/>
      <c r="N14" s="284" t="s">
        <v>27</v>
      </c>
      <c r="O14" s="285"/>
      <c r="P14" s="285"/>
      <c r="Q14" s="286"/>
      <c r="R14" s="24">
        <f t="shared" ref="R14:T14" si="2">R12-R11</f>
        <v>4815.5047705906254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43000</v>
      </c>
      <c r="D16" s="37">
        <f t="shared" ref="D16:E16" si="3">C16+$B$11</f>
        <v>44100</v>
      </c>
      <c r="E16" s="37">
        <f t="shared" si="3"/>
        <v>45200</v>
      </c>
      <c r="F16" s="37">
        <f>E16+$B$11+$B$14</f>
        <v>46300</v>
      </c>
      <c r="G16" s="37">
        <f t="shared" ref="G16:H16" si="4">F16+$B$11</f>
        <v>47400</v>
      </c>
      <c r="H16" s="37">
        <f t="shared" si="4"/>
        <v>48500</v>
      </c>
      <c r="I16" s="37">
        <f t="shared" ref="I16:K16" si="5">H16+$B$11+$B$13</f>
        <v>50700</v>
      </c>
      <c r="J16" s="37">
        <f t="shared" si="5"/>
        <v>52900</v>
      </c>
      <c r="K16" s="37">
        <f t="shared" si="5"/>
        <v>55100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1100</v>
      </c>
      <c r="AS16" s="39">
        <f t="shared" si="7"/>
        <v>1100</v>
      </c>
      <c r="AT16" s="39">
        <f t="shared" si="7"/>
        <v>1100</v>
      </c>
      <c r="AU16" s="39">
        <f t="shared" si="7"/>
        <v>1100</v>
      </c>
      <c r="AV16" s="39">
        <f t="shared" si="7"/>
        <v>1100</v>
      </c>
      <c r="AW16" s="39">
        <f t="shared" si="7"/>
        <v>2200</v>
      </c>
      <c r="AX16" s="39">
        <f t="shared" si="7"/>
        <v>2200</v>
      </c>
      <c r="AY16" s="39">
        <f t="shared" si="7"/>
        <v>2200</v>
      </c>
      <c r="BA16" s="40">
        <f t="shared" ref="BA16:BH16" si="8">+D16/C16-1</f>
        <v>2.5581395348837299E-2</v>
      </c>
      <c r="BB16" s="40">
        <f t="shared" si="8"/>
        <v>2.4943310657596474E-2</v>
      </c>
      <c r="BC16" s="40">
        <f t="shared" si="8"/>
        <v>2.433628318584069E-2</v>
      </c>
      <c r="BD16" s="40">
        <f t="shared" si="8"/>
        <v>2.3758099352051865E-2</v>
      </c>
      <c r="BE16" s="40">
        <f t="shared" si="8"/>
        <v>2.320675105485237E-2</v>
      </c>
      <c r="BF16" s="40">
        <f t="shared" si="8"/>
        <v>4.5360824742268102E-2</v>
      </c>
      <c r="BG16" s="40">
        <f t="shared" si="8"/>
        <v>4.3392504930966469E-2</v>
      </c>
      <c r="BH16" s="40">
        <f t="shared" si="8"/>
        <v>4.1587901701323204E-2</v>
      </c>
    </row>
    <row r="17" spans="1:60" ht="14.25" customHeight="1" x14ac:dyDescent="0.3">
      <c r="B17" s="36">
        <v>1</v>
      </c>
      <c r="C17" s="24">
        <f t="shared" ref="C17:K17" si="9">C16*$B$9</f>
        <v>44074.999999999993</v>
      </c>
      <c r="D17" s="24">
        <f t="shared" si="9"/>
        <v>45202.499999999993</v>
      </c>
      <c r="E17" s="24">
        <f t="shared" si="9"/>
        <v>46329.999999999993</v>
      </c>
      <c r="F17" s="24">
        <f t="shared" si="9"/>
        <v>47457.499999999993</v>
      </c>
      <c r="G17" s="24">
        <f t="shared" si="9"/>
        <v>48584.999999999993</v>
      </c>
      <c r="H17" s="24">
        <f t="shared" si="9"/>
        <v>49712.499999999993</v>
      </c>
      <c r="I17" s="24">
        <f t="shared" si="9"/>
        <v>51967.499999999993</v>
      </c>
      <c r="J17" s="24">
        <f t="shared" si="9"/>
        <v>54222.499999999993</v>
      </c>
      <c r="K17" s="24">
        <f t="shared" si="9"/>
        <v>56477.499999999993</v>
      </c>
      <c r="N17" s="284" t="s">
        <v>33</v>
      </c>
      <c r="O17" s="285"/>
      <c r="P17" s="285"/>
      <c r="Q17" s="286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1074.9999999999927</v>
      </c>
      <c r="Y17" s="41">
        <f t="shared" si="10"/>
        <v>1102.4999999999927</v>
      </c>
      <c r="Z17" s="41">
        <f t="shared" si="10"/>
        <v>1129.9999999999927</v>
      </c>
      <c r="AA17" s="41">
        <f t="shared" si="10"/>
        <v>1157.4999999999927</v>
      </c>
      <c r="AB17" s="41">
        <f t="shared" si="10"/>
        <v>1184.9999999999927</v>
      </c>
      <c r="AC17" s="41">
        <f t="shared" si="10"/>
        <v>1212.4999999999927</v>
      </c>
      <c r="AD17" s="41">
        <f t="shared" si="10"/>
        <v>1267.4999999999927</v>
      </c>
      <c r="AE17" s="41">
        <f t="shared" si="10"/>
        <v>1322.4999999999927</v>
      </c>
      <c r="AF17" s="41">
        <f t="shared" si="10"/>
        <v>1377.4999999999927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1127.5</v>
      </c>
      <c r="AS17" s="39">
        <f t="shared" si="12"/>
        <v>1127.5</v>
      </c>
      <c r="AT17" s="39">
        <f t="shared" si="12"/>
        <v>1127.5</v>
      </c>
      <c r="AU17" s="39">
        <f t="shared" si="12"/>
        <v>1127.5</v>
      </c>
      <c r="AV17" s="39">
        <f t="shared" si="12"/>
        <v>1127.5</v>
      </c>
      <c r="AW17" s="39">
        <f t="shared" si="12"/>
        <v>2255</v>
      </c>
      <c r="AX17" s="39">
        <f t="shared" si="12"/>
        <v>2255</v>
      </c>
      <c r="AY17" s="39">
        <f t="shared" si="12"/>
        <v>2255</v>
      </c>
      <c r="AZ17" s="42"/>
      <c r="BA17" s="40">
        <f t="shared" ref="BA17:BH17" si="13">+D17/C17-1</f>
        <v>2.5581395348837299E-2</v>
      </c>
      <c r="BB17" s="40">
        <f t="shared" si="13"/>
        <v>2.4943310657596474E-2</v>
      </c>
      <c r="BC17" s="40">
        <f t="shared" si="13"/>
        <v>2.433628318584069E-2</v>
      </c>
      <c r="BD17" s="40">
        <f t="shared" si="13"/>
        <v>2.3758099352051865E-2</v>
      </c>
      <c r="BE17" s="40">
        <f t="shared" si="13"/>
        <v>2.320675105485237E-2</v>
      </c>
      <c r="BF17" s="40">
        <f t="shared" si="13"/>
        <v>4.5360824742268102E-2</v>
      </c>
      <c r="BG17" s="40">
        <f t="shared" si="13"/>
        <v>4.3392504930966469E-2</v>
      </c>
      <c r="BH17" s="40">
        <f t="shared" si="13"/>
        <v>4.1587901701323204E-2</v>
      </c>
    </row>
    <row r="18" spans="1:60" ht="14.25" customHeight="1" x14ac:dyDescent="0.3">
      <c r="B18" s="36">
        <v>2</v>
      </c>
      <c r="C18" s="24">
        <f t="shared" ref="C18:K18" si="14">C17*$B$9</f>
        <v>45176.874999999985</v>
      </c>
      <c r="D18" s="24">
        <f t="shared" si="14"/>
        <v>46332.562499999985</v>
      </c>
      <c r="E18" s="24">
        <f t="shared" si="14"/>
        <v>47488.249999999985</v>
      </c>
      <c r="F18" s="24">
        <f t="shared" si="14"/>
        <v>48643.937499999985</v>
      </c>
      <c r="G18" s="24">
        <f t="shared" si="14"/>
        <v>49799.624999999985</v>
      </c>
      <c r="H18" s="24">
        <f t="shared" si="14"/>
        <v>50955.312499999985</v>
      </c>
      <c r="I18" s="24">
        <f t="shared" si="14"/>
        <v>53266.687499999985</v>
      </c>
      <c r="J18" s="24">
        <f t="shared" si="14"/>
        <v>55578.062499999985</v>
      </c>
      <c r="K18" s="24">
        <f t="shared" si="14"/>
        <v>57889.437499999985</v>
      </c>
      <c r="N18" s="284" t="s">
        <v>34</v>
      </c>
      <c r="O18" s="285"/>
      <c r="P18" s="285"/>
      <c r="Q18" s="286"/>
      <c r="R18" s="24">
        <f t="shared" ref="R18:S18" si="15">R17*R13</f>
        <v>283632.42051015783</v>
      </c>
      <c r="S18" s="24">
        <f t="shared" si="15"/>
        <v>338222.90248515509</v>
      </c>
      <c r="T18" s="24">
        <v>221531</v>
      </c>
      <c r="U18" s="64" t="s">
        <v>73</v>
      </c>
      <c r="V18" s="65"/>
      <c r="X18" s="41">
        <f t="shared" ref="X18:AF18" si="16">+C18-C17</f>
        <v>1101.8749999999927</v>
      </c>
      <c r="Y18" s="41">
        <f t="shared" si="16"/>
        <v>1130.0624999999927</v>
      </c>
      <c r="Z18" s="41">
        <f t="shared" si="16"/>
        <v>1158.2499999999927</v>
      </c>
      <c r="AA18" s="41">
        <f t="shared" si="16"/>
        <v>1186.4374999999927</v>
      </c>
      <c r="AB18" s="41">
        <f t="shared" si="16"/>
        <v>1214.6249999999927</v>
      </c>
      <c r="AC18" s="41">
        <f t="shared" si="16"/>
        <v>1242.8124999999927</v>
      </c>
      <c r="AD18" s="41">
        <f t="shared" si="16"/>
        <v>1299.1874999999927</v>
      </c>
      <c r="AE18" s="41">
        <f t="shared" si="16"/>
        <v>1355.5624999999927</v>
      </c>
      <c r="AF18" s="41">
        <f t="shared" si="16"/>
        <v>1411.9374999999927</v>
      </c>
      <c r="AH18" s="1">
        <f t="shared" ref="AH18:AP18" si="17">+C18/C17-1</f>
        <v>2.4999999999999911E-2</v>
      </c>
      <c r="AI18" s="1">
        <f t="shared" si="17"/>
        <v>2.4999999999999911E-2</v>
      </c>
      <c r="AJ18" s="1">
        <f t="shared" si="17"/>
        <v>2.4999999999999911E-2</v>
      </c>
      <c r="AK18" s="1">
        <f t="shared" si="17"/>
        <v>2.4999999999999911E-2</v>
      </c>
      <c r="AL18" s="1">
        <f t="shared" si="17"/>
        <v>2.4999999999999911E-2</v>
      </c>
      <c r="AM18" s="1">
        <f t="shared" si="17"/>
        <v>2.4999999999999911E-2</v>
      </c>
      <c r="AN18" s="1">
        <f t="shared" si="17"/>
        <v>2.4999999999999911E-2</v>
      </c>
      <c r="AO18" s="1">
        <f t="shared" si="17"/>
        <v>2.4999999999999911E-2</v>
      </c>
      <c r="AP18" s="1">
        <f t="shared" si="17"/>
        <v>2.4999999999999911E-2</v>
      </c>
      <c r="AR18" s="39">
        <f t="shared" ref="AR18:AY18" si="18">+D18-C18</f>
        <v>1155.6875</v>
      </c>
      <c r="AS18" s="39">
        <f t="shared" si="18"/>
        <v>1155.6875</v>
      </c>
      <c r="AT18" s="39">
        <f t="shared" si="18"/>
        <v>1155.6875</v>
      </c>
      <c r="AU18" s="39">
        <f t="shared" si="18"/>
        <v>1155.6875</v>
      </c>
      <c r="AV18" s="39">
        <f t="shared" si="18"/>
        <v>1155.6875</v>
      </c>
      <c r="AW18" s="39">
        <f t="shared" si="18"/>
        <v>2311.375</v>
      </c>
      <c r="AX18" s="39">
        <f t="shared" si="18"/>
        <v>2311.375</v>
      </c>
      <c r="AY18" s="39">
        <f t="shared" si="18"/>
        <v>2311.375</v>
      </c>
      <c r="AZ18" s="42"/>
      <c r="BA18" s="40">
        <f t="shared" ref="BA18:BH18" si="19">+D18/C18-1</f>
        <v>2.5581395348837299E-2</v>
      </c>
      <c r="BB18" s="40">
        <f t="shared" si="19"/>
        <v>2.4943310657596474E-2</v>
      </c>
      <c r="BC18" s="40">
        <f t="shared" si="19"/>
        <v>2.433628318584069E-2</v>
      </c>
      <c r="BD18" s="40">
        <f t="shared" si="19"/>
        <v>2.3758099352051865E-2</v>
      </c>
      <c r="BE18" s="40">
        <f t="shared" si="19"/>
        <v>2.320675105485237E-2</v>
      </c>
      <c r="BF18" s="40">
        <f t="shared" si="19"/>
        <v>4.5360824742268102E-2</v>
      </c>
      <c r="BG18" s="40">
        <f t="shared" si="19"/>
        <v>4.3392504930966469E-2</v>
      </c>
      <c r="BH18" s="40">
        <f t="shared" si="19"/>
        <v>4.1587901701323204E-2</v>
      </c>
    </row>
    <row r="19" spans="1:60" ht="14.25" customHeight="1" x14ac:dyDescent="0.3">
      <c r="B19" s="36">
        <v>3</v>
      </c>
      <c r="C19" s="37">
        <f t="shared" ref="C19:K19" si="20">C18*$B$9</f>
        <v>46306.296874999978</v>
      </c>
      <c r="D19" s="37">
        <f t="shared" si="20"/>
        <v>47490.87656249998</v>
      </c>
      <c r="E19" s="37">
        <f t="shared" si="20"/>
        <v>48675.456249999981</v>
      </c>
      <c r="F19" s="37">
        <f t="shared" si="20"/>
        <v>49860.035937499983</v>
      </c>
      <c r="G19" s="37">
        <f t="shared" si="20"/>
        <v>51044.615624999984</v>
      </c>
      <c r="H19" s="37">
        <f t="shared" si="20"/>
        <v>52229.195312499978</v>
      </c>
      <c r="I19" s="37">
        <f t="shared" si="20"/>
        <v>54598.354687499981</v>
      </c>
      <c r="J19" s="37">
        <f t="shared" si="20"/>
        <v>56967.514062499977</v>
      </c>
      <c r="K19" s="37">
        <f t="shared" si="20"/>
        <v>59336.67343749998</v>
      </c>
      <c r="N19" s="284" t="s">
        <v>35</v>
      </c>
      <c r="O19" s="285"/>
      <c r="P19" s="285"/>
      <c r="Q19" s="286"/>
      <c r="R19" s="24">
        <f t="shared" ref="R19:T19" si="21">R18*1.2111</f>
        <v>343507.22447985219</v>
      </c>
      <c r="S19" s="24">
        <f t="shared" si="21"/>
        <v>409621.75719977135</v>
      </c>
      <c r="T19" s="24">
        <f t="shared" si="21"/>
        <v>268296.19410000002</v>
      </c>
      <c r="X19" s="41">
        <f t="shared" ref="X19:AF19" si="22">+C19-C18</f>
        <v>1129.4218749999927</v>
      </c>
      <c r="Y19" s="41">
        <f t="shared" si="22"/>
        <v>1158.3140624999942</v>
      </c>
      <c r="Z19" s="41">
        <f t="shared" si="22"/>
        <v>1187.2062499999956</v>
      </c>
      <c r="AA19" s="41">
        <f t="shared" si="22"/>
        <v>1216.0984374999971</v>
      </c>
      <c r="AB19" s="41">
        <f t="shared" si="22"/>
        <v>1244.9906249999985</v>
      </c>
      <c r="AC19" s="41">
        <f t="shared" si="22"/>
        <v>1273.8828124999927</v>
      </c>
      <c r="AD19" s="41">
        <f t="shared" si="22"/>
        <v>1331.6671874999956</v>
      </c>
      <c r="AE19" s="41">
        <f t="shared" si="22"/>
        <v>1389.4515624999913</v>
      </c>
      <c r="AF19" s="41">
        <f t="shared" si="22"/>
        <v>1447.2359374999942</v>
      </c>
      <c r="AH19" s="1">
        <f t="shared" ref="AH19:AP19" si="23">+C19/C18-1</f>
        <v>2.4999999999999911E-2</v>
      </c>
      <c r="AI19" s="1">
        <f t="shared" si="23"/>
        <v>2.4999999999999911E-2</v>
      </c>
      <c r="AJ19" s="1">
        <f t="shared" si="23"/>
        <v>2.4999999999999911E-2</v>
      </c>
      <c r="AK19" s="1">
        <f t="shared" si="23"/>
        <v>2.4999999999999911E-2</v>
      </c>
      <c r="AL19" s="1">
        <f t="shared" si="23"/>
        <v>2.4999999999999911E-2</v>
      </c>
      <c r="AM19" s="1">
        <f t="shared" si="23"/>
        <v>2.4999999999999911E-2</v>
      </c>
      <c r="AN19" s="1">
        <f t="shared" si="23"/>
        <v>2.4999999999999911E-2</v>
      </c>
      <c r="AO19" s="1">
        <f t="shared" si="23"/>
        <v>2.4999999999999911E-2</v>
      </c>
      <c r="AP19" s="1">
        <f t="shared" si="23"/>
        <v>2.4999999999999911E-2</v>
      </c>
      <c r="AR19" s="39">
        <f t="shared" ref="AR19:AY19" si="24">+D19-C19</f>
        <v>1184.5796875000015</v>
      </c>
      <c r="AS19" s="39">
        <f t="shared" si="24"/>
        <v>1184.5796875000015</v>
      </c>
      <c r="AT19" s="39">
        <f t="shared" si="24"/>
        <v>1184.5796875000015</v>
      </c>
      <c r="AU19" s="39">
        <f t="shared" si="24"/>
        <v>1184.5796875000015</v>
      </c>
      <c r="AV19" s="39">
        <f t="shared" si="24"/>
        <v>1184.5796874999942</v>
      </c>
      <c r="AW19" s="39">
        <f t="shared" si="24"/>
        <v>2369.1593750000029</v>
      </c>
      <c r="AX19" s="39">
        <f t="shared" si="24"/>
        <v>2369.1593749999956</v>
      </c>
      <c r="AY19" s="39">
        <f t="shared" si="24"/>
        <v>2369.1593750000029</v>
      </c>
      <c r="AZ19" s="42"/>
      <c r="BA19" s="40">
        <f t="shared" ref="BA19:BH19" si="25">+D19/C19-1</f>
        <v>2.5581395348837299E-2</v>
      </c>
      <c r="BB19" s="40">
        <f t="shared" si="25"/>
        <v>2.4943310657596474E-2</v>
      </c>
      <c r="BC19" s="40">
        <f t="shared" si="25"/>
        <v>2.433628318584069E-2</v>
      </c>
      <c r="BD19" s="40">
        <f t="shared" si="25"/>
        <v>2.3758099352051865E-2</v>
      </c>
      <c r="BE19" s="40">
        <f t="shared" si="25"/>
        <v>2.3206751054852148E-2</v>
      </c>
      <c r="BF19" s="40">
        <f t="shared" si="25"/>
        <v>4.5360824742268102E-2</v>
      </c>
      <c r="BG19" s="40">
        <f t="shared" si="25"/>
        <v>4.3392504930966469E-2</v>
      </c>
      <c r="BH19" s="40">
        <f t="shared" si="25"/>
        <v>4.1587901701323426E-2</v>
      </c>
    </row>
    <row r="20" spans="1:60" ht="14.25" customHeight="1" x14ac:dyDescent="0.3">
      <c r="B20" s="36">
        <v>4</v>
      </c>
      <c r="C20" s="24">
        <f t="shared" ref="C20:K20" si="26">C19*$B$9</f>
        <v>47463.954296874974</v>
      </c>
      <c r="D20" s="24">
        <f t="shared" si="26"/>
        <v>48678.148476562477</v>
      </c>
      <c r="E20" s="24">
        <f t="shared" si="26"/>
        <v>49892.342656249974</v>
      </c>
      <c r="F20" s="24">
        <f t="shared" si="26"/>
        <v>51106.536835937477</v>
      </c>
      <c r="G20" s="24">
        <f t="shared" si="26"/>
        <v>52320.731015624981</v>
      </c>
      <c r="H20" s="24">
        <f t="shared" si="26"/>
        <v>53534.925195312469</v>
      </c>
      <c r="I20" s="24">
        <f t="shared" si="26"/>
        <v>55963.313554687476</v>
      </c>
      <c r="J20" s="24">
        <f t="shared" si="26"/>
        <v>58391.701914062469</v>
      </c>
      <c r="K20" s="24">
        <f t="shared" si="26"/>
        <v>60820.090273437476</v>
      </c>
      <c r="S20" s="41"/>
      <c r="T20" s="41"/>
      <c r="V20" s="47" t="s">
        <v>74</v>
      </c>
      <c r="W20" s="66">
        <v>-562326.68052457739</v>
      </c>
      <c r="X20" s="41">
        <f t="shared" ref="X20:AF20" si="27">+C20-C19</f>
        <v>1157.6574218749956</v>
      </c>
      <c r="Y20" s="41">
        <f t="shared" si="27"/>
        <v>1187.2719140624977</v>
      </c>
      <c r="Z20" s="41">
        <f t="shared" si="27"/>
        <v>1216.8864062499924</v>
      </c>
      <c r="AA20" s="41">
        <f t="shared" si="27"/>
        <v>1246.5008984374945</v>
      </c>
      <c r="AB20" s="41">
        <f t="shared" si="27"/>
        <v>1276.1153906249965</v>
      </c>
      <c r="AC20" s="41">
        <f t="shared" si="27"/>
        <v>1305.7298828124913</v>
      </c>
      <c r="AD20" s="41">
        <f t="shared" si="27"/>
        <v>1364.9588671874953</v>
      </c>
      <c r="AE20" s="41">
        <f t="shared" si="27"/>
        <v>1424.1878515624921</v>
      </c>
      <c r="AF20" s="41">
        <f t="shared" si="27"/>
        <v>1483.4168359374962</v>
      </c>
      <c r="AH20" s="1">
        <f t="shared" ref="AH20:AP20" si="28">+C20/C19-1</f>
        <v>2.4999999999999911E-2</v>
      </c>
      <c r="AI20" s="1">
        <f t="shared" si="28"/>
        <v>2.4999999999999911E-2</v>
      </c>
      <c r="AJ20" s="1">
        <f t="shared" si="28"/>
        <v>2.4999999999999911E-2</v>
      </c>
      <c r="AK20" s="1">
        <f t="shared" si="28"/>
        <v>2.4999999999999911E-2</v>
      </c>
      <c r="AL20" s="1">
        <f t="shared" si="28"/>
        <v>2.4999999999999911E-2</v>
      </c>
      <c r="AM20" s="1">
        <f t="shared" si="28"/>
        <v>2.4999999999999911E-2</v>
      </c>
      <c r="AN20" s="1">
        <f t="shared" si="28"/>
        <v>2.4999999999999911E-2</v>
      </c>
      <c r="AO20" s="1">
        <f t="shared" si="28"/>
        <v>2.4999999999999911E-2</v>
      </c>
      <c r="AP20" s="1">
        <f t="shared" si="28"/>
        <v>2.4999999999999911E-2</v>
      </c>
      <c r="AR20" s="39">
        <f t="shared" ref="AR20:AY20" si="29">+D20-C20</f>
        <v>1214.1941796875035</v>
      </c>
      <c r="AS20" s="39">
        <f t="shared" si="29"/>
        <v>1214.1941796874962</v>
      </c>
      <c r="AT20" s="39">
        <f t="shared" si="29"/>
        <v>1214.1941796875035</v>
      </c>
      <c r="AU20" s="39">
        <f t="shared" si="29"/>
        <v>1214.1941796875035</v>
      </c>
      <c r="AV20" s="39">
        <f t="shared" si="29"/>
        <v>1214.1941796874889</v>
      </c>
      <c r="AW20" s="39">
        <f t="shared" si="29"/>
        <v>2428.388359375007</v>
      </c>
      <c r="AX20" s="39">
        <f t="shared" si="29"/>
        <v>2428.3883593749924</v>
      </c>
      <c r="AY20" s="39">
        <f t="shared" si="29"/>
        <v>2428.388359375007</v>
      </c>
      <c r="AZ20" s="42"/>
      <c r="BA20" s="40">
        <f t="shared" ref="BA20:BH20" si="30">+D20/C20-1</f>
        <v>2.5581395348837299E-2</v>
      </c>
      <c r="BB20" s="40">
        <f t="shared" si="30"/>
        <v>2.4943310657596252E-2</v>
      </c>
      <c r="BC20" s="40">
        <f t="shared" si="30"/>
        <v>2.433628318584069E-2</v>
      </c>
      <c r="BD20" s="40">
        <f t="shared" si="30"/>
        <v>2.3758099352051865E-2</v>
      </c>
      <c r="BE20" s="40">
        <f t="shared" si="30"/>
        <v>2.3206751054852148E-2</v>
      </c>
      <c r="BF20" s="40">
        <f t="shared" si="30"/>
        <v>4.5360824742268102E-2</v>
      </c>
      <c r="BG20" s="40">
        <f t="shared" si="30"/>
        <v>4.3392504930966247E-2</v>
      </c>
      <c r="BH20" s="40">
        <f t="shared" si="30"/>
        <v>4.1587901701323426E-2</v>
      </c>
    </row>
    <row r="21" spans="1:60" ht="14.25" customHeight="1" x14ac:dyDescent="0.3">
      <c r="B21" s="36">
        <v>5</v>
      </c>
      <c r="C21" s="24">
        <f t="shared" ref="C21:K21" si="31">C20*$B$9</f>
        <v>48650.553154296846</v>
      </c>
      <c r="D21" s="24">
        <f t="shared" si="31"/>
        <v>49895.102188476536</v>
      </c>
      <c r="E21" s="24">
        <f t="shared" si="31"/>
        <v>51139.651222656219</v>
      </c>
      <c r="F21" s="24">
        <f t="shared" si="31"/>
        <v>52384.200256835909</v>
      </c>
      <c r="G21" s="24">
        <f t="shared" si="31"/>
        <v>53628.7492910156</v>
      </c>
      <c r="H21" s="24">
        <f t="shared" si="31"/>
        <v>54873.298325195276</v>
      </c>
      <c r="I21" s="24">
        <f t="shared" si="31"/>
        <v>57362.396393554656</v>
      </c>
      <c r="J21" s="24">
        <f t="shared" si="31"/>
        <v>59851.494461914022</v>
      </c>
      <c r="K21" s="24">
        <f t="shared" si="31"/>
        <v>62340.59253027341</v>
      </c>
      <c r="N21" s="1" t="s">
        <v>36</v>
      </c>
      <c r="S21" s="41"/>
      <c r="T21" s="41"/>
      <c r="U21" s="43"/>
      <c r="V21" s="67" t="s">
        <v>75</v>
      </c>
      <c r="W21" s="68">
        <f>+R27-S27-W20</f>
        <v>285728.90077409521</v>
      </c>
      <c r="X21" s="41">
        <f t="shared" ref="X21:AF21" si="32">+C21-C20</f>
        <v>1186.5988574218718</v>
      </c>
      <c r="Y21" s="41">
        <f t="shared" si="32"/>
        <v>1216.9537119140587</v>
      </c>
      <c r="Z21" s="41">
        <f t="shared" si="32"/>
        <v>1247.3085664062455</v>
      </c>
      <c r="AA21" s="41">
        <f t="shared" si="32"/>
        <v>1277.6634208984324</v>
      </c>
      <c r="AB21" s="41">
        <f t="shared" si="32"/>
        <v>1308.0182753906192</v>
      </c>
      <c r="AC21" s="41">
        <f t="shared" si="32"/>
        <v>1338.3731298828061</v>
      </c>
      <c r="AD21" s="41">
        <f t="shared" si="32"/>
        <v>1399.0828388671798</v>
      </c>
      <c r="AE21" s="41">
        <f t="shared" si="32"/>
        <v>1459.7925478515535</v>
      </c>
      <c r="AF21" s="41">
        <f t="shared" si="32"/>
        <v>1520.5022568359345</v>
      </c>
      <c r="AH21" s="1">
        <f t="shared" ref="AH21:AP21" si="33">+C21/C20-1</f>
        <v>2.4999999999999911E-2</v>
      </c>
      <c r="AI21" s="1">
        <f t="shared" si="33"/>
        <v>2.4999999999999911E-2</v>
      </c>
      <c r="AJ21" s="1">
        <f t="shared" si="33"/>
        <v>2.4999999999999911E-2</v>
      </c>
      <c r="AK21" s="1">
        <f t="shared" si="33"/>
        <v>2.4999999999999911E-2</v>
      </c>
      <c r="AL21" s="1">
        <f t="shared" si="33"/>
        <v>2.4999999999999911E-2</v>
      </c>
      <c r="AM21" s="1">
        <f t="shared" si="33"/>
        <v>2.4999999999999911E-2</v>
      </c>
      <c r="AN21" s="1">
        <f t="shared" si="33"/>
        <v>2.4999999999999911E-2</v>
      </c>
      <c r="AO21" s="1">
        <f t="shared" si="33"/>
        <v>2.4999999999999911E-2</v>
      </c>
      <c r="AP21" s="1">
        <f t="shared" si="33"/>
        <v>2.4999999999999911E-2</v>
      </c>
      <c r="AR21" s="39">
        <f t="shared" ref="AR21:AY21" si="34">+D21-C21</f>
        <v>1244.5490341796904</v>
      </c>
      <c r="AS21" s="39">
        <f t="shared" si="34"/>
        <v>1244.5490341796831</v>
      </c>
      <c r="AT21" s="39">
        <f t="shared" si="34"/>
        <v>1244.5490341796904</v>
      </c>
      <c r="AU21" s="39">
        <f t="shared" si="34"/>
        <v>1244.5490341796904</v>
      </c>
      <c r="AV21" s="39">
        <f t="shared" si="34"/>
        <v>1244.5490341796758</v>
      </c>
      <c r="AW21" s="39">
        <f t="shared" si="34"/>
        <v>2489.0980683593807</v>
      </c>
      <c r="AX21" s="39">
        <f t="shared" si="34"/>
        <v>2489.0980683593662</v>
      </c>
      <c r="AY21" s="39">
        <f t="shared" si="34"/>
        <v>2489.098068359388</v>
      </c>
      <c r="AZ21" s="42"/>
      <c r="BA21" s="40">
        <f t="shared" ref="BA21:BH21" si="35">+D21/C21-1</f>
        <v>2.5581395348837299E-2</v>
      </c>
      <c r="BB21" s="40">
        <f t="shared" si="35"/>
        <v>2.4943310657596252E-2</v>
      </c>
      <c r="BC21" s="40">
        <f t="shared" si="35"/>
        <v>2.433628318584069E-2</v>
      </c>
      <c r="BD21" s="40">
        <f t="shared" si="35"/>
        <v>2.3758099352051865E-2</v>
      </c>
      <c r="BE21" s="40">
        <f t="shared" si="35"/>
        <v>2.3206751054852148E-2</v>
      </c>
      <c r="BF21" s="40">
        <f t="shared" si="35"/>
        <v>4.5360824742268102E-2</v>
      </c>
      <c r="BG21" s="40">
        <f t="shared" si="35"/>
        <v>4.3392504930966247E-2</v>
      </c>
      <c r="BH21" s="40">
        <f t="shared" si="35"/>
        <v>4.1587901701323426E-2</v>
      </c>
    </row>
    <row r="22" spans="1:60" ht="14.25" customHeight="1" x14ac:dyDescent="0.3">
      <c r="B22" s="36">
        <v>6</v>
      </c>
      <c r="C22" s="24">
        <f t="shared" ref="C22:K22" si="36">C21*$B$9</f>
        <v>49866.816983154262</v>
      </c>
      <c r="D22" s="24">
        <f t="shared" si="36"/>
        <v>51142.479743188444</v>
      </c>
      <c r="E22" s="24">
        <f t="shared" si="36"/>
        <v>52418.142503222618</v>
      </c>
      <c r="F22" s="24">
        <f t="shared" si="36"/>
        <v>53693.8052632568</v>
      </c>
      <c r="G22" s="24">
        <f t="shared" si="36"/>
        <v>54969.468023290981</v>
      </c>
      <c r="H22" s="24">
        <f t="shared" si="36"/>
        <v>56245.130783325156</v>
      </c>
      <c r="I22" s="24">
        <f t="shared" si="36"/>
        <v>58796.456303393519</v>
      </c>
      <c r="J22" s="24">
        <f t="shared" si="36"/>
        <v>61347.781823461868</v>
      </c>
      <c r="K22" s="24">
        <f t="shared" si="36"/>
        <v>63899.107343530239</v>
      </c>
      <c r="N22" s="284" t="s">
        <v>37</v>
      </c>
      <c r="O22" s="285"/>
      <c r="P22" s="285"/>
      <c r="Q22" s="286"/>
      <c r="R22" s="69">
        <f>+G107</f>
        <v>11754237.02962886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7">+C22-C21</f>
        <v>1216.2638288574162</v>
      </c>
      <c r="Y22" s="41">
        <f t="shared" si="37"/>
        <v>1247.3775547119076</v>
      </c>
      <c r="Z22" s="41">
        <f t="shared" si="37"/>
        <v>1278.4912805663989</v>
      </c>
      <c r="AA22" s="41">
        <f t="shared" si="37"/>
        <v>1309.6050064208903</v>
      </c>
      <c r="AB22" s="41">
        <f t="shared" si="37"/>
        <v>1340.7187322753816</v>
      </c>
      <c r="AC22" s="41">
        <f t="shared" si="37"/>
        <v>1371.8324581298803</v>
      </c>
      <c r="AD22" s="41">
        <f t="shared" si="37"/>
        <v>1434.0599098388629</v>
      </c>
      <c r="AE22" s="41">
        <f t="shared" si="37"/>
        <v>1496.2873615478456</v>
      </c>
      <c r="AF22" s="41">
        <f t="shared" si="37"/>
        <v>1558.5148132568283</v>
      </c>
      <c r="AH22" s="1">
        <f t="shared" ref="AH22:AP22" si="38">+C22/C21-1</f>
        <v>2.4999999999999911E-2</v>
      </c>
      <c r="AI22" s="1">
        <f t="shared" si="38"/>
        <v>2.4999999999999911E-2</v>
      </c>
      <c r="AJ22" s="1">
        <f t="shared" si="38"/>
        <v>2.4999999999999911E-2</v>
      </c>
      <c r="AK22" s="1">
        <f t="shared" si="38"/>
        <v>2.4999999999999911E-2</v>
      </c>
      <c r="AL22" s="1">
        <f t="shared" si="38"/>
        <v>2.4999999999999911E-2</v>
      </c>
      <c r="AM22" s="1">
        <f t="shared" si="38"/>
        <v>2.4999999999999911E-2</v>
      </c>
      <c r="AN22" s="1">
        <f t="shared" si="38"/>
        <v>2.4999999999999911E-2</v>
      </c>
      <c r="AO22" s="1">
        <f t="shared" si="38"/>
        <v>2.4999999999999911E-2</v>
      </c>
      <c r="AP22" s="1">
        <f t="shared" si="38"/>
        <v>2.4999999999999911E-2</v>
      </c>
      <c r="AR22" s="39">
        <f t="shared" ref="AR22:AY22" si="39">+D22-C22</f>
        <v>1275.6627600341817</v>
      </c>
      <c r="AS22" s="39">
        <f t="shared" si="39"/>
        <v>1275.6627600341744</v>
      </c>
      <c r="AT22" s="39">
        <f t="shared" si="39"/>
        <v>1275.6627600341817</v>
      </c>
      <c r="AU22" s="39">
        <f t="shared" si="39"/>
        <v>1275.6627600341817</v>
      </c>
      <c r="AV22" s="39">
        <f t="shared" si="39"/>
        <v>1275.6627600341744</v>
      </c>
      <c r="AW22" s="39">
        <f t="shared" si="39"/>
        <v>2551.3255200683634</v>
      </c>
      <c r="AX22" s="39">
        <f t="shared" si="39"/>
        <v>2551.3255200683489</v>
      </c>
      <c r="AY22" s="39">
        <f t="shared" si="39"/>
        <v>2551.3255200683707</v>
      </c>
      <c r="AZ22" s="42"/>
      <c r="BA22" s="40">
        <f t="shared" ref="BA22:BH22" si="40">+D22/C22-1</f>
        <v>2.5581395348837299E-2</v>
      </c>
      <c r="BB22" s="40">
        <f t="shared" si="40"/>
        <v>2.4943310657596252E-2</v>
      </c>
      <c r="BC22" s="40">
        <f t="shared" si="40"/>
        <v>2.433628318584069E-2</v>
      </c>
      <c r="BD22" s="40">
        <f t="shared" si="40"/>
        <v>2.3758099352051865E-2</v>
      </c>
      <c r="BE22" s="40">
        <f t="shared" si="40"/>
        <v>2.3206751054852148E-2</v>
      </c>
      <c r="BF22" s="40">
        <f t="shared" si="40"/>
        <v>4.5360824742268102E-2</v>
      </c>
      <c r="BG22" s="40">
        <f t="shared" si="40"/>
        <v>4.3392504930966247E-2</v>
      </c>
      <c r="BH22" s="40">
        <f t="shared" si="40"/>
        <v>4.1587901701323426E-2</v>
      </c>
    </row>
    <row r="23" spans="1:60" ht="14.25" customHeight="1" x14ac:dyDescent="0.3">
      <c r="B23" s="36">
        <v>7</v>
      </c>
      <c r="C23" s="24">
        <f t="shared" ref="C23:K23" si="41">C22*$B$9</f>
        <v>51113.487407733111</v>
      </c>
      <c r="D23" s="24">
        <f t="shared" si="41"/>
        <v>52421.041736768151</v>
      </c>
      <c r="E23" s="24">
        <f t="shared" si="41"/>
        <v>53728.596065803176</v>
      </c>
      <c r="F23" s="24">
        <f t="shared" si="41"/>
        <v>55036.150394838216</v>
      </c>
      <c r="G23" s="24">
        <f t="shared" si="41"/>
        <v>56343.704723873248</v>
      </c>
      <c r="H23" s="24">
        <f t="shared" si="41"/>
        <v>57651.259052908281</v>
      </c>
      <c r="I23" s="24">
        <f t="shared" si="41"/>
        <v>60266.367710978353</v>
      </c>
      <c r="J23" s="24">
        <f t="shared" si="41"/>
        <v>62881.476369048411</v>
      </c>
      <c r="K23" s="24">
        <f t="shared" si="41"/>
        <v>65496.58502711849</v>
      </c>
      <c r="N23" s="284" t="s">
        <v>39</v>
      </c>
      <c r="O23" s="285"/>
      <c r="P23" s="285"/>
      <c r="Q23" s="286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2">+C23-C22</f>
        <v>1246.6704245788496</v>
      </c>
      <c r="Y23" s="41">
        <f t="shared" si="42"/>
        <v>1278.5619935797076</v>
      </c>
      <c r="Z23" s="41">
        <f t="shared" si="42"/>
        <v>1310.4535625805584</v>
      </c>
      <c r="AA23" s="41">
        <f t="shared" si="42"/>
        <v>1342.3451315814164</v>
      </c>
      <c r="AB23" s="41">
        <f t="shared" si="42"/>
        <v>1374.2367005822671</v>
      </c>
      <c r="AC23" s="41">
        <f t="shared" si="42"/>
        <v>1406.1282695831251</v>
      </c>
      <c r="AD23" s="41">
        <f t="shared" si="42"/>
        <v>1469.9114075848338</v>
      </c>
      <c r="AE23" s="41">
        <f t="shared" si="42"/>
        <v>1533.6945455865425</v>
      </c>
      <c r="AF23" s="41">
        <f t="shared" si="42"/>
        <v>1597.4776835882512</v>
      </c>
      <c r="AH23" s="1">
        <f t="shared" ref="AH23:AP23" si="43">+C23/C22-1</f>
        <v>2.4999999999999911E-2</v>
      </c>
      <c r="AI23" s="1">
        <f t="shared" si="43"/>
        <v>2.4999999999999911E-2</v>
      </c>
      <c r="AJ23" s="1">
        <f t="shared" si="43"/>
        <v>2.4999999999999911E-2</v>
      </c>
      <c r="AK23" s="1">
        <f t="shared" si="43"/>
        <v>2.4999999999999911E-2</v>
      </c>
      <c r="AL23" s="1">
        <f t="shared" si="43"/>
        <v>2.4999999999999911E-2</v>
      </c>
      <c r="AM23" s="1">
        <f t="shared" si="43"/>
        <v>2.4999999999999911E-2</v>
      </c>
      <c r="AN23" s="1">
        <f t="shared" si="43"/>
        <v>2.4999999999999911E-2</v>
      </c>
      <c r="AO23" s="1">
        <f t="shared" si="43"/>
        <v>2.4999999999999911E-2</v>
      </c>
      <c r="AP23" s="1">
        <f t="shared" si="43"/>
        <v>2.4999999999999911E-2</v>
      </c>
      <c r="AR23" s="39">
        <f t="shared" ref="AR23:AY23" si="44">+D23-C23</f>
        <v>1307.5543290350397</v>
      </c>
      <c r="AS23" s="39">
        <f t="shared" si="44"/>
        <v>1307.5543290350251</v>
      </c>
      <c r="AT23" s="39">
        <f t="shared" si="44"/>
        <v>1307.5543290350397</v>
      </c>
      <c r="AU23" s="39">
        <f t="shared" si="44"/>
        <v>1307.5543290350324</v>
      </c>
      <c r="AV23" s="39">
        <f t="shared" si="44"/>
        <v>1307.5543290350324</v>
      </c>
      <c r="AW23" s="39">
        <f t="shared" si="44"/>
        <v>2615.1086580700721</v>
      </c>
      <c r="AX23" s="39">
        <f t="shared" si="44"/>
        <v>2615.1086580700576</v>
      </c>
      <c r="AY23" s="39">
        <f t="shared" si="44"/>
        <v>2615.1086580700794</v>
      </c>
      <c r="AZ23" s="42"/>
      <c r="BA23" s="40">
        <f t="shared" ref="BA23:BH23" si="45">+D23/C23-1</f>
        <v>2.5581395348837299E-2</v>
      </c>
      <c r="BB23" s="40">
        <f t="shared" si="45"/>
        <v>2.4943310657596252E-2</v>
      </c>
      <c r="BC23" s="40">
        <f t="shared" si="45"/>
        <v>2.4336283185840912E-2</v>
      </c>
      <c r="BD23" s="40">
        <f t="shared" si="45"/>
        <v>2.3758099352051865E-2</v>
      </c>
      <c r="BE23" s="40">
        <f t="shared" si="45"/>
        <v>2.320675105485237E-2</v>
      </c>
      <c r="BF23" s="40">
        <f t="shared" si="45"/>
        <v>4.5360824742268102E-2</v>
      </c>
      <c r="BG23" s="40">
        <f t="shared" si="45"/>
        <v>4.3392504930966247E-2</v>
      </c>
      <c r="BH23" s="40">
        <f t="shared" si="45"/>
        <v>4.1587901701323426E-2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6">C23*$B$9</f>
        <v>52391.324592926438</v>
      </c>
      <c r="D24" s="24">
        <f t="shared" si="46"/>
        <v>53731.567780187353</v>
      </c>
      <c r="E24" s="24">
        <f t="shared" si="46"/>
        <v>55071.810967448248</v>
      </c>
      <c r="F24" s="24">
        <f t="shared" si="46"/>
        <v>56412.054154709163</v>
      </c>
      <c r="G24" s="24">
        <f t="shared" si="46"/>
        <v>57752.297341970072</v>
      </c>
      <c r="H24" s="24">
        <f t="shared" si="46"/>
        <v>59092.540529230981</v>
      </c>
      <c r="I24" s="24">
        <f t="shared" si="46"/>
        <v>61773.026903752805</v>
      </c>
      <c r="J24" s="24">
        <f t="shared" si="46"/>
        <v>64453.513278274615</v>
      </c>
      <c r="K24" s="24">
        <f t="shared" si="46"/>
        <v>67133.999652796439</v>
      </c>
      <c r="N24" s="284" t="s">
        <v>40</v>
      </c>
      <c r="O24" s="285"/>
      <c r="P24" s="285"/>
      <c r="Q24" s="286"/>
      <c r="R24" s="24">
        <f>+R22-R23</f>
        <v>903052.02962885983</v>
      </c>
      <c r="S24" s="24">
        <f t="shared" ref="S24:T24" si="47">S22-S23</f>
        <v>1076861.4821726773</v>
      </c>
      <c r="T24" s="24">
        <f t="shared" si="47"/>
        <v>684003</v>
      </c>
      <c r="U24" s="43"/>
      <c r="V24" s="43"/>
      <c r="X24" s="41">
        <f t="shared" ref="X24:AF24" si="48">+C24-C23</f>
        <v>1277.8371851933261</v>
      </c>
      <c r="Y24" s="41">
        <f t="shared" si="48"/>
        <v>1310.5260434192023</v>
      </c>
      <c r="Z24" s="41">
        <f t="shared" si="48"/>
        <v>1343.2149016450712</v>
      </c>
      <c r="AA24" s="41">
        <f t="shared" si="48"/>
        <v>1375.9037598709474</v>
      </c>
      <c r="AB24" s="41">
        <f t="shared" si="48"/>
        <v>1408.5926180968236</v>
      </c>
      <c r="AC24" s="41">
        <f t="shared" si="48"/>
        <v>1441.2814763226997</v>
      </c>
      <c r="AD24" s="41">
        <f t="shared" si="48"/>
        <v>1506.6591927744521</v>
      </c>
      <c r="AE24" s="41">
        <f t="shared" si="48"/>
        <v>1572.0369092262044</v>
      </c>
      <c r="AF24" s="41">
        <f t="shared" si="48"/>
        <v>1637.4146256779495</v>
      </c>
      <c r="AH24" s="1">
        <f t="shared" ref="AH24:AP24" si="49">+C24/C23-1</f>
        <v>2.4999999999999911E-2</v>
      </c>
      <c r="AI24" s="1">
        <f t="shared" si="49"/>
        <v>2.4999999999999911E-2</v>
      </c>
      <c r="AJ24" s="1">
        <f t="shared" si="49"/>
        <v>2.4999999999999911E-2</v>
      </c>
      <c r="AK24" s="1">
        <f t="shared" si="49"/>
        <v>2.4999999999999911E-2</v>
      </c>
      <c r="AL24" s="1">
        <f t="shared" si="49"/>
        <v>2.4999999999999911E-2</v>
      </c>
      <c r="AM24" s="1">
        <f t="shared" si="49"/>
        <v>2.4999999999999911E-2</v>
      </c>
      <c r="AN24" s="1">
        <f t="shared" si="49"/>
        <v>2.4999999999999911E-2</v>
      </c>
      <c r="AO24" s="1">
        <f t="shared" si="49"/>
        <v>2.4999999999999911E-2</v>
      </c>
      <c r="AP24" s="1">
        <f t="shared" si="49"/>
        <v>2.4999999999999911E-2</v>
      </c>
      <c r="AR24" s="39">
        <f t="shared" ref="AR24:AY24" si="50">+D24-C24</f>
        <v>1340.2431872609159</v>
      </c>
      <c r="AS24" s="39">
        <f t="shared" si="50"/>
        <v>1340.243187260894</v>
      </c>
      <c r="AT24" s="39">
        <f t="shared" si="50"/>
        <v>1340.2431872609159</v>
      </c>
      <c r="AU24" s="39">
        <f t="shared" si="50"/>
        <v>1340.2431872609086</v>
      </c>
      <c r="AV24" s="39">
        <f t="shared" si="50"/>
        <v>1340.2431872609086</v>
      </c>
      <c r="AW24" s="39">
        <f t="shared" si="50"/>
        <v>2680.4863745218245</v>
      </c>
      <c r="AX24" s="39">
        <f t="shared" si="50"/>
        <v>2680.4863745218099</v>
      </c>
      <c r="AY24" s="39">
        <f t="shared" si="50"/>
        <v>2680.4863745218245</v>
      </c>
      <c r="AZ24" s="42"/>
      <c r="BA24" s="40">
        <f t="shared" ref="BA24:BH24" si="51">+D24/C24-1</f>
        <v>2.5581395348837299E-2</v>
      </c>
      <c r="BB24" s="40">
        <f t="shared" si="51"/>
        <v>2.494331065759603E-2</v>
      </c>
      <c r="BC24" s="40">
        <f t="shared" si="51"/>
        <v>2.4336283185840912E-2</v>
      </c>
      <c r="BD24" s="40">
        <f t="shared" si="51"/>
        <v>2.3758099352051865E-2</v>
      </c>
      <c r="BE24" s="40">
        <f t="shared" si="51"/>
        <v>2.320675105485237E-2</v>
      </c>
      <c r="BF24" s="40">
        <f t="shared" si="51"/>
        <v>4.5360824742268102E-2</v>
      </c>
      <c r="BG24" s="40">
        <f t="shared" si="51"/>
        <v>4.3392504930966247E-2</v>
      </c>
      <c r="BH24" s="40">
        <f t="shared" si="51"/>
        <v>4.1587901701323426E-2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2">C24*$B$9</f>
        <v>53701.107707749594</v>
      </c>
      <c r="D25" s="24">
        <f t="shared" si="52"/>
        <v>55074.856974692033</v>
      </c>
      <c r="E25" s="24">
        <f t="shared" si="52"/>
        <v>56448.60624163445</v>
      </c>
      <c r="F25" s="24">
        <f t="shared" si="52"/>
        <v>57822.355508576889</v>
      </c>
      <c r="G25" s="24">
        <f t="shared" si="52"/>
        <v>59196.104775519321</v>
      </c>
      <c r="H25" s="24">
        <f t="shared" si="52"/>
        <v>60569.854042461753</v>
      </c>
      <c r="I25" s="24">
        <f t="shared" si="52"/>
        <v>63317.352576346617</v>
      </c>
      <c r="J25" s="24">
        <f t="shared" si="52"/>
        <v>66064.851110231481</v>
      </c>
      <c r="K25" s="24">
        <f t="shared" si="52"/>
        <v>68812.349644116344</v>
      </c>
      <c r="N25" s="284" t="s">
        <v>41</v>
      </c>
      <c r="O25" s="285"/>
      <c r="P25" s="285"/>
      <c r="Q25" s="286"/>
      <c r="R25" s="24">
        <f>+R24*1.211</f>
        <v>1093596.0078805494</v>
      </c>
      <c r="S25" s="24">
        <f t="shared" ref="S25:T25" si="53">S24*1.211</f>
        <v>1304079.2549111124</v>
      </c>
      <c r="T25" s="24">
        <f t="shared" si="53"/>
        <v>828327.63300000003</v>
      </c>
      <c r="X25" s="41">
        <f t="shared" ref="X25:AF25" si="54">+C25-C24</f>
        <v>1309.7831148231562</v>
      </c>
      <c r="Y25" s="41">
        <f t="shared" si="54"/>
        <v>1343.2891945046795</v>
      </c>
      <c r="Z25" s="41">
        <f t="shared" si="54"/>
        <v>1376.7952741862027</v>
      </c>
      <c r="AA25" s="41">
        <f t="shared" si="54"/>
        <v>1410.301353867726</v>
      </c>
      <c r="AB25" s="41">
        <f t="shared" si="54"/>
        <v>1443.8074335492493</v>
      </c>
      <c r="AC25" s="41">
        <f t="shared" si="54"/>
        <v>1477.3135132307725</v>
      </c>
      <c r="AD25" s="41">
        <f t="shared" si="54"/>
        <v>1544.3256725938118</v>
      </c>
      <c r="AE25" s="41">
        <f t="shared" si="54"/>
        <v>1611.3378319568656</v>
      </c>
      <c r="AF25" s="41">
        <f t="shared" si="54"/>
        <v>1678.3499913199048</v>
      </c>
      <c r="AH25" s="1">
        <f t="shared" ref="AH25:AP25" si="55">+C25/C24-1</f>
        <v>2.4999999999999911E-2</v>
      </c>
      <c r="AI25" s="1">
        <f t="shared" si="55"/>
        <v>2.4999999999999911E-2</v>
      </c>
      <c r="AJ25" s="1">
        <f t="shared" si="55"/>
        <v>2.4999999999999911E-2</v>
      </c>
      <c r="AK25" s="1">
        <f t="shared" si="55"/>
        <v>2.4999999999999911E-2</v>
      </c>
      <c r="AL25" s="1">
        <f t="shared" si="55"/>
        <v>2.4999999999999911E-2</v>
      </c>
      <c r="AM25" s="1">
        <f t="shared" si="55"/>
        <v>2.4999999999999911E-2</v>
      </c>
      <c r="AN25" s="1">
        <f t="shared" si="55"/>
        <v>2.4999999999999911E-2</v>
      </c>
      <c r="AO25" s="1">
        <f t="shared" si="55"/>
        <v>2.4999999999999911E-2</v>
      </c>
      <c r="AP25" s="1">
        <f t="shared" si="55"/>
        <v>2.4999999999999911E-2</v>
      </c>
      <c r="AR25" s="39">
        <f t="shared" ref="AR25:AY25" si="56">+D25-C25</f>
        <v>1373.7492669424391</v>
      </c>
      <c r="AS25" s="39">
        <f t="shared" si="56"/>
        <v>1373.7492669424173</v>
      </c>
      <c r="AT25" s="39">
        <f t="shared" si="56"/>
        <v>1373.7492669424391</v>
      </c>
      <c r="AU25" s="39">
        <f t="shared" si="56"/>
        <v>1373.7492669424319</v>
      </c>
      <c r="AV25" s="39">
        <f t="shared" si="56"/>
        <v>1373.7492669424319</v>
      </c>
      <c r="AW25" s="39">
        <f t="shared" si="56"/>
        <v>2747.4985338848637</v>
      </c>
      <c r="AX25" s="39">
        <f t="shared" si="56"/>
        <v>2747.4985338848637</v>
      </c>
      <c r="AY25" s="39">
        <f t="shared" si="56"/>
        <v>2747.4985338848637</v>
      </c>
      <c r="AZ25" s="42"/>
      <c r="BA25" s="40">
        <f t="shared" ref="BA25:BH25" si="57">+D25/C25-1</f>
        <v>2.5581395348837299E-2</v>
      </c>
      <c r="BB25" s="40">
        <f t="shared" si="57"/>
        <v>2.494331065759603E-2</v>
      </c>
      <c r="BC25" s="40">
        <f t="shared" si="57"/>
        <v>2.4336283185840912E-2</v>
      </c>
      <c r="BD25" s="40">
        <f t="shared" si="57"/>
        <v>2.3758099352051865E-2</v>
      </c>
      <c r="BE25" s="40">
        <f t="shared" si="57"/>
        <v>2.320675105485237E-2</v>
      </c>
      <c r="BF25" s="40">
        <f t="shared" si="57"/>
        <v>4.5360824742268102E-2</v>
      </c>
      <c r="BG25" s="40">
        <f t="shared" si="57"/>
        <v>4.3392504930966469E-2</v>
      </c>
      <c r="BH25" s="40">
        <f t="shared" si="57"/>
        <v>4.1587901701323204E-2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8">C25*$B$9</f>
        <v>55043.635400443331</v>
      </c>
      <c r="D26" s="24">
        <f t="shared" si="58"/>
        <v>56451.728399059328</v>
      </c>
      <c r="E26" s="24">
        <f t="shared" si="58"/>
        <v>57859.821397675303</v>
      </c>
      <c r="F26" s="24">
        <f t="shared" si="58"/>
        <v>59267.914396291308</v>
      </c>
      <c r="G26" s="24">
        <f t="shared" si="58"/>
        <v>60676.007394907298</v>
      </c>
      <c r="H26" s="24">
        <f t="shared" si="58"/>
        <v>62084.100393523295</v>
      </c>
      <c r="I26" s="24">
        <f t="shared" si="58"/>
        <v>64900.286390755275</v>
      </c>
      <c r="J26" s="24">
        <f t="shared" si="58"/>
        <v>67716.472387987262</v>
      </c>
      <c r="K26" s="24">
        <f t="shared" si="58"/>
        <v>70532.658385219242</v>
      </c>
      <c r="S26" s="41"/>
      <c r="T26" s="41"/>
      <c r="X26" s="41">
        <f t="shared" ref="X26:AF26" si="59">+C26-C25</f>
        <v>1342.5276926937368</v>
      </c>
      <c r="Y26" s="41">
        <f t="shared" si="59"/>
        <v>1376.8714243672948</v>
      </c>
      <c r="Z26" s="41">
        <f t="shared" si="59"/>
        <v>1411.2151560408529</v>
      </c>
      <c r="AA26" s="41">
        <f t="shared" si="59"/>
        <v>1445.5588877144182</v>
      </c>
      <c r="AB26" s="41">
        <f t="shared" si="59"/>
        <v>1479.9026193879763</v>
      </c>
      <c r="AC26" s="41">
        <f t="shared" si="59"/>
        <v>1514.2463510615416</v>
      </c>
      <c r="AD26" s="41">
        <f t="shared" si="59"/>
        <v>1582.9338144086578</v>
      </c>
      <c r="AE26" s="41">
        <f t="shared" si="59"/>
        <v>1651.6212777557812</v>
      </c>
      <c r="AF26" s="41">
        <f t="shared" si="59"/>
        <v>1720.3087411028973</v>
      </c>
      <c r="AH26" s="1">
        <f t="shared" ref="AH26:AP26" si="60">+C26/C25-1</f>
        <v>2.4999999999999911E-2</v>
      </c>
      <c r="AI26" s="1">
        <f t="shared" si="60"/>
        <v>2.4999999999999911E-2</v>
      </c>
      <c r="AJ26" s="1">
        <f t="shared" si="60"/>
        <v>2.4999999999999911E-2</v>
      </c>
      <c r="AK26" s="1">
        <f t="shared" si="60"/>
        <v>2.4999999999999911E-2</v>
      </c>
      <c r="AL26" s="1">
        <f t="shared" si="60"/>
        <v>2.4999999999999911E-2</v>
      </c>
      <c r="AM26" s="1">
        <f t="shared" si="60"/>
        <v>2.4999999999999911E-2</v>
      </c>
      <c r="AN26" s="1">
        <f t="shared" si="60"/>
        <v>2.4999999999999911E-2</v>
      </c>
      <c r="AO26" s="1">
        <f t="shared" si="60"/>
        <v>2.4999999999999911E-2</v>
      </c>
      <c r="AP26" s="1">
        <f t="shared" si="60"/>
        <v>2.4999999999999911E-2</v>
      </c>
      <c r="AR26" s="39">
        <f t="shared" ref="AR26:AY26" si="61">+D26-C26</f>
        <v>1408.0929986159972</v>
      </c>
      <c r="AS26" s="39">
        <f t="shared" si="61"/>
        <v>1408.0929986159754</v>
      </c>
      <c r="AT26" s="39">
        <f t="shared" si="61"/>
        <v>1408.0929986160045</v>
      </c>
      <c r="AU26" s="39">
        <f t="shared" si="61"/>
        <v>1408.0929986159899</v>
      </c>
      <c r="AV26" s="39">
        <f t="shared" si="61"/>
        <v>1408.0929986159972</v>
      </c>
      <c r="AW26" s="39">
        <f t="shared" si="61"/>
        <v>2816.1859972319799</v>
      </c>
      <c r="AX26" s="39">
        <f t="shared" si="61"/>
        <v>2816.1859972319871</v>
      </c>
      <c r="AY26" s="39">
        <f t="shared" si="61"/>
        <v>2816.1859972319799</v>
      </c>
      <c r="AZ26" s="42"/>
      <c r="BA26" s="40">
        <f t="shared" ref="BA26:BH26" si="62">+D26/C26-1</f>
        <v>2.5581395348837299E-2</v>
      </c>
      <c r="BB26" s="40">
        <f t="shared" si="62"/>
        <v>2.494331065759603E-2</v>
      </c>
      <c r="BC26" s="40">
        <f t="shared" si="62"/>
        <v>2.4336283185840912E-2</v>
      </c>
      <c r="BD26" s="40">
        <f t="shared" si="62"/>
        <v>2.3758099352051865E-2</v>
      </c>
      <c r="BE26" s="40">
        <f t="shared" si="62"/>
        <v>2.320675105485237E-2</v>
      </c>
      <c r="BF26" s="40">
        <f t="shared" si="62"/>
        <v>4.536082474226788E-2</v>
      </c>
      <c r="BG26" s="40">
        <f t="shared" si="62"/>
        <v>4.3392504930966469E-2</v>
      </c>
      <c r="BH26" s="40">
        <f t="shared" si="62"/>
        <v>4.1587901701323204E-2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3">C26*$B$9</f>
        <v>56419.72628545441</v>
      </c>
      <c r="D27" s="24">
        <f t="shared" si="63"/>
        <v>57863.021609035808</v>
      </c>
      <c r="E27" s="24">
        <f t="shared" si="63"/>
        <v>59306.316932617177</v>
      </c>
      <c r="F27" s="24">
        <f t="shared" si="63"/>
        <v>60749.612256198583</v>
      </c>
      <c r="G27" s="24">
        <f t="shared" si="63"/>
        <v>62192.907579779974</v>
      </c>
      <c r="H27" s="24">
        <f t="shared" si="63"/>
        <v>63636.202903361373</v>
      </c>
      <c r="I27" s="24">
        <f t="shared" si="63"/>
        <v>66522.793550524148</v>
      </c>
      <c r="J27" s="24">
        <f t="shared" si="63"/>
        <v>69409.384197686944</v>
      </c>
      <c r="K27" s="24">
        <f t="shared" si="63"/>
        <v>72295.974844849712</v>
      </c>
      <c r="N27" s="284" t="s">
        <v>42</v>
      </c>
      <c r="O27" s="285"/>
      <c r="P27" s="285"/>
      <c r="Q27" s="286"/>
      <c r="R27" s="24">
        <f t="shared" ref="R27:T27" si="64">R25+R19</f>
        <v>1437103.2323604017</v>
      </c>
      <c r="S27" s="24">
        <f t="shared" si="64"/>
        <v>1713701.0121108838</v>
      </c>
      <c r="T27" s="24">
        <f t="shared" si="64"/>
        <v>1096623.8271000001</v>
      </c>
      <c r="X27" s="41">
        <f t="shared" ref="X27:AF27" si="65">+C27-C26</f>
        <v>1376.0908850110791</v>
      </c>
      <c r="Y27" s="41">
        <f t="shared" si="65"/>
        <v>1411.2932099764803</v>
      </c>
      <c r="Z27" s="41">
        <f t="shared" si="65"/>
        <v>1446.4955349418742</v>
      </c>
      <c r="AA27" s="41">
        <f t="shared" si="65"/>
        <v>1481.6978599072754</v>
      </c>
      <c r="AB27" s="41">
        <f t="shared" si="65"/>
        <v>1516.9001848726766</v>
      </c>
      <c r="AC27" s="41">
        <f t="shared" si="65"/>
        <v>1552.1025098380778</v>
      </c>
      <c r="AD27" s="41">
        <f t="shared" si="65"/>
        <v>1622.507159768873</v>
      </c>
      <c r="AE27" s="41">
        <f t="shared" si="65"/>
        <v>1692.9118096996826</v>
      </c>
      <c r="AF27" s="41">
        <f t="shared" si="65"/>
        <v>1763.3164596304705</v>
      </c>
      <c r="AH27" s="1">
        <f t="shared" ref="AH27:AP27" si="66">+C27/C26-1</f>
        <v>2.4999999999999911E-2</v>
      </c>
      <c r="AI27" s="1">
        <f t="shared" si="66"/>
        <v>2.4999999999999911E-2</v>
      </c>
      <c r="AJ27" s="1">
        <f t="shared" si="66"/>
        <v>2.4999999999999911E-2</v>
      </c>
      <c r="AK27" s="1">
        <f t="shared" si="66"/>
        <v>2.4999999999999911E-2</v>
      </c>
      <c r="AL27" s="1">
        <f t="shared" si="66"/>
        <v>2.4999999999999911E-2</v>
      </c>
      <c r="AM27" s="1">
        <f t="shared" si="66"/>
        <v>2.4999999999999911E-2</v>
      </c>
      <c r="AN27" s="1">
        <f t="shared" si="66"/>
        <v>2.4999999999999911E-2</v>
      </c>
      <c r="AO27" s="1">
        <f t="shared" si="66"/>
        <v>2.4999999999999911E-2</v>
      </c>
      <c r="AP27" s="1">
        <f t="shared" si="66"/>
        <v>2.4999999999999911E-2</v>
      </c>
      <c r="AR27" s="39">
        <f t="shared" ref="AR27:AY27" si="67">+D27-C27</f>
        <v>1443.2953235813984</v>
      </c>
      <c r="AS27" s="39">
        <f t="shared" si="67"/>
        <v>1443.2953235813693</v>
      </c>
      <c r="AT27" s="39">
        <f t="shared" si="67"/>
        <v>1443.2953235814057</v>
      </c>
      <c r="AU27" s="39">
        <f t="shared" si="67"/>
        <v>1443.2953235813911</v>
      </c>
      <c r="AV27" s="39">
        <f t="shared" si="67"/>
        <v>1443.2953235813984</v>
      </c>
      <c r="AW27" s="39">
        <f t="shared" si="67"/>
        <v>2886.590647162775</v>
      </c>
      <c r="AX27" s="39">
        <f t="shared" si="67"/>
        <v>2886.5906471627968</v>
      </c>
      <c r="AY27" s="39">
        <f t="shared" si="67"/>
        <v>2886.5906471627677</v>
      </c>
      <c r="AZ27" s="42"/>
      <c r="BA27" s="40">
        <f t="shared" ref="BA27:BH27" si="68">+D27/C27-1</f>
        <v>2.5581395348837299E-2</v>
      </c>
      <c r="BB27" s="40">
        <f t="shared" si="68"/>
        <v>2.494331065759603E-2</v>
      </c>
      <c r="BC27" s="40">
        <f t="shared" si="68"/>
        <v>2.4336283185840912E-2</v>
      </c>
      <c r="BD27" s="40">
        <f t="shared" si="68"/>
        <v>2.3758099352051865E-2</v>
      </c>
      <c r="BE27" s="40">
        <f t="shared" si="68"/>
        <v>2.320675105485237E-2</v>
      </c>
      <c r="BF27" s="40">
        <f t="shared" si="68"/>
        <v>4.536082474226788E-2</v>
      </c>
      <c r="BG27" s="40">
        <f t="shared" si="68"/>
        <v>4.3392504930966691E-2</v>
      </c>
      <c r="BH27" s="40">
        <f t="shared" si="68"/>
        <v>4.1587901701322982E-2</v>
      </c>
    </row>
    <row r="28" spans="1:60" ht="14.25" customHeight="1" x14ac:dyDescent="0.3">
      <c r="B28" s="36">
        <v>12</v>
      </c>
      <c r="C28" s="24">
        <f t="shared" ref="C28:K28" si="69">C27*$B$9</f>
        <v>57830.219442590766</v>
      </c>
      <c r="D28" s="24">
        <f t="shared" si="69"/>
        <v>59309.597149261695</v>
      </c>
      <c r="E28" s="24">
        <f t="shared" si="69"/>
        <v>60788.974855932604</v>
      </c>
      <c r="F28" s="24">
        <f t="shared" si="69"/>
        <v>62268.352562603541</v>
      </c>
      <c r="G28" s="24">
        <f t="shared" si="69"/>
        <v>63747.730269274471</v>
      </c>
      <c r="H28" s="24">
        <f t="shared" si="69"/>
        <v>65227.107975945401</v>
      </c>
      <c r="I28" s="24">
        <f t="shared" si="69"/>
        <v>68185.863389287246</v>
      </c>
      <c r="J28" s="24">
        <f t="shared" si="69"/>
        <v>71144.618802629106</v>
      </c>
      <c r="K28" s="24">
        <f t="shared" si="69"/>
        <v>74103.374215970951</v>
      </c>
      <c r="S28" s="41"/>
      <c r="T28" s="41"/>
      <c r="X28" s="41">
        <f t="shared" ref="X28:AF28" si="70">+C28-C27</f>
        <v>1410.4931571363559</v>
      </c>
      <c r="Y28" s="41">
        <f t="shared" si="70"/>
        <v>1446.5755402258874</v>
      </c>
      <c r="Z28" s="41">
        <f t="shared" si="70"/>
        <v>1482.6579233154262</v>
      </c>
      <c r="AA28" s="41">
        <f t="shared" si="70"/>
        <v>1518.7403064049577</v>
      </c>
      <c r="AB28" s="41">
        <f t="shared" si="70"/>
        <v>1554.8226894944964</v>
      </c>
      <c r="AC28" s="41">
        <f t="shared" si="70"/>
        <v>1590.9050725840279</v>
      </c>
      <c r="AD28" s="41">
        <f t="shared" si="70"/>
        <v>1663.0698387630982</v>
      </c>
      <c r="AE28" s="41">
        <f t="shared" si="70"/>
        <v>1735.2346049421612</v>
      </c>
      <c r="AF28" s="41">
        <f t="shared" si="70"/>
        <v>1807.3993711212388</v>
      </c>
      <c r="AH28" s="1">
        <f t="shared" ref="AH28:AP28" si="71">+C28/C27-1</f>
        <v>2.4999999999999911E-2</v>
      </c>
      <c r="AI28" s="1">
        <f t="shared" si="71"/>
        <v>2.4999999999999911E-2</v>
      </c>
      <c r="AJ28" s="1">
        <f t="shared" si="71"/>
        <v>2.4999999999999911E-2</v>
      </c>
      <c r="AK28" s="1">
        <f t="shared" si="71"/>
        <v>2.4999999999999911E-2</v>
      </c>
      <c r="AL28" s="1">
        <f t="shared" si="71"/>
        <v>2.4999999999999911E-2</v>
      </c>
      <c r="AM28" s="1">
        <f t="shared" si="71"/>
        <v>2.4999999999999911E-2</v>
      </c>
      <c r="AN28" s="1">
        <f t="shared" si="71"/>
        <v>2.4999999999999911E-2</v>
      </c>
      <c r="AO28" s="1">
        <f t="shared" si="71"/>
        <v>2.4999999999999911E-2</v>
      </c>
      <c r="AP28" s="1">
        <f t="shared" si="71"/>
        <v>2.4999999999999911E-2</v>
      </c>
      <c r="AR28" s="39">
        <f t="shared" ref="AR28:AY28" si="72">+D28-C28</f>
        <v>1479.3777066709299</v>
      </c>
      <c r="AS28" s="39">
        <f t="shared" si="72"/>
        <v>1479.3777066709081</v>
      </c>
      <c r="AT28" s="39">
        <f t="shared" si="72"/>
        <v>1479.3777066709372</v>
      </c>
      <c r="AU28" s="39">
        <f t="shared" si="72"/>
        <v>1479.3777066709299</v>
      </c>
      <c r="AV28" s="39">
        <f t="shared" si="72"/>
        <v>1479.3777066709299</v>
      </c>
      <c r="AW28" s="39">
        <f t="shared" si="72"/>
        <v>2958.7554133418453</v>
      </c>
      <c r="AX28" s="39">
        <f t="shared" si="72"/>
        <v>2958.7554133418598</v>
      </c>
      <c r="AY28" s="39">
        <f t="shared" si="72"/>
        <v>2958.7554133418453</v>
      </c>
      <c r="AZ28" s="42"/>
      <c r="BA28" s="40">
        <f t="shared" ref="BA28:BH28" si="73">+D28/C28-1</f>
        <v>2.5581395348837299E-2</v>
      </c>
      <c r="BB28" s="40">
        <f t="shared" si="73"/>
        <v>2.494331065759603E-2</v>
      </c>
      <c r="BC28" s="40">
        <f t="shared" si="73"/>
        <v>2.4336283185840912E-2</v>
      </c>
      <c r="BD28" s="40">
        <f t="shared" si="73"/>
        <v>2.3758099352051865E-2</v>
      </c>
      <c r="BE28" s="40">
        <f t="shared" si="73"/>
        <v>2.320675105485237E-2</v>
      </c>
      <c r="BF28" s="40">
        <f t="shared" si="73"/>
        <v>4.536082474226788E-2</v>
      </c>
      <c r="BG28" s="40">
        <f t="shared" si="73"/>
        <v>4.3392504930966469E-2</v>
      </c>
      <c r="BH28" s="40">
        <f t="shared" si="73"/>
        <v>4.1587901701323204E-2</v>
      </c>
    </row>
    <row r="29" spans="1:60" ht="14.25" customHeight="1" x14ac:dyDescent="0.3">
      <c r="B29" s="36">
        <v>13</v>
      </c>
      <c r="C29" s="24">
        <f t="shared" ref="C29:K29" si="74">C28*$B$9</f>
        <v>59275.974928655531</v>
      </c>
      <c r="D29" s="24">
        <f t="shared" si="74"/>
        <v>60792.33707799323</v>
      </c>
      <c r="E29" s="24">
        <f t="shared" si="74"/>
        <v>62308.699227330915</v>
      </c>
      <c r="F29" s="24">
        <f t="shared" si="74"/>
        <v>63825.061376668622</v>
      </c>
      <c r="G29" s="24">
        <f t="shared" si="74"/>
        <v>65341.423526006329</v>
      </c>
      <c r="H29" s="24">
        <f t="shared" si="74"/>
        <v>66857.785675344028</v>
      </c>
      <c r="I29" s="24">
        <f t="shared" si="74"/>
        <v>69890.509974019427</v>
      </c>
      <c r="J29" s="24">
        <f t="shared" si="74"/>
        <v>72923.234272694826</v>
      </c>
      <c r="K29" s="24">
        <f t="shared" si="74"/>
        <v>75955.958571370211</v>
      </c>
      <c r="Q29" s="44" t="s">
        <v>43</v>
      </c>
      <c r="R29" s="24">
        <f>+R22*0.0225</f>
        <v>264470.33316664933</v>
      </c>
      <c r="S29" s="24">
        <v>298201</v>
      </c>
      <c r="T29" s="24" t="s">
        <v>76</v>
      </c>
      <c r="X29" s="41">
        <f t="shared" ref="X29:AF29" si="75">+C29-C28</f>
        <v>1445.7554860647651</v>
      </c>
      <c r="Y29" s="41">
        <f t="shared" si="75"/>
        <v>1482.7399287315347</v>
      </c>
      <c r="Z29" s="41">
        <f t="shared" si="75"/>
        <v>1519.7243713983116</v>
      </c>
      <c r="AA29" s="41">
        <f t="shared" si="75"/>
        <v>1556.7088140650812</v>
      </c>
      <c r="AB29" s="41">
        <f t="shared" si="75"/>
        <v>1593.6932567318581</v>
      </c>
      <c r="AC29" s="41">
        <f t="shared" si="75"/>
        <v>1630.6776993986277</v>
      </c>
      <c r="AD29" s="41">
        <f t="shared" si="75"/>
        <v>1704.6465847321815</v>
      </c>
      <c r="AE29" s="41">
        <f t="shared" si="75"/>
        <v>1778.6154700657207</v>
      </c>
      <c r="AF29" s="41">
        <f t="shared" si="75"/>
        <v>1852.5843553992599</v>
      </c>
      <c r="AH29" s="1">
        <f t="shared" ref="AH29:AP29" si="76">+C29/C28-1</f>
        <v>2.4999999999999911E-2</v>
      </c>
      <c r="AI29" s="1">
        <f t="shared" si="76"/>
        <v>2.4999999999999911E-2</v>
      </c>
      <c r="AJ29" s="1">
        <f t="shared" si="76"/>
        <v>2.4999999999999911E-2</v>
      </c>
      <c r="AK29" s="1">
        <f t="shared" si="76"/>
        <v>2.4999999999999911E-2</v>
      </c>
      <c r="AL29" s="1">
        <f t="shared" si="76"/>
        <v>2.4999999999999911E-2</v>
      </c>
      <c r="AM29" s="1">
        <f t="shared" si="76"/>
        <v>2.4999999999999911E-2</v>
      </c>
      <c r="AN29" s="1">
        <f t="shared" si="76"/>
        <v>2.4999999999999911E-2</v>
      </c>
      <c r="AO29" s="1">
        <f t="shared" si="76"/>
        <v>2.4999999999999911E-2</v>
      </c>
      <c r="AP29" s="1">
        <f t="shared" si="76"/>
        <v>2.4999999999999911E-2</v>
      </c>
      <c r="AR29" s="39">
        <f t="shared" ref="AR29:AY29" si="77">+D29-C29</f>
        <v>1516.3621493376995</v>
      </c>
      <c r="AS29" s="39">
        <f t="shared" si="77"/>
        <v>1516.362149337685</v>
      </c>
      <c r="AT29" s="39">
        <f t="shared" si="77"/>
        <v>1516.3621493377068</v>
      </c>
      <c r="AU29" s="39">
        <f t="shared" si="77"/>
        <v>1516.3621493377068</v>
      </c>
      <c r="AV29" s="39">
        <f t="shared" si="77"/>
        <v>1516.3621493376995</v>
      </c>
      <c r="AW29" s="39">
        <f t="shared" si="77"/>
        <v>3032.724298675399</v>
      </c>
      <c r="AX29" s="39">
        <f t="shared" si="77"/>
        <v>3032.724298675399</v>
      </c>
      <c r="AY29" s="39">
        <f t="shared" si="77"/>
        <v>3032.7242986753845</v>
      </c>
      <c r="AZ29" s="42"/>
      <c r="BA29" s="40">
        <f t="shared" ref="BA29:BH29" si="78">+D29/C29-1</f>
        <v>2.5581395348837299E-2</v>
      </c>
      <c r="BB29" s="40">
        <f t="shared" si="78"/>
        <v>2.494331065759603E-2</v>
      </c>
      <c r="BC29" s="40">
        <f t="shared" si="78"/>
        <v>2.4336283185840912E-2</v>
      </c>
      <c r="BD29" s="40">
        <f t="shared" si="78"/>
        <v>2.3758099352051865E-2</v>
      </c>
      <c r="BE29" s="40">
        <f t="shared" si="78"/>
        <v>2.320675105485237E-2</v>
      </c>
      <c r="BF29" s="40">
        <f t="shared" si="78"/>
        <v>4.5360824742268102E-2</v>
      </c>
      <c r="BG29" s="40">
        <f t="shared" si="78"/>
        <v>4.3392504930966469E-2</v>
      </c>
      <c r="BH29" s="40">
        <f t="shared" si="78"/>
        <v>4.1587901701322982E-2</v>
      </c>
    </row>
    <row r="30" spans="1:60" ht="14.25" customHeight="1" x14ac:dyDescent="0.3">
      <c r="B30" s="36">
        <v>14</v>
      </c>
      <c r="C30" s="24">
        <f t="shared" ref="C30:K30" si="79">C29*$B$9</f>
        <v>60757.874301871911</v>
      </c>
      <c r="D30" s="24">
        <f t="shared" si="79"/>
        <v>62312.145504943059</v>
      </c>
      <c r="E30" s="24">
        <f t="shared" si="79"/>
        <v>63866.416708014185</v>
      </c>
      <c r="F30" s="24">
        <f t="shared" si="79"/>
        <v>65420.687911085333</v>
      </c>
      <c r="G30" s="24">
        <f t="shared" si="79"/>
        <v>66974.959114156474</v>
      </c>
      <c r="H30" s="24">
        <f t="shared" si="79"/>
        <v>68529.23031722763</v>
      </c>
      <c r="I30" s="24">
        <f t="shared" si="79"/>
        <v>71637.772723369912</v>
      </c>
      <c r="J30" s="24">
        <f t="shared" si="79"/>
        <v>74746.315129512193</v>
      </c>
      <c r="K30" s="24">
        <f t="shared" si="79"/>
        <v>77854.857535654461</v>
      </c>
      <c r="Q30" s="44" t="s">
        <v>44</v>
      </c>
      <c r="R30" s="24">
        <f t="shared" ref="R30:S30" si="80">R29*1.22</f>
        <v>322653.80646331218</v>
      </c>
      <c r="S30" s="24">
        <f t="shared" si="80"/>
        <v>363805.22</v>
      </c>
      <c r="T30" s="24" t="s">
        <v>76</v>
      </c>
      <c r="X30" s="41">
        <f t="shared" ref="X30:AF30" si="81">+C30-C29</f>
        <v>1481.8993732163799</v>
      </c>
      <c r="Y30" s="41">
        <f t="shared" si="81"/>
        <v>1519.8084269498286</v>
      </c>
      <c r="Z30" s="41">
        <f t="shared" si="81"/>
        <v>1557.71748068327</v>
      </c>
      <c r="AA30" s="41">
        <f t="shared" si="81"/>
        <v>1595.6265344167114</v>
      </c>
      <c r="AB30" s="41">
        <f t="shared" si="81"/>
        <v>1633.5355881501455</v>
      </c>
      <c r="AC30" s="41">
        <f t="shared" si="81"/>
        <v>1671.4446418836014</v>
      </c>
      <c r="AD30" s="41">
        <f t="shared" si="81"/>
        <v>1747.2627493504842</v>
      </c>
      <c r="AE30" s="41">
        <f t="shared" si="81"/>
        <v>1823.080856817367</v>
      </c>
      <c r="AF30" s="41">
        <f t="shared" si="81"/>
        <v>1898.8989642842498</v>
      </c>
      <c r="AH30" s="1">
        <f t="shared" ref="AH30:AP30" si="82">+C30/C29-1</f>
        <v>2.4999999999999911E-2</v>
      </c>
      <c r="AI30" s="1">
        <f t="shared" si="82"/>
        <v>2.4999999999999911E-2</v>
      </c>
      <c r="AJ30" s="1">
        <f t="shared" si="82"/>
        <v>2.4999999999999911E-2</v>
      </c>
      <c r="AK30" s="1">
        <f t="shared" si="82"/>
        <v>2.4999999999999911E-2</v>
      </c>
      <c r="AL30" s="1">
        <f t="shared" si="82"/>
        <v>2.4999999999999911E-2</v>
      </c>
      <c r="AM30" s="1">
        <f t="shared" si="82"/>
        <v>2.4999999999999911E-2</v>
      </c>
      <c r="AN30" s="1">
        <f t="shared" si="82"/>
        <v>2.4999999999999911E-2</v>
      </c>
      <c r="AO30" s="1">
        <f t="shared" si="82"/>
        <v>2.4999999999999911E-2</v>
      </c>
      <c r="AP30" s="1">
        <f t="shared" si="82"/>
        <v>2.4999999999999911E-2</v>
      </c>
      <c r="AR30" s="39">
        <f t="shared" ref="AR30:AY30" si="83">+D30-C30</f>
        <v>1554.2712030711482</v>
      </c>
      <c r="AS30" s="39">
        <f t="shared" si="83"/>
        <v>1554.2712030711264</v>
      </c>
      <c r="AT30" s="39">
        <f t="shared" si="83"/>
        <v>1554.2712030711482</v>
      </c>
      <c r="AU30" s="39">
        <f t="shared" si="83"/>
        <v>1554.2712030711409</v>
      </c>
      <c r="AV30" s="39">
        <f t="shared" si="83"/>
        <v>1554.2712030711555</v>
      </c>
      <c r="AW30" s="39">
        <f t="shared" si="83"/>
        <v>3108.5424061422818</v>
      </c>
      <c r="AX30" s="39">
        <f t="shared" si="83"/>
        <v>3108.5424061422818</v>
      </c>
      <c r="AY30" s="39">
        <f t="shared" si="83"/>
        <v>3108.5424061422673</v>
      </c>
      <c r="AZ30" s="42"/>
      <c r="BA30" s="40">
        <f t="shared" ref="BA30:BH30" si="84">+D30/C30-1</f>
        <v>2.5581395348837299E-2</v>
      </c>
      <c r="BB30" s="40">
        <f t="shared" si="84"/>
        <v>2.494331065759603E-2</v>
      </c>
      <c r="BC30" s="40">
        <f t="shared" si="84"/>
        <v>2.4336283185840912E-2</v>
      </c>
      <c r="BD30" s="40">
        <f t="shared" si="84"/>
        <v>2.3758099352051865E-2</v>
      </c>
      <c r="BE30" s="40">
        <f t="shared" si="84"/>
        <v>2.3206751054852592E-2</v>
      </c>
      <c r="BF30" s="40">
        <f t="shared" si="84"/>
        <v>4.5360824742268102E-2</v>
      </c>
      <c r="BG30" s="40">
        <f t="shared" si="84"/>
        <v>4.3392504930966469E-2</v>
      </c>
      <c r="BH30" s="40">
        <f t="shared" si="84"/>
        <v>4.1587901701322982E-2</v>
      </c>
    </row>
    <row r="31" spans="1:60" ht="14.25" customHeight="1" x14ac:dyDescent="0.3">
      <c r="B31" s="36">
        <v>15</v>
      </c>
      <c r="C31" s="37">
        <f t="shared" ref="C31:K31" si="85">C30*$B$9</f>
        <v>62276.821159418701</v>
      </c>
      <c r="D31" s="37">
        <f t="shared" si="85"/>
        <v>63869.949142566627</v>
      </c>
      <c r="E31" s="24">
        <f t="shared" si="85"/>
        <v>65463.077125714532</v>
      </c>
      <c r="F31" s="24">
        <f t="shared" si="85"/>
        <v>67056.205108862458</v>
      </c>
      <c r="G31" s="24">
        <f t="shared" si="85"/>
        <v>68649.333092010376</v>
      </c>
      <c r="H31" s="24">
        <f t="shared" si="85"/>
        <v>70242.46107515831</v>
      </c>
      <c r="I31" s="24">
        <f t="shared" si="85"/>
        <v>73428.717041454147</v>
      </c>
      <c r="J31" s="24">
        <f t="shared" si="85"/>
        <v>76614.973007749984</v>
      </c>
      <c r="K31" s="24">
        <f t="shared" si="85"/>
        <v>79801.228974045822</v>
      </c>
      <c r="S31" s="45" t="s">
        <v>45</v>
      </c>
      <c r="T31" s="29" t="s">
        <v>18</v>
      </c>
      <c r="X31" s="41">
        <f t="shared" ref="X31:AF31" si="86">+C31-C30</f>
        <v>1518.9468575467909</v>
      </c>
      <c r="Y31" s="41">
        <f t="shared" si="86"/>
        <v>1557.8036376235686</v>
      </c>
      <c r="Z31" s="41">
        <f t="shared" si="86"/>
        <v>1596.6604177003464</v>
      </c>
      <c r="AA31" s="41">
        <f t="shared" si="86"/>
        <v>1635.5171977771242</v>
      </c>
      <c r="AB31" s="41">
        <f t="shared" si="86"/>
        <v>1674.373977853902</v>
      </c>
      <c r="AC31" s="41">
        <f t="shared" si="86"/>
        <v>1713.2307579306798</v>
      </c>
      <c r="AD31" s="41">
        <f t="shared" si="86"/>
        <v>1790.9443180842354</v>
      </c>
      <c r="AE31" s="41">
        <f t="shared" si="86"/>
        <v>1868.657878237791</v>
      </c>
      <c r="AF31" s="41">
        <f t="shared" si="86"/>
        <v>1946.3714383913612</v>
      </c>
      <c r="AH31" s="1">
        <f t="shared" ref="AH31:AP31" si="87">+C31/C30-1</f>
        <v>2.4999999999999911E-2</v>
      </c>
      <c r="AI31" s="1">
        <f t="shared" si="87"/>
        <v>2.4999999999999911E-2</v>
      </c>
      <c r="AJ31" s="1">
        <f t="shared" si="87"/>
        <v>2.4999999999999911E-2</v>
      </c>
      <c r="AK31" s="1">
        <f t="shared" si="87"/>
        <v>2.4999999999999911E-2</v>
      </c>
      <c r="AL31" s="1">
        <f t="shared" si="87"/>
        <v>2.4999999999999911E-2</v>
      </c>
      <c r="AM31" s="1">
        <f t="shared" si="87"/>
        <v>2.4999999999999911E-2</v>
      </c>
      <c r="AN31" s="1">
        <f t="shared" si="87"/>
        <v>2.4999999999999911E-2</v>
      </c>
      <c r="AO31" s="1">
        <f t="shared" si="87"/>
        <v>2.4999999999999911E-2</v>
      </c>
      <c r="AP31" s="1">
        <f t="shared" si="87"/>
        <v>2.4999999999999911E-2</v>
      </c>
      <c r="AR31" s="39">
        <f t="shared" ref="AR31:AY31" si="88">+D31-C31</f>
        <v>1593.127983147926</v>
      </c>
      <c r="AS31" s="39">
        <f t="shared" si="88"/>
        <v>1593.1279831479042</v>
      </c>
      <c r="AT31" s="39">
        <f t="shared" si="88"/>
        <v>1593.127983147926</v>
      </c>
      <c r="AU31" s="39">
        <f t="shared" si="88"/>
        <v>1593.1279831479187</v>
      </c>
      <c r="AV31" s="39">
        <f t="shared" si="88"/>
        <v>1593.1279831479333</v>
      </c>
      <c r="AW31" s="39">
        <f t="shared" si="88"/>
        <v>3186.2559662958374</v>
      </c>
      <c r="AX31" s="39">
        <f t="shared" si="88"/>
        <v>3186.2559662958374</v>
      </c>
      <c r="AY31" s="39">
        <f t="shared" si="88"/>
        <v>3186.2559662958374</v>
      </c>
      <c r="AZ31" s="42"/>
      <c r="BA31" s="40">
        <f t="shared" ref="BA31:BH31" si="89">+D31/C31-1</f>
        <v>2.5581395348837299E-2</v>
      </c>
      <c r="BB31" s="40">
        <f t="shared" si="89"/>
        <v>2.494331065759603E-2</v>
      </c>
      <c r="BC31" s="40">
        <f t="shared" si="89"/>
        <v>2.433628318584069E-2</v>
      </c>
      <c r="BD31" s="40">
        <f t="shared" si="89"/>
        <v>2.3758099352051865E-2</v>
      </c>
      <c r="BE31" s="40">
        <f t="shared" si="89"/>
        <v>2.3206751054852592E-2</v>
      </c>
      <c r="BF31" s="40">
        <f t="shared" si="89"/>
        <v>4.5360824742268102E-2</v>
      </c>
      <c r="BG31" s="40">
        <f t="shared" si="89"/>
        <v>4.3392504930966469E-2</v>
      </c>
      <c r="BH31" s="40">
        <f t="shared" si="89"/>
        <v>4.1587901701323204E-2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90">E31*$B$10</f>
        <v>67099.65405385739</v>
      </c>
      <c r="F32" s="24">
        <f t="shared" si="90"/>
        <v>68732.61023658402</v>
      </c>
      <c r="G32" s="24">
        <f t="shared" si="90"/>
        <v>70365.566419310635</v>
      </c>
      <c r="H32" s="24">
        <f t="shared" si="90"/>
        <v>71998.522602037265</v>
      </c>
      <c r="I32" s="24">
        <f t="shared" si="90"/>
        <v>75264.434967490495</v>
      </c>
      <c r="J32" s="24">
        <f t="shared" si="90"/>
        <v>78530.347332943726</v>
      </c>
      <c r="K32" s="24">
        <f t="shared" si="90"/>
        <v>81796.259698396956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1">+E32-E31</f>
        <v>1636.5769281428584</v>
      </c>
      <c r="AA32" s="41">
        <f t="shared" si="91"/>
        <v>1676.4051277215622</v>
      </c>
      <c r="AB32" s="41">
        <f t="shared" si="91"/>
        <v>1716.2333273002587</v>
      </c>
      <c r="AC32" s="41">
        <f t="shared" si="91"/>
        <v>1756.0615268789552</v>
      </c>
      <c r="AD32" s="41">
        <f t="shared" si="91"/>
        <v>1835.7179260363482</v>
      </c>
      <c r="AE32" s="41">
        <f t="shared" si="91"/>
        <v>1915.3743251937412</v>
      </c>
      <c r="AF32" s="41">
        <f t="shared" si="91"/>
        <v>1995.0307243511343</v>
      </c>
      <c r="AG32" s="41"/>
      <c r="AJ32" s="1">
        <f t="shared" ref="AJ32:AP32" si="92">+E32/E31-1</f>
        <v>2.4999999999999911E-2</v>
      </c>
      <c r="AK32" s="1">
        <f t="shared" si="92"/>
        <v>2.4999999999999911E-2</v>
      </c>
      <c r="AL32" s="1">
        <f t="shared" si="92"/>
        <v>2.4999999999999911E-2</v>
      </c>
      <c r="AM32" s="1">
        <f t="shared" si="92"/>
        <v>2.4999999999999911E-2</v>
      </c>
      <c r="AN32" s="1">
        <f t="shared" si="92"/>
        <v>2.4999999999999911E-2</v>
      </c>
      <c r="AO32" s="1">
        <f t="shared" si="92"/>
        <v>2.4999999999999911E-2</v>
      </c>
      <c r="AP32" s="1">
        <f t="shared" si="92"/>
        <v>2.4999999999999911E-2</v>
      </c>
      <c r="AR32" s="39"/>
      <c r="AS32" s="39"/>
      <c r="AT32" s="39">
        <f t="shared" ref="AT32:AY32" si="93">+F32-E32</f>
        <v>1632.9561827266298</v>
      </c>
      <c r="AU32" s="39">
        <f t="shared" si="93"/>
        <v>1632.9561827266152</v>
      </c>
      <c r="AV32" s="39">
        <f t="shared" si="93"/>
        <v>1632.9561827266298</v>
      </c>
      <c r="AW32" s="39">
        <f t="shared" si="93"/>
        <v>3265.9123654532304</v>
      </c>
      <c r="AX32" s="39">
        <f t="shared" si="93"/>
        <v>3265.9123654532304</v>
      </c>
      <c r="AY32" s="39">
        <f t="shared" si="93"/>
        <v>3265.9123654532304</v>
      </c>
      <c r="AZ32" s="42"/>
      <c r="BA32" s="40"/>
      <c r="BB32" s="40"/>
      <c r="BC32" s="40">
        <f t="shared" ref="BC32:BH32" si="94">+F32/E32-1</f>
        <v>2.4336283185840912E-2</v>
      </c>
      <c r="BD32" s="40">
        <f t="shared" si="94"/>
        <v>2.3758099352051865E-2</v>
      </c>
      <c r="BE32" s="40">
        <f t="shared" si="94"/>
        <v>2.3206751054852592E-2</v>
      </c>
      <c r="BF32" s="40">
        <f t="shared" si="94"/>
        <v>4.536082474226788E-2</v>
      </c>
      <c r="BG32" s="40">
        <f t="shared" si="94"/>
        <v>4.3392504930966469E-2</v>
      </c>
      <c r="BH32" s="40">
        <f t="shared" si="94"/>
        <v>4.1587901701323204E-2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5">E32*$B$10</f>
        <v>68777.145405203817</v>
      </c>
      <c r="F33" s="24">
        <f t="shared" si="95"/>
        <v>70450.925492498616</v>
      </c>
      <c r="G33" s="24">
        <f t="shared" si="95"/>
        <v>72124.705579793401</v>
      </c>
      <c r="H33" s="24">
        <f t="shared" si="95"/>
        <v>73798.485667088185</v>
      </c>
      <c r="I33" s="24">
        <f t="shared" si="95"/>
        <v>77146.045841677755</v>
      </c>
      <c r="J33" s="24">
        <f t="shared" si="95"/>
        <v>80493.606016267309</v>
      </c>
      <c r="K33" s="24">
        <f t="shared" si="95"/>
        <v>83841.166190856879</v>
      </c>
      <c r="Q33" s="47" t="s">
        <v>47</v>
      </c>
      <c r="R33" s="41">
        <f t="shared" ref="R33:T33" si="96">-R25</f>
        <v>-1093596.0078805494</v>
      </c>
      <c r="S33" s="41">
        <f t="shared" si="96"/>
        <v>-1304079.2549111124</v>
      </c>
      <c r="T33" s="70">
        <f t="shared" si="96"/>
        <v>-828327.63300000003</v>
      </c>
      <c r="U33" s="1" t="s">
        <v>48</v>
      </c>
      <c r="X33" s="41"/>
      <c r="Y33" s="41"/>
      <c r="Z33" s="41">
        <f t="shared" ref="Z33:AF33" si="97">+E33-E32</f>
        <v>1677.4913513464271</v>
      </c>
      <c r="AA33" s="41">
        <f t="shared" si="97"/>
        <v>1718.3152559145965</v>
      </c>
      <c r="AB33" s="41">
        <f t="shared" si="97"/>
        <v>1759.1391604827659</v>
      </c>
      <c r="AC33" s="41">
        <f t="shared" si="97"/>
        <v>1799.9630650509207</v>
      </c>
      <c r="AD33" s="41">
        <f t="shared" si="97"/>
        <v>1881.6108741872595</v>
      </c>
      <c r="AE33" s="41">
        <f t="shared" si="97"/>
        <v>1963.2586833235837</v>
      </c>
      <c r="AF33" s="41">
        <f t="shared" si="97"/>
        <v>2044.9064924599224</v>
      </c>
      <c r="AG33" s="41"/>
      <c r="AJ33" s="1">
        <f t="shared" ref="AJ33:AP33" si="98">+E33/E32-1</f>
        <v>2.4999999999999911E-2</v>
      </c>
      <c r="AK33" s="1">
        <f t="shared" si="98"/>
        <v>2.4999999999999911E-2</v>
      </c>
      <c r="AL33" s="1">
        <f t="shared" si="98"/>
        <v>2.4999999999999911E-2</v>
      </c>
      <c r="AM33" s="1">
        <f t="shared" si="98"/>
        <v>2.4999999999999911E-2</v>
      </c>
      <c r="AN33" s="1">
        <f t="shared" si="98"/>
        <v>2.4999999999999911E-2</v>
      </c>
      <c r="AO33" s="1">
        <f t="shared" si="98"/>
        <v>2.4999999999999911E-2</v>
      </c>
      <c r="AP33" s="1">
        <f t="shared" si="98"/>
        <v>2.4999999999999911E-2</v>
      </c>
      <c r="AR33" s="39"/>
      <c r="AS33" s="39"/>
      <c r="AT33" s="39">
        <f t="shared" ref="AT33:AY33" si="99">+F33-E33</f>
        <v>1673.7800872947992</v>
      </c>
      <c r="AU33" s="39">
        <f t="shared" si="99"/>
        <v>1673.7800872947846</v>
      </c>
      <c r="AV33" s="39">
        <f t="shared" si="99"/>
        <v>1673.7800872947846</v>
      </c>
      <c r="AW33" s="39">
        <f t="shared" si="99"/>
        <v>3347.5601745895692</v>
      </c>
      <c r="AX33" s="39">
        <f t="shared" si="99"/>
        <v>3347.5601745895547</v>
      </c>
      <c r="AY33" s="39">
        <f t="shared" si="99"/>
        <v>3347.5601745895692</v>
      </c>
      <c r="AZ33" s="42"/>
      <c r="BA33" s="40"/>
      <c r="BB33" s="40"/>
      <c r="BC33" s="40">
        <f t="shared" ref="BC33:BH33" si="100">+F33/E33-1</f>
        <v>2.4336283185840912E-2</v>
      </c>
      <c r="BD33" s="40">
        <f t="shared" si="100"/>
        <v>2.3758099352051865E-2</v>
      </c>
      <c r="BE33" s="40">
        <f t="shared" si="100"/>
        <v>2.320675105485237E-2</v>
      </c>
      <c r="BF33" s="40">
        <f t="shared" si="100"/>
        <v>4.5360824742268102E-2</v>
      </c>
      <c r="BG33" s="40">
        <f t="shared" si="100"/>
        <v>4.3392504930966247E-2</v>
      </c>
      <c r="BH33" s="40">
        <f t="shared" si="100"/>
        <v>4.1587901701323204E-2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1">E33*$B$10</f>
        <v>70496.5740403339</v>
      </c>
      <c r="F34" s="24">
        <f t="shared" si="101"/>
        <v>72212.198629811071</v>
      </c>
      <c r="G34" s="24">
        <f t="shared" si="101"/>
        <v>73927.823219288228</v>
      </c>
      <c r="H34" s="24">
        <f t="shared" si="101"/>
        <v>75643.447808765384</v>
      </c>
      <c r="I34" s="24">
        <f t="shared" si="101"/>
        <v>79074.696987719697</v>
      </c>
      <c r="J34" s="24">
        <f t="shared" si="101"/>
        <v>82505.946166673981</v>
      </c>
      <c r="K34" s="24">
        <f t="shared" si="101"/>
        <v>85937.195345628294</v>
      </c>
      <c r="Q34" s="47" t="s">
        <v>49</v>
      </c>
      <c r="R34" s="41">
        <f t="shared" ref="R34:T34" si="102">-R19</f>
        <v>-343507.22447985219</v>
      </c>
      <c r="S34" s="41">
        <f t="shared" si="102"/>
        <v>-409621.75719977135</v>
      </c>
      <c r="T34" s="41">
        <f t="shared" si="102"/>
        <v>-268296.19410000002</v>
      </c>
      <c r="U34" s="1" t="s">
        <v>50</v>
      </c>
      <c r="X34" s="41"/>
      <c r="Y34" s="41"/>
      <c r="Z34" s="41">
        <f t="shared" ref="Z34:AF34" si="103">+E34-E33</f>
        <v>1719.4286351300834</v>
      </c>
      <c r="AA34" s="41">
        <f t="shared" si="103"/>
        <v>1761.2731373124552</v>
      </c>
      <c r="AB34" s="41">
        <f t="shared" si="103"/>
        <v>1803.117639494827</v>
      </c>
      <c r="AC34" s="41">
        <f t="shared" si="103"/>
        <v>1844.9621416771988</v>
      </c>
      <c r="AD34" s="41">
        <f t="shared" si="103"/>
        <v>1928.6511460419424</v>
      </c>
      <c r="AE34" s="41">
        <f t="shared" si="103"/>
        <v>2012.3401504066715</v>
      </c>
      <c r="AF34" s="41">
        <f t="shared" si="103"/>
        <v>2096.0291547714151</v>
      </c>
      <c r="AG34" s="41"/>
      <c r="AJ34" s="1">
        <f t="shared" ref="AJ34:AP34" si="104">+E34/E33-1</f>
        <v>2.4999999999999911E-2</v>
      </c>
      <c r="AK34" s="1">
        <f t="shared" si="104"/>
        <v>2.4999999999999911E-2</v>
      </c>
      <c r="AL34" s="1">
        <f t="shared" si="104"/>
        <v>2.4999999999999911E-2</v>
      </c>
      <c r="AM34" s="1">
        <f t="shared" si="104"/>
        <v>2.4999999999999911E-2</v>
      </c>
      <c r="AN34" s="1">
        <f t="shared" si="104"/>
        <v>2.4999999999999911E-2</v>
      </c>
      <c r="AO34" s="1">
        <f t="shared" si="104"/>
        <v>2.4999999999999911E-2</v>
      </c>
      <c r="AP34" s="1">
        <f t="shared" si="104"/>
        <v>2.4999999999999911E-2</v>
      </c>
      <c r="AR34" s="39"/>
      <c r="AS34" s="39"/>
      <c r="AT34" s="39">
        <f t="shared" ref="AT34:AY34" si="105">+F34-E34</f>
        <v>1715.624589477171</v>
      </c>
      <c r="AU34" s="39">
        <f t="shared" si="105"/>
        <v>1715.6245894771564</v>
      </c>
      <c r="AV34" s="39">
        <f t="shared" si="105"/>
        <v>1715.6245894771564</v>
      </c>
      <c r="AW34" s="39">
        <f t="shared" si="105"/>
        <v>3431.2491789543128</v>
      </c>
      <c r="AX34" s="39">
        <f t="shared" si="105"/>
        <v>3431.2491789542837</v>
      </c>
      <c r="AY34" s="39">
        <f t="shared" si="105"/>
        <v>3431.2491789543128</v>
      </c>
      <c r="AZ34" s="42"/>
      <c r="BA34" s="40"/>
      <c r="BB34" s="40"/>
      <c r="BC34" s="40">
        <f t="shared" ref="BC34:BH34" si="106">+F34/E34-1</f>
        <v>2.4336283185840912E-2</v>
      </c>
      <c r="BD34" s="40">
        <f t="shared" si="106"/>
        <v>2.3758099352051865E-2</v>
      </c>
      <c r="BE34" s="40">
        <f t="shared" si="106"/>
        <v>2.320675105485237E-2</v>
      </c>
      <c r="BF34" s="40">
        <f t="shared" si="106"/>
        <v>4.5360824742268102E-2</v>
      </c>
      <c r="BG34" s="40">
        <f t="shared" si="106"/>
        <v>4.3392504930966247E-2</v>
      </c>
      <c r="BH34" s="40">
        <f t="shared" si="106"/>
        <v>4.1587901701323426E-2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7">E34*$B$10</f>
        <v>72258.988391342238</v>
      </c>
      <c r="F35" s="24">
        <f t="shared" si="107"/>
        <v>74017.503595556336</v>
      </c>
      <c r="G35" s="24">
        <f t="shared" si="107"/>
        <v>75776.01879977042</v>
      </c>
      <c r="H35" s="24">
        <f t="shared" si="107"/>
        <v>77534.534003984518</v>
      </c>
      <c r="I35" s="24">
        <f t="shared" si="107"/>
        <v>81051.564412412685</v>
      </c>
      <c r="J35" s="24">
        <f t="shared" si="107"/>
        <v>84568.594820840823</v>
      </c>
      <c r="K35" s="24">
        <f t="shared" si="107"/>
        <v>88085.62522926899</v>
      </c>
      <c r="Q35" s="47" t="s">
        <v>51</v>
      </c>
      <c r="R35" s="41"/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8">+E35-E34</f>
        <v>1762.4143510083377</v>
      </c>
      <c r="AA35" s="41">
        <f t="shared" si="108"/>
        <v>1805.3049657452648</v>
      </c>
      <c r="AB35" s="41">
        <f t="shared" si="108"/>
        <v>1848.1955804821919</v>
      </c>
      <c r="AC35" s="41">
        <f t="shared" si="108"/>
        <v>1891.0861952191335</v>
      </c>
      <c r="AD35" s="41">
        <f t="shared" si="108"/>
        <v>1976.8674246929877</v>
      </c>
      <c r="AE35" s="41">
        <f t="shared" si="108"/>
        <v>2062.6486541668419</v>
      </c>
      <c r="AF35" s="41">
        <f t="shared" si="108"/>
        <v>2148.4298836406961</v>
      </c>
      <c r="AG35" s="41"/>
      <c r="AJ35" s="1">
        <f t="shared" ref="AJ35:AP35" si="109">+E35/E34-1</f>
        <v>2.4999999999999911E-2</v>
      </c>
      <c r="AK35" s="1">
        <f t="shared" si="109"/>
        <v>2.4999999999999911E-2</v>
      </c>
      <c r="AL35" s="1">
        <f t="shared" si="109"/>
        <v>2.4999999999999911E-2</v>
      </c>
      <c r="AM35" s="1">
        <f t="shared" si="109"/>
        <v>2.4999999999999911E-2</v>
      </c>
      <c r="AN35" s="1">
        <f t="shared" si="109"/>
        <v>2.4999999999999911E-2</v>
      </c>
      <c r="AO35" s="1">
        <f t="shared" si="109"/>
        <v>2.4999999999999911E-2</v>
      </c>
      <c r="AP35" s="1">
        <f t="shared" si="109"/>
        <v>2.4999999999999911E-2</v>
      </c>
      <c r="AR35" s="39"/>
      <c r="AS35" s="39"/>
      <c r="AT35" s="39">
        <f t="shared" ref="AT35:AY35" si="110">+F35-E35</f>
        <v>1758.515204214098</v>
      </c>
      <c r="AU35" s="39">
        <f t="shared" si="110"/>
        <v>1758.5152042140835</v>
      </c>
      <c r="AV35" s="39">
        <f t="shared" si="110"/>
        <v>1758.515204214098</v>
      </c>
      <c r="AW35" s="39">
        <f t="shared" si="110"/>
        <v>3517.030408428167</v>
      </c>
      <c r="AX35" s="39">
        <f t="shared" si="110"/>
        <v>3517.0304084281379</v>
      </c>
      <c r="AY35" s="39">
        <f t="shared" si="110"/>
        <v>3517.030408428167</v>
      </c>
      <c r="AZ35" s="42"/>
      <c r="BA35" s="40"/>
      <c r="BB35" s="40"/>
      <c r="BC35" s="40">
        <f t="shared" ref="BC35:BH35" si="111">+F35/E35-1</f>
        <v>2.4336283185840912E-2</v>
      </c>
      <c r="BD35" s="40">
        <f t="shared" si="111"/>
        <v>2.3758099352051865E-2</v>
      </c>
      <c r="BE35" s="40">
        <f t="shared" si="111"/>
        <v>2.3206751054852592E-2</v>
      </c>
      <c r="BF35" s="40">
        <f t="shared" si="111"/>
        <v>4.5360824742268102E-2</v>
      </c>
      <c r="BG35" s="40">
        <f t="shared" si="111"/>
        <v>4.3392504930966247E-2</v>
      </c>
      <c r="BH35" s="40">
        <f t="shared" si="111"/>
        <v>4.1587901701323204E-2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2">E35*$B$10</f>
        <v>74065.463101125788</v>
      </c>
      <c r="F36" s="24">
        <f t="shared" si="112"/>
        <v>75867.941185445234</v>
      </c>
      <c r="G36" s="24">
        <f t="shared" si="112"/>
        <v>77670.419269764679</v>
      </c>
      <c r="H36" s="24">
        <f t="shared" si="112"/>
        <v>79472.897354084125</v>
      </c>
      <c r="I36" s="24">
        <f t="shared" si="112"/>
        <v>83077.853522722988</v>
      </c>
      <c r="J36" s="24">
        <f t="shared" si="112"/>
        <v>86682.809691361836</v>
      </c>
      <c r="K36" s="24">
        <f t="shared" si="112"/>
        <v>90287.765860000713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3">+E36-E35</f>
        <v>1806.4747097835498</v>
      </c>
      <c r="AA36" s="41">
        <f t="shared" si="113"/>
        <v>1850.4375898888975</v>
      </c>
      <c r="AB36" s="41">
        <f t="shared" si="113"/>
        <v>1894.4004699942598</v>
      </c>
      <c r="AC36" s="41">
        <f t="shared" si="113"/>
        <v>1938.3633500996075</v>
      </c>
      <c r="AD36" s="41">
        <f t="shared" si="113"/>
        <v>2026.2891103103029</v>
      </c>
      <c r="AE36" s="41">
        <f t="shared" si="113"/>
        <v>2114.2148705210129</v>
      </c>
      <c r="AF36" s="41">
        <f t="shared" si="113"/>
        <v>2202.1406307317229</v>
      </c>
      <c r="AG36" s="41"/>
      <c r="AJ36" s="1">
        <f t="shared" ref="AJ36:AP36" si="114">+E36/E35-1</f>
        <v>2.4999999999999911E-2</v>
      </c>
      <c r="AK36" s="1">
        <f t="shared" si="114"/>
        <v>2.4999999999999911E-2</v>
      </c>
      <c r="AL36" s="1">
        <f t="shared" si="114"/>
        <v>2.4999999999999911E-2</v>
      </c>
      <c r="AM36" s="1">
        <f t="shared" si="114"/>
        <v>2.4999999999999911E-2</v>
      </c>
      <c r="AN36" s="1">
        <f t="shared" si="114"/>
        <v>2.4999999999999911E-2</v>
      </c>
      <c r="AO36" s="1">
        <f t="shared" si="114"/>
        <v>2.4999999999999911E-2</v>
      </c>
      <c r="AP36" s="1">
        <f t="shared" si="114"/>
        <v>2.4999999999999911E-2</v>
      </c>
      <c r="AR36" s="39"/>
      <c r="AS36" s="39"/>
      <c r="AT36" s="39">
        <f t="shared" ref="AT36:AY36" si="115">+F36-E36</f>
        <v>1802.4780843194458</v>
      </c>
      <c r="AU36" s="39">
        <f t="shared" si="115"/>
        <v>1802.4780843194458</v>
      </c>
      <c r="AV36" s="39">
        <f t="shared" si="115"/>
        <v>1802.4780843194458</v>
      </c>
      <c r="AW36" s="39">
        <f t="shared" si="115"/>
        <v>3604.9561686388624</v>
      </c>
      <c r="AX36" s="39">
        <f t="shared" si="115"/>
        <v>3604.9561686388479</v>
      </c>
      <c r="AY36" s="39">
        <f t="shared" si="115"/>
        <v>3604.956168638877</v>
      </c>
      <c r="AZ36" s="42"/>
      <c r="BA36" s="40"/>
      <c r="BB36" s="40"/>
      <c r="BC36" s="40">
        <f t="shared" ref="BC36:BH36" si="116">+F36/E36-1</f>
        <v>2.4336283185840912E-2</v>
      </c>
      <c r="BD36" s="40">
        <f t="shared" si="116"/>
        <v>2.3758099352052087E-2</v>
      </c>
      <c r="BE36" s="40">
        <f t="shared" si="116"/>
        <v>2.320675105485237E-2</v>
      </c>
      <c r="BF36" s="40">
        <f t="shared" si="116"/>
        <v>4.536082474226788E-2</v>
      </c>
      <c r="BG36" s="40">
        <f t="shared" si="116"/>
        <v>4.3392504930966247E-2</v>
      </c>
      <c r="BH36" s="40">
        <f t="shared" si="116"/>
        <v>4.1587901701323426E-2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7">H36*$B$10</f>
        <v>81459.719787936221</v>
      </c>
      <c r="I37" s="24">
        <f t="shared" si="117"/>
        <v>85154.799860791056</v>
      </c>
      <c r="J37" s="24">
        <f t="shared" si="117"/>
        <v>88849.879933645876</v>
      </c>
      <c r="K37" s="24">
        <f t="shared" si="117"/>
        <v>92544.960006500725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8">+H37-H36</f>
        <v>1986.8224338520959</v>
      </c>
      <c r="AD37" s="41">
        <f t="shared" si="118"/>
        <v>2076.9463380680681</v>
      </c>
      <c r="AE37" s="41">
        <f t="shared" si="118"/>
        <v>2167.0702422840404</v>
      </c>
      <c r="AF37" s="41">
        <f t="shared" si="118"/>
        <v>2257.1941465000127</v>
      </c>
      <c r="AG37" s="41"/>
      <c r="AM37" s="1">
        <f t="shared" ref="AM37:AP37" si="119">+H37/H36-1</f>
        <v>2.4999999999999911E-2</v>
      </c>
      <c r="AN37" s="1">
        <f t="shared" si="119"/>
        <v>2.4999999999999911E-2</v>
      </c>
      <c r="AO37" s="1">
        <f t="shared" si="119"/>
        <v>2.4999999999999911E-2</v>
      </c>
      <c r="AP37" s="1">
        <f t="shared" si="119"/>
        <v>2.4999999999999911E-2</v>
      </c>
      <c r="AR37" s="39"/>
      <c r="AS37" s="39"/>
      <c r="AT37" s="39"/>
      <c r="AU37" s="39"/>
      <c r="AV37" s="39"/>
      <c r="AW37" s="39">
        <f t="shared" ref="AW37:AY37" si="120">+I37-H37</f>
        <v>3695.0800728548347</v>
      </c>
      <c r="AX37" s="39">
        <f t="shared" si="120"/>
        <v>3695.0800728548202</v>
      </c>
      <c r="AY37" s="39">
        <f t="shared" si="120"/>
        <v>3695.0800728548493</v>
      </c>
      <c r="AZ37" s="42"/>
      <c r="BA37" s="40"/>
      <c r="BB37" s="40"/>
      <c r="BC37" s="40"/>
      <c r="BD37" s="40"/>
      <c r="BE37" s="40"/>
      <c r="BF37" s="40">
        <f t="shared" ref="BF37:BH37" si="121">+I37/H37-1</f>
        <v>4.536082474226788E-2</v>
      </c>
      <c r="BG37" s="40">
        <f t="shared" si="121"/>
        <v>4.3392504930966247E-2</v>
      </c>
      <c r="BH37" s="40">
        <f t="shared" si="121"/>
        <v>4.1587901701323426E-2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2">H37*$B$10</f>
        <v>83496.212782634626</v>
      </c>
      <c r="I38" s="24">
        <f t="shared" si="122"/>
        <v>87283.66985731083</v>
      </c>
      <c r="J38" s="24">
        <f t="shared" si="122"/>
        <v>91071.126931987019</v>
      </c>
      <c r="K38" s="24">
        <f t="shared" si="122"/>
        <v>94858.584006663237</v>
      </c>
      <c r="Q38" s="49" t="s">
        <v>55</v>
      </c>
      <c r="R38" s="50">
        <f t="shared" ref="R38:T38" si="123">SUM(R32:R37)</f>
        <v>-322103.2323604016</v>
      </c>
      <c r="S38" s="50">
        <f t="shared" si="123"/>
        <v>-663701.01211088372</v>
      </c>
      <c r="T38" s="50">
        <f t="shared" si="123"/>
        <v>-46623.827100000053</v>
      </c>
      <c r="X38" s="41"/>
      <c r="Y38" s="41"/>
      <c r="Z38" s="41"/>
      <c r="AA38" s="41"/>
      <c r="AB38" s="41"/>
      <c r="AC38" s="41">
        <f t="shared" ref="AC38:AF38" si="124">+H38-H37</f>
        <v>2036.4929946984048</v>
      </c>
      <c r="AD38" s="41">
        <f t="shared" si="124"/>
        <v>2128.8699965197738</v>
      </c>
      <c r="AE38" s="41">
        <f t="shared" si="124"/>
        <v>2221.2469983411429</v>
      </c>
      <c r="AF38" s="41">
        <f t="shared" si="124"/>
        <v>2313.6240001625119</v>
      </c>
      <c r="AG38" s="41"/>
      <c r="AM38" s="1">
        <f t="shared" ref="AM38:AP38" si="125">+H38/H37-1</f>
        <v>2.4999999999999911E-2</v>
      </c>
      <c r="AN38" s="1">
        <f t="shared" si="125"/>
        <v>2.4999999999999911E-2</v>
      </c>
      <c r="AO38" s="1">
        <f t="shared" si="125"/>
        <v>2.4999999999999911E-2</v>
      </c>
      <c r="AP38" s="1">
        <f t="shared" si="125"/>
        <v>2.4999999999999911E-2</v>
      </c>
      <c r="AR38" s="39"/>
      <c r="AS38" s="39"/>
      <c r="AT38" s="39"/>
      <c r="AU38" s="39"/>
      <c r="AV38" s="39"/>
      <c r="AW38" s="39">
        <f t="shared" ref="AW38:AY38" si="126">+I38-H38</f>
        <v>3787.4570746762038</v>
      </c>
      <c r="AX38" s="39">
        <f t="shared" si="126"/>
        <v>3787.4570746761892</v>
      </c>
      <c r="AY38" s="39">
        <f t="shared" si="126"/>
        <v>3787.4570746762183</v>
      </c>
      <c r="AZ38" s="42"/>
      <c r="BA38" s="40"/>
      <c r="BB38" s="40"/>
      <c r="BC38" s="40"/>
      <c r="BD38" s="40"/>
      <c r="BE38" s="40"/>
      <c r="BF38" s="40">
        <f t="shared" ref="BF38:BH38" si="127">+I38/H38-1</f>
        <v>4.536082474226788E-2</v>
      </c>
      <c r="BG38" s="40">
        <f t="shared" si="127"/>
        <v>4.3392504930966247E-2</v>
      </c>
      <c r="BH38" s="40">
        <f t="shared" si="127"/>
        <v>4.1587901701323426E-2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8">H38*$B$10</f>
        <v>85583.618102200489</v>
      </c>
      <c r="I39" s="24">
        <f t="shared" si="128"/>
        <v>89465.761603743595</v>
      </c>
      <c r="J39" s="24">
        <f t="shared" si="128"/>
        <v>93347.905105286685</v>
      </c>
      <c r="K39" s="24">
        <f t="shared" si="128"/>
        <v>97230.048606829805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9">+H39-H38</f>
        <v>2087.4053195658635</v>
      </c>
      <c r="AD39" s="41">
        <f t="shared" si="129"/>
        <v>2182.0917464327649</v>
      </c>
      <c r="AE39" s="41">
        <f t="shared" si="129"/>
        <v>2276.7781732996664</v>
      </c>
      <c r="AF39" s="41">
        <f t="shared" si="129"/>
        <v>2371.4646001665678</v>
      </c>
      <c r="AG39" s="41"/>
      <c r="AM39" s="1">
        <f t="shared" ref="AM39:AP39" si="130">+H39/H38-1</f>
        <v>2.4999999999999911E-2</v>
      </c>
      <c r="AN39" s="1">
        <f t="shared" si="130"/>
        <v>2.4999999999999911E-2</v>
      </c>
      <c r="AO39" s="1">
        <f t="shared" si="130"/>
        <v>2.4999999999999911E-2</v>
      </c>
      <c r="AP39" s="1">
        <f t="shared" si="130"/>
        <v>2.4999999999999911E-2</v>
      </c>
      <c r="AR39" s="39"/>
      <c r="AS39" s="39"/>
      <c r="AT39" s="39"/>
      <c r="AU39" s="39"/>
      <c r="AV39" s="39"/>
      <c r="AW39" s="39">
        <f t="shared" ref="AW39:AY39" si="131">+I39-H39</f>
        <v>3882.1435015431052</v>
      </c>
      <c r="AX39" s="39">
        <f t="shared" si="131"/>
        <v>3882.1435015430907</v>
      </c>
      <c r="AY39" s="39">
        <f t="shared" si="131"/>
        <v>3882.1435015431198</v>
      </c>
      <c r="AZ39" s="42"/>
      <c r="BA39" s="40"/>
      <c r="BB39" s="40"/>
      <c r="BC39" s="40"/>
      <c r="BD39" s="40"/>
      <c r="BE39" s="40"/>
      <c r="BF39" s="40">
        <f t="shared" ref="BF39:BH39" si="132">+I39/H39-1</f>
        <v>4.536082474226788E-2</v>
      </c>
      <c r="BG39" s="40">
        <f t="shared" si="132"/>
        <v>4.3392504930966247E-2</v>
      </c>
      <c r="BH39" s="40">
        <f t="shared" si="132"/>
        <v>4.1587901701323426E-2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3">H39*$B$10</f>
        <v>87723.208554755489</v>
      </c>
      <c r="I40" s="24">
        <f t="shared" si="133"/>
        <v>91702.405643837177</v>
      </c>
      <c r="J40" s="24">
        <f t="shared" si="133"/>
        <v>95681.602732918851</v>
      </c>
      <c r="K40" s="24">
        <f t="shared" si="133"/>
        <v>99660.799822000539</v>
      </c>
      <c r="Q40" s="49" t="s">
        <v>55</v>
      </c>
      <c r="R40" s="50">
        <f t="shared" ref="R40:S40" si="134">+R38+R39</f>
        <v>-322103.2323604016</v>
      </c>
      <c r="S40" s="50">
        <f t="shared" si="134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5">+H40-H39</f>
        <v>2139.5904525549995</v>
      </c>
      <c r="AD40" s="41">
        <f t="shared" si="135"/>
        <v>2236.6440400935826</v>
      </c>
      <c r="AE40" s="41">
        <f t="shared" si="135"/>
        <v>2333.6976276321657</v>
      </c>
      <c r="AF40" s="41">
        <f t="shared" si="135"/>
        <v>2430.7512151707342</v>
      </c>
      <c r="AG40" s="41"/>
      <c r="AM40" s="1">
        <f t="shared" ref="AM40:AP40" si="136">+H40/H39-1</f>
        <v>2.4999999999999911E-2</v>
      </c>
      <c r="AN40" s="1">
        <f t="shared" si="136"/>
        <v>2.4999999999999911E-2</v>
      </c>
      <c r="AO40" s="1">
        <f t="shared" si="136"/>
        <v>2.4999999999999911E-2</v>
      </c>
      <c r="AP40" s="1">
        <f t="shared" si="136"/>
        <v>2.4999999999999911E-2</v>
      </c>
      <c r="AR40" s="39"/>
      <c r="AS40" s="39"/>
      <c r="AT40" s="39"/>
      <c r="AU40" s="39"/>
      <c r="AV40" s="39"/>
      <c r="AW40" s="39">
        <f t="shared" ref="AW40:AY40" si="137">+I40-H40</f>
        <v>3979.1970890816883</v>
      </c>
      <c r="AX40" s="39">
        <f t="shared" si="137"/>
        <v>3979.1970890816738</v>
      </c>
      <c r="AY40" s="39">
        <f t="shared" si="137"/>
        <v>3979.1970890816883</v>
      </c>
      <c r="AZ40" s="42"/>
      <c r="BA40" s="40"/>
      <c r="BB40" s="40"/>
      <c r="BC40" s="40"/>
      <c r="BD40" s="40"/>
      <c r="BE40" s="40"/>
      <c r="BF40" s="40">
        <f t="shared" ref="BF40:BH40" si="138">+I40/H40-1</f>
        <v>4.5360824742268102E-2</v>
      </c>
      <c r="BG40" s="40">
        <f t="shared" si="138"/>
        <v>4.3392504930966247E-2</v>
      </c>
      <c r="BH40" s="40">
        <f t="shared" si="138"/>
        <v>4.1587901701323204E-2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9">H40*$B$10</f>
        <v>89916.288768624363</v>
      </c>
      <c r="I41" s="24">
        <f t="shared" si="139"/>
        <v>93994.965784933098</v>
      </c>
      <c r="J41" s="24">
        <f t="shared" si="139"/>
        <v>98073.642801241818</v>
      </c>
      <c r="K41" s="24">
        <f t="shared" si="139"/>
        <v>102152.31981755054</v>
      </c>
      <c r="S41" s="41"/>
      <c r="X41" s="41"/>
      <c r="Y41" s="41"/>
      <c r="Z41" s="41"/>
      <c r="AA41" s="41"/>
      <c r="AB41" s="41"/>
      <c r="AC41" s="41">
        <f t="shared" ref="AC41:AF41" si="140">+H41-H40</f>
        <v>2193.0802138688741</v>
      </c>
      <c r="AD41" s="41">
        <f t="shared" si="140"/>
        <v>2292.5601410959207</v>
      </c>
      <c r="AE41" s="41">
        <f t="shared" si="140"/>
        <v>2392.0400683229673</v>
      </c>
      <c r="AF41" s="41">
        <f t="shared" si="140"/>
        <v>2491.5199955499993</v>
      </c>
      <c r="AG41" s="41"/>
      <c r="AM41" s="1">
        <f t="shared" ref="AM41:AP41" si="141">+H41/H40-1</f>
        <v>2.4999999999999911E-2</v>
      </c>
      <c r="AN41" s="1">
        <f t="shared" si="141"/>
        <v>2.4999999999999911E-2</v>
      </c>
      <c r="AO41" s="1">
        <f t="shared" si="141"/>
        <v>2.4999999999999911E-2</v>
      </c>
      <c r="AP41" s="1">
        <f t="shared" si="141"/>
        <v>2.4999999999999911E-2</v>
      </c>
      <c r="AR41" s="39"/>
      <c r="AS41" s="39"/>
      <c r="AT41" s="39"/>
      <c r="AU41" s="39"/>
      <c r="AV41" s="39"/>
      <c r="AW41" s="39">
        <f t="shared" ref="AW41:AY41" si="142">+I41-H41</f>
        <v>4078.6770163087349</v>
      </c>
      <c r="AX41" s="39">
        <f t="shared" si="142"/>
        <v>4078.6770163087203</v>
      </c>
      <c r="AY41" s="39">
        <f t="shared" si="142"/>
        <v>4078.6770163087203</v>
      </c>
      <c r="AZ41" s="42"/>
      <c r="BA41" s="40"/>
      <c r="BB41" s="40"/>
      <c r="BC41" s="40"/>
      <c r="BD41" s="40"/>
      <c r="BE41" s="40"/>
      <c r="BF41" s="40">
        <f t="shared" ref="BF41:BH41" si="143">+I41/H41-1</f>
        <v>4.5360824742268102E-2</v>
      </c>
      <c r="BG41" s="40">
        <f t="shared" si="143"/>
        <v>4.3392504930966247E-2</v>
      </c>
      <c r="BH41" s="40">
        <f t="shared" si="143"/>
        <v>4.1587901701323204E-2</v>
      </c>
    </row>
    <row r="42" spans="2:60" ht="14.25" customHeight="1" x14ac:dyDescent="0.3"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4">(+$M43+$M44)/2*N$42</f>
        <v>2475</v>
      </c>
      <c r="O43" s="78">
        <f t="shared" si="144"/>
        <v>2025</v>
      </c>
      <c r="P43" s="78">
        <f t="shared" si="144"/>
        <v>1575.0000000000002</v>
      </c>
      <c r="Q43" s="78">
        <f t="shared" si="144"/>
        <v>1125</v>
      </c>
      <c r="R43" s="78">
        <f t="shared" si="144"/>
        <v>900</v>
      </c>
      <c r="X43" s="30"/>
    </row>
    <row r="44" spans="2:60" ht="14.25" customHeight="1" x14ac:dyDescent="0.3">
      <c r="M44" s="79">
        <v>50000</v>
      </c>
      <c r="N44" s="78">
        <f t="shared" ref="N44:R44" si="145">(+$M44+$M45)/2*N$42</f>
        <v>3025</v>
      </c>
      <c r="O44" s="79">
        <f t="shared" si="145"/>
        <v>2475</v>
      </c>
      <c r="P44" s="78">
        <f t="shared" si="145"/>
        <v>1925.0000000000002</v>
      </c>
      <c r="Q44" s="78">
        <f t="shared" si="145"/>
        <v>1375</v>
      </c>
      <c r="R44" s="78">
        <f t="shared" si="145"/>
        <v>1100</v>
      </c>
      <c r="X44" s="30"/>
    </row>
    <row r="45" spans="2:60" ht="14.25" customHeight="1" x14ac:dyDescent="0.3">
      <c r="M45" s="80">
        <v>60000</v>
      </c>
      <c r="N45" s="78">
        <f t="shared" ref="N45:R45" si="146">(+$M45+$M46)/2*N$42</f>
        <v>3575</v>
      </c>
      <c r="O45" s="78">
        <f t="shared" si="146"/>
        <v>2925</v>
      </c>
      <c r="P45" s="80">
        <f t="shared" si="146"/>
        <v>2275</v>
      </c>
      <c r="Q45" s="78">
        <f t="shared" si="146"/>
        <v>1625</v>
      </c>
      <c r="R45" s="78">
        <f t="shared" si="146"/>
        <v>1300</v>
      </c>
      <c r="X45" s="30"/>
    </row>
    <row r="46" spans="2:60" ht="14.25" customHeight="1" x14ac:dyDescent="0.3">
      <c r="M46" s="81">
        <v>70000</v>
      </c>
      <c r="N46" s="78">
        <f t="shared" ref="N46:R46" si="147">(+$M46+$M47)/2*N$42</f>
        <v>4125</v>
      </c>
      <c r="O46" s="78">
        <f t="shared" si="147"/>
        <v>3375</v>
      </c>
      <c r="P46" s="78">
        <f t="shared" si="147"/>
        <v>2625.0000000000005</v>
      </c>
      <c r="Q46" s="81">
        <f t="shared" si="147"/>
        <v>1875</v>
      </c>
      <c r="R46" s="78">
        <f t="shared" si="147"/>
        <v>1500</v>
      </c>
      <c r="X46" s="30"/>
    </row>
    <row r="47" spans="2:60" ht="14.25" customHeight="1" x14ac:dyDescent="0.3">
      <c r="M47" s="82">
        <v>80000</v>
      </c>
      <c r="N47" s="78">
        <f t="shared" ref="N47:R47" si="148">(+$M47+$M48)/2*N$42</f>
        <v>4675</v>
      </c>
      <c r="O47" s="78">
        <f t="shared" si="148"/>
        <v>3825</v>
      </c>
      <c r="P47" s="78">
        <f t="shared" si="148"/>
        <v>2975.0000000000005</v>
      </c>
      <c r="Q47" s="78">
        <f t="shared" si="148"/>
        <v>2125</v>
      </c>
      <c r="R47" s="82">
        <f t="shared" si="148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9">N83/C54</f>
        <v>4565</v>
      </c>
      <c r="O54" s="2" t="e">
        <f t="shared" si="149"/>
        <v>#DIV/0!</v>
      </c>
      <c r="P54" s="2" t="e">
        <f t="shared" si="149"/>
        <v>#DIV/0!</v>
      </c>
      <c r="Q54" s="2" t="e">
        <f t="shared" si="149"/>
        <v>#DIV/0!</v>
      </c>
      <c r="R54" s="2"/>
      <c r="S54" s="2" t="e">
        <f t="shared" ref="S54:V54" si="150">S83/G54</f>
        <v>#DIV/0!</v>
      </c>
      <c r="T54" s="2">
        <f t="shared" si="150"/>
        <v>4193</v>
      </c>
      <c r="U54" s="2" t="e">
        <f t="shared" si="150"/>
        <v>#DIV/0!</v>
      </c>
      <c r="V54" s="2" t="e">
        <f t="shared" si="150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1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2">N84/C55</f>
        <v>4978.9999999999945</v>
      </c>
      <c r="O55" s="2" t="e">
        <f t="shared" si="152"/>
        <v>#DIV/0!</v>
      </c>
      <c r="P55" s="2">
        <f t="shared" si="152"/>
        <v>4192.9999999999927</v>
      </c>
      <c r="Q55" s="2">
        <f t="shared" si="152"/>
        <v>3900.4999999999927</v>
      </c>
      <c r="R55" s="2"/>
      <c r="S55" s="2" t="e">
        <f t="shared" ref="S55:V55" si="153">S84/G55</f>
        <v>#DIV/0!</v>
      </c>
      <c r="T55" s="2" t="e">
        <f t="shared" si="153"/>
        <v>#DIV/0!</v>
      </c>
      <c r="U55" s="2" t="e">
        <f t="shared" si="153"/>
        <v>#DIV/0!</v>
      </c>
      <c r="V55" s="2" t="e">
        <f t="shared" si="153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1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4">N85/C56</f>
        <v>#DIV/0!</v>
      </c>
      <c r="O56" s="2" t="e">
        <f t="shared" si="154"/>
        <v>#DIV/0!</v>
      </c>
      <c r="P56" s="2">
        <f t="shared" si="154"/>
        <v>4102.2499999999854</v>
      </c>
      <c r="Q56" s="2">
        <f t="shared" si="154"/>
        <v>3966.9374999999854</v>
      </c>
      <c r="R56" s="2"/>
      <c r="S56" s="2">
        <f t="shared" ref="S56:V56" si="155">S85/G56</f>
        <v>4331.6249999999854</v>
      </c>
      <c r="T56" s="2" t="e">
        <f t="shared" si="155"/>
        <v>#DIV/0!</v>
      </c>
      <c r="U56" s="2" t="e">
        <f t="shared" si="155"/>
        <v>#DIV/0!</v>
      </c>
      <c r="V56" s="2" t="e">
        <f t="shared" si="155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1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6">N86/C57</f>
        <v>4759.2968749999809</v>
      </c>
      <c r="O57" s="2" t="e">
        <f t="shared" si="156"/>
        <v>#DIV/0!</v>
      </c>
      <c r="P57" s="2">
        <f t="shared" si="156"/>
        <v>4038.4562499999811</v>
      </c>
      <c r="Q57" s="2">
        <f t="shared" si="156"/>
        <v>4031.0359374999825</v>
      </c>
      <c r="R57" s="2"/>
      <c r="S57" s="2">
        <f t="shared" ref="S57:V57" si="157">S86/G57</f>
        <v>4384.615624999984</v>
      </c>
      <c r="T57" s="2" t="e">
        <f t="shared" si="157"/>
        <v>#DIV/0!</v>
      </c>
      <c r="U57" s="2" t="e">
        <f t="shared" si="157"/>
        <v>#DIV/0!</v>
      </c>
      <c r="V57" s="2" t="e">
        <f t="shared" si="157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1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8">N87/C58</f>
        <v>#DIV/0!</v>
      </c>
      <c r="O58" s="2" t="e">
        <f t="shared" si="158"/>
        <v>#DIV/0!</v>
      </c>
      <c r="P58" s="2">
        <f t="shared" si="158"/>
        <v>4004.3426562499735</v>
      </c>
      <c r="Q58" s="2">
        <f t="shared" si="158"/>
        <v>4096.5368359374743</v>
      </c>
      <c r="R58" s="2"/>
      <c r="S58" s="2">
        <f t="shared" ref="S58:V58" si="159">S87/G58</f>
        <v>4438.7310156249805</v>
      </c>
      <c r="T58" s="2">
        <f t="shared" si="159"/>
        <v>4765.9251953124694</v>
      </c>
      <c r="U58" s="2" t="e">
        <f t="shared" si="159"/>
        <v>#DIV/0!</v>
      </c>
      <c r="V58" s="2" t="e">
        <f t="shared" si="159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1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60">N88/C59</f>
        <v>#DIV/0!</v>
      </c>
      <c r="O59" s="2" t="e">
        <f t="shared" si="160"/>
        <v>#DIV/0!</v>
      </c>
      <c r="P59" s="2" t="e">
        <f t="shared" si="160"/>
        <v>#DIV/0!</v>
      </c>
      <c r="Q59" s="2">
        <f t="shared" si="160"/>
        <v>4163.2002568359121</v>
      </c>
      <c r="R59" s="2"/>
      <c r="S59" s="2">
        <f t="shared" ref="S59:V59" si="161">S88/G59</f>
        <v>4492.7492910155997</v>
      </c>
      <c r="T59" s="2">
        <f t="shared" si="161"/>
        <v>4804.2983251952755</v>
      </c>
      <c r="U59" s="2">
        <f t="shared" si="161"/>
        <v>4744.3963935546562</v>
      </c>
      <c r="V59" s="2" t="e">
        <f t="shared" si="161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1"/>
        <v>4794.5925302734104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2">N89/C60</f>
        <v>4645.8169831542618</v>
      </c>
      <c r="O60" s="2">
        <f t="shared" si="162"/>
        <v>3907.4797431884435</v>
      </c>
      <c r="P60" s="2" t="e">
        <f t="shared" si="162"/>
        <v>#DIV/0!</v>
      </c>
      <c r="Q60" s="2">
        <f t="shared" si="162"/>
        <v>4231.8052632568015</v>
      </c>
      <c r="R60" s="2"/>
      <c r="S60" s="2">
        <f t="shared" ref="S60:V60" si="163">S89/G60</f>
        <v>4544.4680232909841</v>
      </c>
      <c r="T60" s="2">
        <f t="shared" si="163"/>
        <v>4842.1307833251558</v>
      </c>
      <c r="U60" s="2" t="e">
        <f t="shared" si="163"/>
        <v>#DIV/0!</v>
      </c>
      <c r="V60" s="2" t="e">
        <f t="shared" si="163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1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4">N90/C61</f>
        <v>#DIV/0!</v>
      </c>
      <c r="O61" s="2">
        <f t="shared" si="164"/>
        <v>3862.0417367681512</v>
      </c>
      <c r="P61" s="2">
        <f t="shared" si="164"/>
        <v>4089.5960658031763</v>
      </c>
      <c r="Q61" s="2">
        <f t="shared" si="164"/>
        <v>4301.150394838216</v>
      </c>
      <c r="R61" s="2"/>
      <c r="S61" s="2">
        <f>S90/H63</f>
        <v>0</v>
      </c>
      <c r="T61" s="2">
        <f t="shared" ref="T61:V61" si="165">T90/H61</f>
        <v>4878.2590529082809</v>
      </c>
      <c r="U61" s="2">
        <f t="shared" si="165"/>
        <v>4808.367710978353</v>
      </c>
      <c r="V61" s="2">
        <f t="shared" si="165"/>
        <v>4699.4763690484106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1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6">N91/C62</f>
        <v>4721.3245929264376</v>
      </c>
      <c r="O62" s="2" t="e">
        <f t="shared" si="166"/>
        <v>#DIV/0!</v>
      </c>
      <c r="P62" s="2" t="e">
        <f t="shared" si="166"/>
        <v>#DIV/0!</v>
      </c>
      <c r="Q62" s="2">
        <f t="shared" si="166"/>
        <v>4369.0541547091634</v>
      </c>
      <c r="R62" s="2"/>
      <c r="S62" s="2">
        <f t="shared" ref="S62:V62" si="167">S91/G62</f>
        <v>4652.2973419700747</v>
      </c>
      <c r="T62" s="2">
        <f t="shared" si="167"/>
        <v>4914.5405292309842</v>
      </c>
      <c r="U62" s="2">
        <f t="shared" si="167"/>
        <v>4835.0269037528051</v>
      </c>
      <c r="V62" s="2">
        <f t="shared" si="167"/>
        <v>4719.513278274615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1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2402.0538538747969</v>
      </c>
      <c r="O63" s="2" t="e">
        <f t="shared" ref="O63:Q63" si="168">O92/D63</f>
        <v>#DIV/0!</v>
      </c>
      <c r="P63" s="2">
        <f t="shared" si="168"/>
        <v>4308.6062416344503</v>
      </c>
      <c r="Q63" s="2">
        <f t="shared" si="168"/>
        <v>4438.3555085768849</v>
      </c>
      <c r="R63" s="2"/>
      <c r="S63" s="2" t="e">
        <f t="shared" ref="S63:V63" si="169">S92/G63</f>
        <v>#DIV/0!</v>
      </c>
      <c r="T63" s="2">
        <f t="shared" si="169"/>
        <v>4945.8540424617477</v>
      </c>
      <c r="U63" s="2">
        <f t="shared" si="169"/>
        <v>4861.3525763466168</v>
      </c>
      <c r="V63" s="2">
        <f t="shared" si="169"/>
        <v>4735.8511102314806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1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70">N93/C64</f>
        <v>4920.6354004433306</v>
      </c>
      <c r="O64" s="2" t="e">
        <f t="shared" si="170"/>
        <v>#DIV/0!</v>
      </c>
      <c r="P64" s="2">
        <f t="shared" si="170"/>
        <v>4468.8213976753032</v>
      </c>
      <c r="Q64" s="2" t="e">
        <f t="shared" si="170"/>
        <v>#DIV/0!</v>
      </c>
      <c r="R64" s="2"/>
      <c r="S64" s="2">
        <f t="shared" ref="S64:V64" si="171">S93/G64</f>
        <v>4757.0073949072976</v>
      </c>
      <c r="T64" s="2">
        <f t="shared" si="171"/>
        <v>4977.1003935232948</v>
      </c>
      <c r="U64" s="2" t="e">
        <f t="shared" si="171"/>
        <v>#DIV/0!</v>
      </c>
      <c r="V64" s="2">
        <f t="shared" si="171"/>
        <v>4752.4723879872618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1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2">N94/C65</f>
        <v>5070.7262854544097</v>
      </c>
      <c r="O65" s="2" t="e">
        <f t="shared" si="172"/>
        <v>#DIV/0!</v>
      </c>
      <c r="P65" s="2">
        <f t="shared" si="172"/>
        <v>4664.3169326171774</v>
      </c>
      <c r="Q65" s="2">
        <f t="shared" si="172"/>
        <v>4583.6122561985785</v>
      </c>
      <c r="R65" s="2"/>
      <c r="S65" s="2">
        <f t="shared" ref="S65:V65" si="173">S94/G65</f>
        <v>4806.9075797799742</v>
      </c>
      <c r="T65" s="2">
        <f t="shared" si="173"/>
        <v>5008.2029033613699</v>
      </c>
      <c r="U65" s="2" t="e">
        <f t="shared" si="173"/>
        <v>#DIV/0!</v>
      </c>
      <c r="V65" s="2" t="e">
        <f t="shared" si="173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1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4">N95/C66</f>
        <v>5255.2194425907655</v>
      </c>
      <c r="O66" s="2" t="e">
        <f t="shared" si="174"/>
        <v>#DIV/0!</v>
      </c>
      <c r="P66" s="2">
        <f t="shared" si="174"/>
        <v>4897.9748559326035</v>
      </c>
      <c r="Q66" s="2">
        <f t="shared" si="174"/>
        <v>4652.3525626035407</v>
      </c>
      <c r="R66" s="2"/>
      <c r="S66" s="2" t="e">
        <f t="shared" ref="S66:V66" si="175">S95/G66</f>
        <v>#DIV/0!</v>
      </c>
      <c r="T66" s="2">
        <f t="shared" si="175"/>
        <v>5038.1079759454005</v>
      </c>
      <c r="U66" s="2">
        <f t="shared" si="175"/>
        <v>4930.8633892872485</v>
      </c>
      <c r="V66" s="2">
        <f t="shared" si="175"/>
        <v>4777.6188026291056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1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6">N96/C67</f>
        <v>#DIV/0!</v>
      </c>
      <c r="O67" s="2">
        <f t="shared" si="176"/>
        <v>4287.3370779932302</v>
      </c>
      <c r="P67" s="2">
        <f t="shared" si="176"/>
        <v>5166.6992273309152</v>
      </c>
      <c r="Q67" s="2">
        <f t="shared" si="176"/>
        <v>4725.061376668622</v>
      </c>
      <c r="R67" s="2"/>
      <c r="S67" s="2" t="e">
        <f t="shared" ref="S67:V67" si="177">S96/G67</f>
        <v>#DIV/0!</v>
      </c>
      <c r="T67" s="2">
        <f t="shared" si="177"/>
        <v>5063.7856753440219</v>
      </c>
      <c r="U67" s="2" t="e">
        <f t="shared" si="177"/>
        <v>#DIV/0!</v>
      </c>
      <c r="V67" s="2" t="e">
        <f t="shared" si="177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1"/>
        <v>5646.9585713702108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8">N97/C68</f>
        <v>#DIV/0!</v>
      </c>
      <c r="O68" s="2" t="e">
        <f t="shared" si="178"/>
        <v>#DIV/0!</v>
      </c>
      <c r="P68" s="2" t="e">
        <f t="shared" si="178"/>
        <v>#DIV/0!</v>
      </c>
      <c r="Q68" s="2" t="e">
        <f t="shared" si="178"/>
        <v>#DIV/0!</v>
      </c>
      <c r="R68" s="2"/>
      <c r="S68" s="2" t="e">
        <f t="shared" ref="S68:V68" si="179">S97/G68</f>
        <v>#DIV/0!</v>
      </c>
      <c r="T68" s="2" t="e">
        <f t="shared" si="179"/>
        <v>#DIV/0!</v>
      </c>
      <c r="U68" s="2">
        <f t="shared" si="179"/>
        <v>4964.7727233699115</v>
      </c>
      <c r="V68" s="2">
        <f t="shared" si="179"/>
        <v>4792.3151295121934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1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80">N98/C69</f>
        <v>0</v>
      </c>
      <c r="O69" s="2" t="e">
        <f t="shared" si="180"/>
        <v>#DIV/0!</v>
      </c>
      <c r="P69" s="2">
        <f t="shared" si="180"/>
        <v>5821.0771257145288</v>
      </c>
      <c r="Q69" s="2" t="e">
        <f t="shared" si="180"/>
        <v>#DIV/0!</v>
      </c>
      <c r="R69" s="2"/>
      <c r="S69" s="2">
        <f t="shared" ref="S69:V69" si="181">S98/G69</f>
        <v>5009.3330920103763</v>
      </c>
      <c r="T69" s="2">
        <f t="shared" si="181"/>
        <v>5111.4610751583095</v>
      </c>
      <c r="U69" s="2">
        <f t="shared" si="181"/>
        <v>4978.717041454147</v>
      </c>
      <c r="V69" s="2">
        <f t="shared" si="181"/>
        <v>4795.9730077499798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1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2">P99/E70</f>
        <v>6204.65405385739</v>
      </c>
      <c r="Q70" s="2">
        <f t="shared" si="182"/>
        <v>4947.6102365840197</v>
      </c>
      <c r="R70" s="2"/>
      <c r="S70" s="2" t="e">
        <f t="shared" ref="S70:V70" si="183">S99/G70</f>
        <v>#DIV/0!</v>
      </c>
      <c r="T70" s="2">
        <f t="shared" si="183"/>
        <v>5131.5226020372647</v>
      </c>
      <c r="U70" s="2">
        <f t="shared" si="183"/>
        <v>4987.4349674904952</v>
      </c>
      <c r="V70" s="2">
        <f t="shared" si="183"/>
        <v>4794.3473329437256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1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4">P100/E71</f>
        <v>6630.1454052038171</v>
      </c>
      <c r="Q71" s="2">
        <f t="shared" si="184"/>
        <v>5023.9254924986162</v>
      </c>
      <c r="R71" s="2"/>
      <c r="S71" s="2" t="e">
        <f t="shared" ref="S71:V71" si="185">S100/G71</f>
        <v>#DIV/0!</v>
      </c>
      <c r="T71" s="2">
        <f t="shared" si="185"/>
        <v>5148.4856670881854</v>
      </c>
      <c r="U71" s="2">
        <f t="shared" si="185"/>
        <v>4997.0458416777547</v>
      </c>
      <c r="V71" s="2">
        <f t="shared" si="185"/>
        <v>4791.6060162673093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1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6">P101/E72</f>
        <v>7098.5740403339005</v>
      </c>
      <c r="Q72" s="2">
        <f t="shared" si="186"/>
        <v>5100.1986298110714</v>
      </c>
      <c r="R72" s="2"/>
      <c r="S72" s="2" t="e">
        <f t="shared" ref="S72:V72" si="187">S101/G72</f>
        <v>#DIV/0!</v>
      </c>
      <c r="T72" s="2" t="e">
        <f t="shared" si="187"/>
        <v>#DIV/0!</v>
      </c>
      <c r="U72" s="2" t="e">
        <f t="shared" si="187"/>
        <v>#DIV/0!</v>
      </c>
      <c r="V72" s="2">
        <f t="shared" si="187"/>
        <v>4783.9461666739808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1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8">P102/E73</f>
        <v>#DIV/0!</v>
      </c>
      <c r="Q73" s="2" t="e">
        <f t="shared" si="188"/>
        <v>#DIV/0!</v>
      </c>
      <c r="R73" s="2"/>
      <c r="S73" s="2" t="e">
        <f t="shared" ref="S73:V73" si="189">S102/G73</f>
        <v>#DIV/0!</v>
      </c>
      <c r="T73" s="2" t="e">
        <f t="shared" si="189"/>
        <v>#DIV/0!</v>
      </c>
      <c r="U73" s="2">
        <f t="shared" si="189"/>
        <v>5003.5644124126848</v>
      </c>
      <c r="V73" s="2" t="e">
        <f t="shared" si="189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1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90">P103/E74</f>
        <v>8143.4631011257879</v>
      </c>
      <c r="Q74" s="2" t="e">
        <f t="shared" si="190"/>
        <v>#DIV/0!</v>
      </c>
      <c r="R74" s="2"/>
      <c r="S74" s="2" t="e">
        <f t="shared" ref="S74:V74" si="191">S103/G74</f>
        <v>#DIV/0!</v>
      </c>
      <c r="T74" s="2">
        <f t="shared" si="191"/>
        <v>5165.8973540841253</v>
      </c>
      <c r="U74" s="2">
        <f t="shared" si="191"/>
        <v>4978.8535227229877</v>
      </c>
      <c r="V74" s="2">
        <f t="shared" si="191"/>
        <v>4736.8096913618374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1"/>
        <v>6485.7658600007126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2">SUM(N54:N74)</f>
        <v>#DIV/0!</v>
      </c>
      <c r="O75" s="2" t="e">
        <f t="shared" si="192"/>
        <v>#DIV/0!</v>
      </c>
      <c r="P75" s="2" t="e">
        <f t="shared" si="192"/>
        <v>#DIV/0!</v>
      </c>
      <c r="Q75" s="2" t="e">
        <f t="shared" si="192"/>
        <v>#DIV/0!</v>
      </c>
      <c r="R75" s="2"/>
      <c r="S75" s="2" t="e">
        <f t="shared" ref="S75:V75" si="193">SUM(S54:S74)</f>
        <v>#DIV/0!</v>
      </c>
      <c r="T75" s="2" t="e">
        <f t="shared" si="193"/>
        <v>#DIV/0!</v>
      </c>
      <c r="U75" s="2" t="e">
        <f t="shared" si="193"/>
        <v>#DIV/0!</v>
      </c>
      <c r="V75" s="2" t="e">
        <f t="shared" si="193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4">SUM(C54:C79)</f>
        <v>19.5</v>
      </c>
      <c r="D80" s="1">
        <f t="shared" si="194"/>
        <v>3</v>
      </c>
      <c r="E80" s="1">
        <f t="shared" si="194"/>
        <v>21.5</v>
      </c>
      <c r="F80" s="1">
        <f t="shared" si="194"/>
        <v>40</v>
      </c>
      <c r="G80" s="1">
        <f t="shared" si="194"/>
        <v>13</v>
      </c>
      <c r="H80" s="1">
        <f t="shared" si="194"/>
        <v>39.03</v>
      </c>
      <c r="I80" s="1">
        <f t="shared" si="194"/>
        <v>19.5</v>
      </c>
      <c r="J80" s="1">
        <f t="shared" si="194"/>
        <v>29</v>
      </c>
      <c r="K80" s="1">
        <f t="shared" si="194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258000</v>
      </c>
      <c r="D83" s="58">
        <f t="shared" ref="D83:J83" si="195">D54*D16</f>
        <v>0</v>
      </c>
      <c r="E83" s="58">
        <f t="shared" si="195"/>
        <v>0</v>
      </c>
      <c r="F83" s="58">
        <f t="shared" si="195"/>
        <v>0</v>
      </c>
      <c r="G83" s="58">
        <f t="shared" si="195"/>
        <v>0</v>
      </c>
      <c r="H83" s="58">
        <f t="shared" si="195"/>
        <v>145500</v>
      </c>
      <c r="I83" s="58">
        <f t="shared" si="195"/>
        <v>0</v>
      </c>
      <c r="J83" s="58">
        <f t="shared" si="195"/>
        <v>0</v>
      </c>
      <c r="K83" s="58">
        <f>K54*'Pla in Curnt Cell v MR 6-30-20'!K16</f>
        <v>0</v>
      </c>
      <c r="L83" s="58"/>
      <c r="M83" s="53">
        <v>0</v>
      </c>
      <c r="N83" s="2">
        <f>C83-'Current w-Formula'!B55</f>
        <v>27390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12579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6">SUM(C55*C17)</f>
        <v>110187.49999999999</v>
      </c>
      <c r="D84" s="58">
        <f t="shared" ref="D84:K84" si="197">D55*D17</f>
        <v>0</v>
      </c>
      <c r="E84" s="58">
        <f t="shared" si="197"/>
        <v>46329.999999999993</v>
      </c>
      <c r="F84" s="58">
        <f t="shared" si="197"/>
        <v>47457.499999999993</v>
      </c>
      <c r="G84" s="58">
        <f t="shared" si="197"/>
        <v>0</v>
      </c>
      <c r="H84" s="58">
        <f t="shared" si="197"/>
        <v>0</v>
      </c>
      <c r="I84" s="58">
        <f t="shared" si="197"/>
        <v>0</v>
      </c>
      <c r="J84" s="58">
        <f t="shared" si="197"/>
        <v>0</v>
      </c>
      <c r="K84" s="58">
        <f t="shared" si="197"/>
        <v>0</v>
      </c>
      <c r="L84" s="58"/>
      <c r="M84" s="53">
        <v>1</v>
      </c>
      <c r="N84" s="2">
        <f>C84-'Current w-Formula'!B56</f>
        <v>12447.499999999985</v>
      </c>
      <c r="O84" s="2">
        <f>D84-'Current w-Formula'!C56</f>
        <v>0</v>
      </c>
      <c r="P84" s="2">
        <f>E84-'Current w-Formula'!D56</f>
        <v>4192.9999999999927</v>
      </c>
      <c r="Q84" s="2">
        <f>F84-'Current w-Formula'!E56</f>
        <v>3900.4999999999927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6"/>
        <v>0</v>
      </c>
      <c r="D85" s="58">
        <f t="shared" ref="D85:K85" si="198">D56*D18</f>
        <v>0</v>
      </c>
      <c r="E85" s="58">
        <f t="shared" si="198"/>
        <v>47488.249999999985</v>
      </c>
      <c r="F85" s="58">
        <f t="shared" si="198"/>
        <v>97287.874999999971</v>
      </c>
      <c r="G85" s="58">
        <f t="shared" si="198"/>
        <v>49799.624999999985</v>
      </c>
      <c r="H85" s="58">
        <f t="shared" si="198"/>
        <v>0</v>
      </c>
      <c r="I85" s="58">
        <f t="shared" si="198"/>
        <v>0</v>
      </c>
      <c r="J85" s="58">
        <f t="shared" si="198"/>
        <v>0</v>
      </c>
      <c r="K85" s="58">
        <f t="shared" si="198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4102.2499999999854</v>
      </c>
      <c r="Q85" s="2">
        <f>F85-'Current w-Formula'!E57</f>
        <v>7933.8749999999709</v>
      </c>
      <c r="R85" s="2"/>
      <c r="S85" s="2">
        <f>G85-'Current w-Formula'!F57</f>
        <v>4331.6249999999854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6"/>
        <v>138918.89062499994</v>
      </c>
      <c r="D86" s="58">
        <f t="shared" ref="D86:K86" si="199">D57*D19</f>
        <v>0</v>
      </c>
      <c r="E86" s="58">
        <f t="shared" si="199"/>
        <v>24337.728124999991</v>
      </c>
      <c r="F86" s="58">
        <f t="shared" si="199"/>
        <v>149580.10781249995</v>
      </c>
      <c r="G86" s="58">
        <f t="shared" si="199"/>
        <v>51044.615624999984</v>
      </c>
      <c r="H86" s="58">
        <f t="shared" si="199"/>
        <v>0</v>
      </c>
      <c r="I86" s="58">
        <f t="shared" si="199"/>
        <v>0</v>
      </c>
      <c r="J86" s="58">
        <f t="shared" si="199"/>
        <v>0</v>
      </c>
      <c r="K86" s="58">
        <f t="shared" si="199"/>
        <v>0</v>
      </c>
      <c r="L86" s="58"/>
      <c r="M86" s="53">
        <v>3</v>
      </c>
      <c r="N86" s="2">
        <f>C86-'Current w-Formula'!B58</f>
        <v>14277.890624999942</v>
      </c>
      <c r="O86" s="2">
        <f>D86-'Current w-Formula'!C58</f>
        <v>0</v>
      </c>
      <c r="P86" s="2">
        <f>E86-'Current w-Formula'!D58</f>
        <v>2019.2281249999905</v>
      </c>
      <c r="Q86" s="2">
        <f>F86-'Current w-Formula'!E58</f>
        <v>12093.107812499948</v>
      </c>
      <c r="R86" s="2"/>
      <c r="S86" s="2">
        <f>G86-'Current w-Formula'!F58</f>
        <v>4384.615624999984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6"/>
        <v>0</v>
      </c>
      <c r="D87" s="58">
        <f t="shared" ref="D87:K87" si="200">D58*D20</f>
        <v>0</v>
      </c>
      <c r="E87" s="58">
        <f t="shared" si="200"/>
        <v>49892.342656249974</v>
      </c>
      <c r="F87" s="58">
        <f t="shared" si="200"/>
        <v>332192.48943359358</v>
      </c>
      <c r="G87" s="58">
        <f t="shared" si="200"/>
        <v>52320.731015624981</v>
      </c>
      <c r="H87" s="58">
        <f t="shared" si="200"/>
        <v>53534.925195312469</v>
      </c>
      <c r="I87" s="58">
        <f t="shared" si="200"/>
        <v>0</v>
      </c>
      <c r="J87" s="58">
        <f t="shared" si="200"/>
        <v>0</v>
      </c>
      <c r="K87" s="58">
        <f t="shared" si="200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4004.3426562499735</v>
      </c>
      <c r="Q87" s="2">
        <f>F87-'Current w-Formula'!E59</f>
        <v>26627.489433593582</v>
      </c>
      <c r="R87" s="2"/>
      <c r="S87" s="2">
        <f>G87-'Current w-Formula'!F59</f>
        <v>4438.7310156249805</v>
      </c>
      <c r="T87" s="2">
        <f>H87-'Current w-Formula'!G59</f>
        <v>4765.9251953124694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6"/>
        <v>0</v>
      </c>
      <c r="D88" s="58">
        <f t="shared" ref="D88:K88" si="201">D59*D21</f>
        <v>0</v>
      </c>
      <c r="E88" s="58">
        <f t="shared" si="201"/>
        <v>0</v>
      </c>
      <c r="F88" s="58">
        <f t="shared" si="201"/>
        <v>157152.60077050774</v>
      </c>
      <c r="G88" s="58">
        <f t="shared" si="201"/>
        <v>53628.7492910156</v>
      </c>
      <c r="H88" s="58">
        <f t="shared" si="201"/>
        <v>109746.59665039055</v>
      </c>
      <c r="I88" s="58">
        <f t="shared" si="201"/>
        <v>57362.396393554656</v>
      </c>
      <c r="J88" s="58">
        <f t="shared" si="201"/>
        <v>0</v>
      </c>
      <c r="K88" s="58">
        <f t="shared" si="201"/>
        <v>62340.59253027341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12489.600770507735</v>
      </c>
      <c r="R88" s="2"/>
      <c r="S88" s="2">
        <f>G88-'Current w-Formula'!F60</f>
        <v>4492.7492910155997</v>
      </c>
      <c r="T88" s="2">
        <f>H88-'Current w-Formula'!G60</f>
        <v>9608.5966503905511</v>
      </c>
      <c r="U88" s="2">
        <f>I88-'Current w-Formula'!H60</f>
        <v>4744.3963935546562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4794.5925302734104</v>
      </c>
    </row>
    <row r="89" spans="2:33" ht="14.25" customHeight="1" x14ac:dyDescent="0.3">
      <c r="B89" s="53">
        <v>6</v>
      </c>
      <c r="C89" s="58">
        <f t="shared" si="196"/>
        <v>49866.816983154262</v>
      </c>
      <c r="D89" s="58">
        <f t="shared" ref="D89:K89" si="202">D60*D22</f>
        <v>51142.479743188444</v>
      </c>
      <c r="E89" s="58">
        <f t="shared" si="202"/>
        <v>0</v>
      </c>
      <c r="F89" s="58">
        <f t="shared" si="202"/>
        <v>402703.53947442601</v>
      </c>
      <c r="G89" s="58">
        <f t="shared" si="202"/>
        <v>164908.40406987295</v>
      </c>
      <c r="H89" s="58">
        <f t="shared" si="202"/>
        <v>112490.26156665031</v>
      </c>
      <c r="I89" s="58">
        <f t="shared" si="202"/>
        <v>0</v>
      </c>
      <c r="J89" s="58">
        <f t="shared" si="202"/>
        <v>0</v>
      </c>
      <c r="K89" s="58">
        <f t="shared" si="202"/>
        <v>0</v>
      </c>
      <c r="L89" s="58"/>
      <c r="M89" s="53">
        <v>6</v>
      </c>
      <c r="N89" s="2">
        <f>C89-'Current w-Formula'!B61</f>
        <v>4645.8169831542618</v>
      </c>
      <c r="O89" s="2">
        <f>D89-'Current w-Formula'!C61</f>
        <v>3907.4797431884435</v>
      </c>
      <c r="P89" s="2">
        <f>E89-'Current w-Formula'!D61</f>
        <v>0</v>
      </c>
      <c r="Q89" s="2">
        <f>F89-'Current w-Formula'!E61</f>
        <v>31738.539474426012</v>
      </c>
      <c r="R89" s="2"/>
      <c r="S89" s="2">
        <f>G89-'Current w-Formula'!F61</f>
        <v>13633.404069872951</v>
      </c>
      <c r="T89" s="2">
        <f>H89-'Current w-Formula'!G61</f>
        <v>9684.2615666503116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6"/>
        <v>0</v>
      </c>
      <c r="D90" s="58">
        <f t="shared" ref="D90:K90" si="203">D61*D23</f>
        <v>52421.041736768151</v>
      </c>
      <c r="E90" s="58">
        <f t="shared" si="203"/>
        <v>53728.596065803176</v>
      </c>
      <c r="F90" s="58">
        <f t="shared" si="203"/>
        <v>165108.45118451465</v>
      </c>
      <c r="G90" s="58">
        <f t="shared" si="203"/>
        <v>0</v>
      </c>
      <c r="H90" s="58">
        <f t="shared" si="203"/>
        <v>230605.03621163312</v>
      </c>
      <c r="I90" s="58">
        <f t="shared" si="203"/>
        <v>120532.73542195671</v>
      </c>
      <c r="J90" s="58">
        <f t="shared" si="203"/>
        <v>188644.42910714523</v>
      </c>
      <c r="K90" s="58">
        <f t="shared" si="203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3862.0417367681512</v>
      </c>
      <c r="P90" s="2">
        <f>E90-'Current w-Formula'!D62</f>
        <v>4089.5960658031763</v>
      </c>
      <c r="Q90" s="2">
        <f>F90-'Current w-Formula'!E62</f>
        <v>12903.451184514648</v>
      </c>
      <c r="R90" s="2"/>
      <c r="S90" s="2">
        <f>G90-'Current w-Formula'!F62</f>
        <v>0</v>
      </c>
      <c r="T90" s="2">
        <f>H90-'Current w-Formula'!G62</f>
        <v>19513.036211633123</v>
      </c>
      <c r="U90" s="2">
        <f>I90-'Current w-Formula'!H62</f>
        <v>9616.735421956706</v>
      </c>
      <c r="V90" s="2">
        <f>J90-'Current w-Formula'!I62</f>
        <v>14098.429107145232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6"/>
        <v>104782.64918585288</v>
      </c>
      <c r="D91" s="58">
        <f t="shared" ref="D91:K91" si="204">D62*D24</f>
        <v>0</v>
      </c>
      <c r="E91" s="58">
        <f t="shared" si="204"/>
        <v>0</v>
      </c>
      <c r="F91" s="58">
        <f t="shared" si="204"/>
        <v>112824.10830941833</v>
      </c>
      <c r="G91" s="58">
        <f t="shared" si="204"/>
        <v>144380.74335492519</v>
      </c>
      <c r="H91" s="58">
        <f t="shared" si="204"/>
        <v>319099.71885784733</v>
      </c>
      <c r="I91" s="58">
        <f t="shared" si="204"/>
        <v>61773.026903752805</v>
      </c>
      <c r="J91" s="58">
        <f t="shared" si="204"/>
        <v>64453.513278274615</v>
      </c>
      <c r="K91" s="58">
        <f t="shared" si="204"/>
        <v>0</v>
      </c>
      <c r="L91" s="58"/>
      <c r="M91" s="53">
        <v>8</v>
      </c>
      <c r="N91" s="2">
        <f>C91-'Current w-Formula'!B63</f>
        <v>9442.6491858528752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8738.1083094183268</v>
      </c>
      <c r="R91" s="2"/>
      <c r="S91" s="2">
        <f>G91-'Current w-Formula'!F63</f>
        <v>11630.743354925187</v>
      </c>
      <c r="T91" s="2">
        <f>H91-'Current w-Formula'!G63</f>
        <v>26538.518857847317</v>
      </c>
      <c r="U91" s="2">
        <f>I91-'Current w-Formula'!H63</f>
        <v>4835.0269037528051</v>
      </c>
      <c r="V91" s="2">
        <f>J91-'Current w-Formula'!I63</f>
        <v>4719.513278274615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6"/>
        <v>53701.107707749594</v>
      </c>
      <c r="D92" s="58">
        <f t="shared" ref="D92:K92" si="205">D63*D25</f>
        <v>0</v>
      </c>
      <c r="E92" s="58">
        <f t="shared" si="205"/>
        <v>56448.60624163445</v>
      </c>
      <c r="F92" s="58">
        <f t="shared" si="205"/>
        <v>173467.06652573065</v>
      </c>
      <c r="G92" s="58">
        <f t="shared" si="205"/>
        <v>0</v>
      </c>
      <c r="H92" s="58">
        <f t="shared" si="205"/>
        <v>151424.63510615437</v>
      </c>
      <c r="I92" s="58">
        <f t="shared" si="205"/>
        <v>126634.70515269323</v>
      </c>
      <c r="J92" s="58">
        <f t="shared" si="205"/>
        <v>66064.851110231481</v>
      </c>
      <c r="K92" s="58">
        <f t="shared" si="205"/>
        <v>0</v>
      </c>
      <c r="L92" s="58"/>
      <c r="M92" s="53">
        <v>9</v>
      </c>
      <c r="N92" s="2">
        <f>C92-'Current w-Formula'!B64</f>
        <v>4804.1077077495938</v>
      </c>
      <c r="O92" s="2">
        <f>D92-'Current w-Formula'!C64</f>
        <v>0</v>
      </c>
      <c r="P92" s="2">
        <f>E92-'Current w-Formula'!D64</f>
        <v>4308.6062416344503</v>
      </c>
      <c r="Q92" s="2">
        <f>F92-'Current w-Formula'!E64</f>
        <v>13315.066525730654</v>
      </c>
      <c r="R92" s="2"/>
      <c r="S92" s="2">
        <f>G92-'Current w-Formula'!F64</f>
        <v>0</v>
      </c>
      <c r="T92" s="2">
        <f>H92-'Current w-Formula'!G64</f>
        <v>12364.635106154368</v>
      </c>
      <c r="U92" s="2">
        <f>I92-'Current w-Formula'!H64</f>
        <v>9722.7051526932337</v>
      </c>
      <c r="V92" s="2">
        <f>J92-'Current w-Formula'!I64</f>
        <v>4735.8511102314806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6"/>
        <v>55043.635400443331</v>
      </c>
      <c r="D93" s="58">
        <f t="shared" ref="D93:K93" si="206">D64*D26</f>
        <v>0</v>
      </c>
      <c r="E93" s="58">
        <f t="shared" si="206"/>
        <v>115719.64279535061</v>
      </c>
      <c r="F93" s="58">
        <f t="shared" si="206"/>
        <v>0</v>
      </c>
      <c r="G93" s="58">
        <f t="shared" si="206"/>
        <v>30338.003697453649</v>
      </c>
      <c r="H93" s="58">
        <f t="shared" si="206"/>
        <v>124168.20078704659</v>
      </c>
      <c r="I93" s="58">
        <f t="shared" si="206"/>
        <v>0</v>
      </c>
      <c r="J93" s="58">
        <f t="shared" si="206"/>
        <v>135432.94477597452</v>
      </c>
      <c r="K93" s="58">
        <f t="shared" si="206"/>
        <v>0</v>
      </c>
      <c r="L93" s="58"/>
      <c r="M93" s="53">
        <v>10</v>
      </c>
      <c r="N93" s="2">
        <f>C93-'Current w-Formula'!B65</f>
        <v>4920.6354004433306</v>
      </c>
      <c r="O93" s="2">
        <f>D93-'Current w-Formula'!C65</f>
        <v>0</v>
      </c>
      <c r="P93" s="2">
        <f>E93-'Current w-Formula'!D65</f>
        <v>8937.6427953506063</v>
      </c>
      <c r="Q93" s="2">
        <f>F93-'Current w-Formula'!E65</f>
        <v>0</v>
      </c>
      <c r="R93" s="2"/>
      <c r="S93" s="2">
        <f>G93-'Current w-Formula'!F65</f>
        <v>2378.5036974536488</v>
      </c>
      <c r="T93" s="2">
        <f>H93-'Current w-Formula'!G65</f>
        <v>9954.2007870465895</v>
      </c>
      <c r="U93" s="2">
        <f>I93-'Current w-Formula'!H65</f>
        <v>0</v>
      </c>
      <c r="V93" s="2">
        <f>J93-'Current w-Formula'!I65</f>
        <v>9504.9447759745235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6"/>
        <v>56419.72628545441</v>
      </c>
      <c r="D94" s="58">
        <f t="shared" ref="D94:K94" si="207">D65*D27</f>
        <v>0</v>
      </c>
      <c r="E94" s="58">
        <f t="shared" si="207"/>
        <v>59306.316932617177</v>
      </c>
      <c r="F94" s="58">
        <f t="shared" si="207"/>
        <v>182248.83676859573</v>
      </c>
      <c r="G94" s="58">
        <f t="shared" si="207"/>
        <v>62192.907579779974</v>
      </c>
      <c r="H94" s="58">
        <f t="shared" si="207"/>
        <v>190908.60871008411</v>
      </c>
      <c r="I94" s="58">
        <f t="shared" si="207"/>
        <v>0</v>
      </c>
      <c r="J94" s="58">
        <f t="shared" si="207"/>
        <v>0</v>
      </c>
      <c r="K94" s="58">
        <f t="shared" si="207"/>
        <v>0</v>
      </c>
      <c r="L94" s="58"/>
      <c r="M94" s="53">
        <v>11</v>
      </c>
      <c r="N94" s="2">
        <f>C94-'Current w-Formula'!B66</f>
        <v>5070.7262854544097</v>
      </c>
      <c r="O94" s="2">
        <f>D94-'Current w-Formula'!C66</f>
        <v>0</v>
      </c>
      <c r="P94" s="2">
        <f>E94-'Current w-Formula'!D66</f>
        <v>4664.3169326171774</v>
      </c>
      <c r="Q94" s="2">
        <f>F94-'Current w-Formula'!E66</f>
        <v>13750.836768595735</v>
      </c>
      <c r="R94" s="2"/>
      <c r="S94" s="2">
        <f>G94-'Current w-Formula'!F66</f>
        <v>4806.9075797799742</v>
      </c>
      <c r="T94" s="2">
        <f>H94-'Current w-Formula'!G66</f>
        <v>15024.60871008411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6"/>
        <v>57830.219442590766</v>
      </c>
      <c r="D95" s="58">
        <f t="shared" ref="D95:K95" si="208">D66*D28</f>
        <v>0</v>
      </c>
      <c r="E95" s="58">
        <f t="shared" si="208"/>
        <v>60788.974855932604</v>
      </c>
      <c r="F95" s="58">
        <f t="shared" si="208"/>
        <v>62268.352562603541</v>
      </c>
      <c r="G95" s="58">
        <f t="shared" si="208"/>
        <v>0</v>
      </c>
      <c r="H95" s="58">
        <f t="shared" si="208"/>
        <v>195681.3239278362</v>
      </c>
      <c r="I95" s="58">
        <f t="shared" si="208"/>
        <v>170464.65847321812</v>
      </c>
      <c r="J95" s="58">
        <f t="shared" si="208"/>
        <v>71144.618802629106</v>
      </c>
      <c r="K95" s="58">
        <f t="shared" si="208"/>
        <v>0</v>
      </c>
      <c r="L95" s="58"/>
      <c r="M95" s="53">
        <v>12</v>
      </c>
      <c r="N95" s="2">
        <f>C95-'Current w-Formula'!B67</f>
        <v>5255.2194425907655</v>
      </c>
      <c r="O95" s="2">
        <f>D95-'Current w-Formula'!C67</f>
        <v>0</v>
      </c>
      <c r="P95" s="2">
        <f>E95-'Current w-Formula'!D67</f>
        <v>4897.9748559326035</v>
      </c>
      <c r="Q95" s="2">
        <f>F95-'Current w-Formula'!E67</f>
        <v>4652.3525626035407</v>
      </c>
      <c r="R95" s="2"/>
      <c r="S95" s="2">
        <f>G95-'Current w-Formula'!F67</f>
        <v>0</v>
      </c>
      <c r="T95" s="2">
        <f>H95-'Current w-Formula'!G67</f>
        <v>15114.323927836202</v>
      </c>
      <c r="U95" s="2">
        <f>I95-'Current w-Formula'!H67</f>
        <v>12327.158473218122</v>
      </c>
      <c r="V95" s="2">
        <f>J95-'Current w-Formula'!I67</f>
        <v>4777.6188026291056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6"/>
        <v>0</v>
      </c>
      <c r="D96" s="58">
        <f t="shared" ref="D96:K96" si="209">D67*D29</f>
        <v>60792.33707799323</v>
      </c>
      <c r="E96" s="58">
        <f t="shared" si="209"/>
        <v>124617.39845466183</v>
      </c>
      <c r="F96" s="58">
        <f t="shared" si="209"/>
        <v>63825.061376668622</v>
      </c>
      <c r="G96" s="58">
        <f t="shared" si="209"/>
        <v>0</v>
      </c>
      <c r="H96" s="58">
        <f t="shared" si="209"/>
        <v>175835.97632615478</v>
      </c>
      <c r="I96" s="58">
        <f t="shared" si="209"/>
        <v>0</v>
      </c>
      <c r="J96" s="58">
        <f t="shared" si="209"/>
        <v>0</v>
      </c>
      <c r="K96" s="58">
        <f t="shared" si="209"/>
        <v>75955.958571370211</v>
      </c>
      <c r="L96" s="58"/>
      <c r="M96" s="53">
        <v>13</v>
      </c>
      <c r="N96" s="2">
        <f>C96-'Current w-Formula'!B68</f>
        <v>0</v>
      </c>
      <c r="O96" s="2">
        <f>D96-'Current w-Formula'!C68</f>
        <v>4287.3370779932302</v>
      </c>
      <c r="P96" s="2">
        <f>E96-'Current w-Formula'!D68</f>
        <v>10333.39845466183</v>
      </c>
      <c r="Q96" s="2">
        <f>F96-'Current w-Formula'!E68</f>
        <v>4725.061376668622</v>
      </c>
      <c r="R96" s="2"/>
      <c r="S96" s="2">
        <f>G96-'Current w-Formula'!F68</f>
        <v>0</v>
      </c>
      <c r="T96" s="2">
        <f>H96-'Current w-Formula'!G68</f>
        <v>13317.756326154777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5646.9585713702108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10">D68*D30</f>
        <v>0</v>
      </c>
      <c r="E97" s="58">
        <f t="shared" si="210"/>
        <v>0</v>
      </c>
      <c r="F97" s="58">
        <f t="shared" si="210"/>
        <v>0</v>
      </c>
      <c r="G97" s="58">
        <f t="shared" si="210"/>
        <v>0</v>
      </c>
      <c r="H97" s="58">
        <f t="shared" si="210"/>
        <v>0</v>
      </c>
      <c r="I97" s="58">
        <f t="shared" si="210"/>
        <v>71637.772723369912</v>
      </c>
      <c r="J97" s="58">
        <f t="shared" si="210"/>
        <v>74746.315129512193</v>
      </c>
      <c r="K97" s="58">
        <f t="shared" si="210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4964.7727233699115</v>
      </c>
      <c r="V97" s="2">
        <f>J97-'Current w-Formula'!I69</f>
        <v>4792.3151295121934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62276.821159418701</v>
      </c>
      <c r="D98" s="58">
        <f>D69*D30</f>
        <v>0</v>
      </c>
      <c r="E98" s="58">
        <f t="shared" ref="E98:K98" si="211">E69*E31</f>
        <v>196389.23137714359</v>
      </c>
      <c r="F98" s="58">
        <f t="shared" si="211"/>
        <v>0</v>
      </c>
      <c r="G98" s="58">
        <f t="shared" si="211"/>
        <v>137298.66618402075</v>
      </c>
      <c r="H98" s="58">
        <f t="shared" si="211"/>
        <v>35121.230537579155</v>
      </c>
      <c r="I98" s="58">
        <f t="shared" si="211"/>
        <v>73428.717041454147</v>
      </c>
      <c r="J98" s="58">
        <f t="shared" si="211"/>
        <v>229844.91902324994</v>
      </c>
      <c r="K98" s="58">
        <f t="shared" si="211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17463.231377143587</v>
      </c>
      <c r="Q98" s="2">
        <f>F98-'Current w-Formula'!E70</f>
        <v>0</v>
      </c>
      <c r="R98" s="2"/>
      <c r="S98" s="2">
        <f>G98-'Current w-Formula'!F70</f>
        <v>10018.666184020753</v>
      </c>
      <c r="T98" s="2">
        <f>H98-'Current w-Formula'!G70</f>
        <v>2555.7305375791548</v>
      </c>
      <c r="U98" s="2">
        <f>I98-'Current w-Formula'!H70</f>
        <v>4978.717041454147</v>
      </c>
      <c r="V98" s="2">
        <f>J98-'Current w-Formula'!I70</f>
        <v>14387.919023249939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2">E70*E32</f>
        <v>67099.65405385739</v>
      </c>
      <c r="F99" s="58">
        <f t="shared" si="212"/>
        <v>137465.22047316804</v>
      </c>
      <c r="G99" s="58">
        <f t="shared" si="212"/>
        <v>0</v>
      </c>
      <c r="H99" s="58">
        <f t="shared" si="212"/>
        <v>143997.04520407453</v>
      </c>
      <c r="I99" s="58">
        <f t="shared" si="212"/>
        <v>75264.434967490495</v>
      </c>
      <c r="J99" s="58">
        <f t="shared" si="212"/>
        <v>157060.69466588745</v>
      </c>
      <c r="K99" s="58">
        <f t="shared" si="212"/>
        <v>0</v>
      </c>
      <c r="L99" s="58"/>
      <c r="M99" s="53">
        <v>16</v>
      </c>
      <c r="N99" s="53"/>
      <c r="O99" s="53"/>
      <c r="P99" s="2">
        <f>E99-'Current w-Formula'!D71</f>
        <v>6204.65405385739</v>
      </c>
      <c r="Q99" s="2">
        <f>F99-'Current w-Formula'!E71</f>
        <v>9895.2204731680395</v>
      </c>
      <c r="R99" s="2"/>
      <c r="S99" s="2">
        <f>G99-'Current w-Formula'!F71</f>
        <v>0</v>
      </c>
      <c r="T99" s="2">
        <f>H99-'Current w-Formula'!G71</f>
        <v>10263.045204074529</v>
      </c>
      <c r="U99" s="2">
        <f>I99-'Current w-Formula'!H71</f>
        <v>4987.4349674904952</v>
      </c>
      <c r="V99" s="2">
        <f>J99-'Current w-Formula'!I71</f>
        <v>9588.6946658874513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3">E71*E33</f>
        <v>68777.145405203817</v>
      </c>
      <c r="F100" s="58">
        <f t="shared" si="213"/>
        <v>70450.925492498616</v>
      </c>
      <c r="G100" s="58">
        <f t="shared" si="213"/>
        <v>0</v>
      </c>
      <c r="H100" s="58">
        <f t="shared" si="213"/>
        <v>147596.97133417637</v>
      </c>
      <c r="I100" s="58">
        <f t="shared" si="213"/>
        <v>231438.13752503326</v>
      </c>
      <c r="J100" s="58">
        <f t="shared" si="213"/>
        <v>321974.42406506924</v>
      </c>
      <c r="K100" s="58">
        <f t="shared" si="213"/>
        <v>0</v>
      </c>
      <c r="L100" s="58"/>
      <c r="M100" s="53">
        <v>17</v>
      </c>
      <c r="N100" s="53"/>
      <c r="O100" s="53"/>
      <c r="P100" s="2">
        <f>E100-'Current w-Formula'!D72</f>
        <v>6630.1454052038171</v>
      </c>
      <c r="Q100" s="2">
        <f>F100-'Current w-Formula'!E72</f>
        <v>5023.9254924986162</v>
      </c>
      <c r="R100" s="2"/>
      <c r="S100" s="2">
        <f>G100-'Current w-Formula'!F72</f>
        <v>0</v>
      </c>
      <c r="T100" s="2">
        <f>H100-'Current w-Formula'!G72</f>
        <v>10296.971334176371</v>
      </c>
      <c r="U100" s="2">
        <f>I100-'Current w-Formula'!H72</f>
        <v>14991.137525033264</v>
      </c>
      <c r="V100" s="2">
        <f>J100-'Current w-Formula'!I72</f>
        <v>19166.424065069237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4">E72*E34</f>
        <v>140993.1480806678</v>
      </c>
      <c r="F101" s="58">
        <f t="shared" si="214"/>
        <v>72212.198629811071</v>
      </c>
      <c r="G101" s="58">
        <f t="shared" si="214"/>
        <v>0</v>
      </c>
      <c r="H101" s="58">
        <f t="shared" si="214"/>
        <v>0</v>
      </c>
      <c r="I101" s="58">
        <f t="shared" si="214"/>
        <v>0</v>
      </c>
      <c r="J101" s="58">
        <f t="shared" si="214"/>
        <v>165011.89233334796</v>
      </c>
      <c r="K101" s="58">
        <f t="shared" si="214"/>
        <v>0</v>
      </c>
      <c r="L101" s="58"/>
      <c r="M101" s="53">
        <v>18</v>
      </c>
      <c r="N101" s="53"/>
      <c r="O101" s="53"/>
      <c r="P101" s="2">
        <f>E101-'Current w-Formula'!D73</f>
        <v>14197.148080667801</v>
      </c>
      <c r="Q101" s="2">
        <f>F101-'Current w-Formula'!E73</f>
        <v>5100.1986298110714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9567.8923333479615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5">E73*E35</f>
        <v>0</v>
      </c>
      <c r="F102" s="58">
        <f t="shared" si="215"/>
        <v>0</v>
      </c>
      <c r="G102" s="58">
        <f t="shared" si="215"/>
        <v>0</v>
      </c>
      <c r="H102" s="58">
        <f t="shared" si="215"/>
        <v>0</v>
      </c>
      <c r="I102" s="58">
        <f t="shared" si="215"/>
        <v>162103.12882482537</v>
      </c>
      <c r="J102" s="58">
        <f t="shared" si="215"/>
        <v>0</v>
      </c>
      <c r="K102" s="58">
        <f t="shared" si="215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10007.12882482537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6">E74*E36</f>
        <v>222196.38930337736</v>
      </c>
      <c r="F103" s="58">
        <f t="shared" si="216"/>
        <v>0</v>
      </c>
      <c r="G103" s="58">
        <f t="shared" si="216"/>
        <v>0</v>
      </c>
      <c r="H103" s="58">
        <f t="shared" si="216"/>
        <v>317891.5894163365</v>
      </c>
      <c r="I103" s="58">
        <f t="shared" si="216"/>
        <v>249233.56056816896</v>
      </c>
      <c r="J103" s="58">
        <f t="shared" si="216"/>
        <v>780145.28722225653</v>
      </c>
      <c r="K103" s="58">
        <f t="shared" si="216"/>
        <v>90287.765860000713</v>
      </c>
      <c r="L103" s="58"/>
      <c r="M103" s="53">
        <v>20</v>
      </c>
      <c r="N103" s="53"/>
      <c r="O103" s="53"/>
      <c r="P103" s="2">
        <f>E103-'Current w-Formula'!D75</f>
        <v>24430.389303377364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20663.589416336501</v>
      </c>
      <c r="U103" s="2">
        <f>I103-'Current w-Formula'!H75</f>
        <v>14936.560568168963</v>
      </c>
      <c r="V103" s="2">
        <f>J103-'Current w-Formula'!I75</f>
        <v>42631.287222256535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6485.7658600007126</v>
      </c>
    </row>
    <row r="104" spans="2:33" ht="14.25" customHeight="1" x14ac:dyDescent="0.3">
      <c r="B104" s="53"/>
      <c r="C104" s="58">
        <f t="shared" ref="C104:D104" si="217">SUM(C83:C98)</f>
        <v>947027.36678966379</v>
      </c>
      <c r="D104" s="58">
        <f t="shared" si="217"/>
        <v>164355.85855794983</v>
      </c>
      <c r="E104" s="58">
        <f t="shared" ref="E104:H104" si="218">SUM(E83:E103)</f>
        <v>1334113.4243474999</v>
      </c>
      <c r="F104" s="58">
        <f t="shared" si="218"/>
        <v>2226244.3338140366</v>
      </c>
      <c r="G104" s="58">
        <f t="shared" si="218"/>
        <v>745912.44581769314</v>
      </c>
      <c r="H104" s="58">
        <f t="shared" si="218"/>
        <v>2453602.1198312761</v>
      </c>
      <c r="I104" s="58">
        <f t="shared" ref="I104:J104" si="219">SUM(I84:I103)</f>
        <v>1399873.2739955178</v>
      </c>
      <c r="J104" s="58">
        <f t="shared" si="219"/>
        <v>2254523.8895135783</v>
      </c>
      <c r="K104" s="58">
        <f>SUM(K83:K103)</f>
        <v>228584.31696164433</v>
      </c>
      <c r="L104" s="58"/>
      <c r="M104" s="53"/>
      <c r="N104" s="2">
        <f t="shared" ref="N104:Q104" si="220">SUM(N83:N103)</f>
        <v>88254.545630245164</v>
      </c>
      <c r="O104" s="2">
        <f t="shared" si="220"/>
        <v>12056.858557949825</v>
      </c>
      <c r="P104" s="2">
        <f t="shared" si="220"/>
        <v>120475.92434749973</v>
      </c>
      <c r="Q104" s="2">
        <f t="shared" si="220"/>
        <v>172887.33381403651</v>
      </c>
      <c r="R104" s="2"/>
      <c r="S104" s="2">
        <f t="shared" ref="S104:V104" si="221">SUM(S83:S103)</f>
        <v>60115.945817693064</v>
      </c>
      <c r="T104" s="2">
        <f t="shared" si="221"/>
        <v>192244.1998312764</v>
      </c>
      <c r="U104" s="2">
        <f t="shared" si="221"/>
        <v>96111.773995517666</v>
      </c>
      <c r="V104" s="2">
        <f t="shared" si="221"/>
        <v>137970.88951357827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16927.316961644334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897044.78846944089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11754237.02962886</v>
      </c>
      <c r="H107" s="59">
        <f t="shared" ref="H107:H108" si="222">+G107*1.2111</f>
        <v>14235556.466583513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2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3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3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82" t="s">
        <v>68</v>
      </c>
      <c r="D115" s="283"/>
      <c r="E115" s="283"/>
      <c r="F115" s="283"/>
      <c r="G115" s="283"/>
      <c r="H115" s="283"/>
      <c r="I115" s="283"/>
      <c r="J115" s="283"/>
      <c r="K115" s="283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4565</v>
      </c>
      <c r="D117" s="48">
        <f>+D16-'Current w-Formula'!C2</f>
        <v>4170</v>
      </c>
      <c r="E117" s="48">
        <f>+E16-'Current w-Formula'!D2</f>
        <v>3776</v>
      </c>
      <c r="F117" s="48">
        <f>+F16-'Current w-Formula'!E2</f>
        <v>3479</v>
      </c>
      <c r="G117" s="48">
        <f>+G16-'Current w-Formula'!F2</f>
        <v>3841</v>
      </c>
      <c r="H117" s="48">
        <f>+H16-'Current w-Formula'!G2</f>
        <v>4193</v>
      </c>
      <c r="I117" s="48">
        <f>+I16-'Current w-Formula'!H2</f>
        <v>4141</v>
      </c>
      <c r="J117" s="48">
        <f>+J16-'Current w-Formula'!I2</f>
        <v>4055</v>
      </c>
      <c r="K117" s="48">
        <f>+K16-'Current w-Formula'!J2</f>
        <v>3917</v>
      </c>
      <c r="V117" s="30"/>
    </row>
    <row r="118" spans="2:22" ht="14.25" customHeight="1" x14ac:dyDescent="0.3">
      <c r="B118" s="1">
        <v>1</v>
      </c>
      <c r="C118" s="48">
        <f>+C17-'Current w-Formula'!B3</f>
        <v>4978.9999999999927</v>
      </c>
      <c r="D118" s="48">
        <f>+D17-'Current w-Formula'!C3</f>
        <v>4585.4999999999927</v>
      </c>
      <c r="E118" s="48">
        <f>+E17-'Current w-Formula'!D3</f>
        <v>4192.9999999999927</v>
      </c>
      <c r="F118" s="48">
        <f>+F17-'Current w-Formula'!E3</f>
        <v>3900.4999999999927</v>
      </c>
      <c r="G118" s="48">
        <f>+G17-'Current w-Formula'!F3</f>
        <v>4276.9999999999927</v>
      </c>
      <c r="H118" s="48">
        <f>+H17-'Current w-Formula'!G3</f>
        <v>4643.4999999999927</v>
      </c>
      <c r="I118" s="48">
        <f>+I17-'Current w-Formula'!H3</f>
        <v>4607.4999999999927</v>
      </c>
      <c r="J118" s="48">
        <f>+J17-'Current w-Formula'!I3</f>
        <v>4537.4999999999927</v>
      </c>
      <c r="K118" s="48">
        <f>+K17-'Current w-Formula'!J3</f>
        <v>4414.4999999999927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4855.8749999999854</v>
      </c>
      <c r="D119" s="48">
        <f>+D18-'Current w-Formula'!C4</f>
        <v>4392.5624999999854</v>
      </c>
      <c r="E119" s="48">
        <f>+E18-'Current w-Formula'!D4</f>
        <v>4102.2499999999854</v>
      </c>
      <c r="F119" s="48">
        <f>+F18-'Current w-Formula'!E4</f>
        <v>3966.9374999999854</v>
      </c>
      <c r="G119" s="48">
        <f>+G18-'Current w-Formula'!F4</f>
        <v>4331.6249999999854</v>
      </c>
      <c r="H119" s="48">
        <f>+H18-'Current w-Formula'!G4</f>
        <v>4686.3124999999854</v>
      </c>
      <c r="I119" s="48">
        <f>+I18-'Current w-Formula'!H4</f>
        <v>4643.6874999999854</v>
      </c>
      <c r="J119" s="48">
        <f>+J18-'Current w-Formula'!I4</f>
        <v>4569.0624999999854</v>
      </c>
      <c r="K119" s="48">
        <f>+K18-'Current w-Formula'!J4</f>
        <v>4506.4374999999854</v>
      </c>
      <c r="V119" s="30"/>
    </row>
    <row r="120" spans="2:22" ht="14.25" customHeight="1" x14ac:dyDescent="0.3">
      <c r="B120" s="1">
        <v>3</v>
      </c>
      <c r="C120" s="48">
        <f>+C19-'Current w-Formula'!B5</f>
        <v>4759.2968749999782</v>
      </c>
      <c r="D120" s="48">
        <f>+D19-'Current w-Formula'!C5</f>
        <v>4226.8765624999796</v>
      </c>
      <c r="E120" s="48">
        <f>+E19-'Current w-Formula'!D5</f>
        <v>4038.4562499999811</v>
      </c>
      <c r="F120" s="48">
        <f>+F19-'Current w-Formula'!E5</f>
        <v>4031.0359374999825</v>
      </c>
      <c r="G120" s="48">
        <f>+G19-'Current w-Formula'!F5</f>
        <v>4384.615624999984</v>
      </c>
      <c r="H120" s="48">
        <f>+H19-'Current w-Formula'!G5</f>
        <v>4725.1953124999782</v>
      </c>
      <c r="I120" s="48">
        <f>+I19-'Current w-Formula'!H5</f>
        <v>4678.3546874999811</v>
      </c>
      <c r="J120" s="48">
        <f>+J19-'Current w-Formula'!I5</f>
        <v>4598.5140624999767</v>
      </c>
      <c r="K120" s="48">
        <f>+K19-'Current w-Formula'!J5</f>
        <v>4601.6734374999796</v>
      </c>
      <c r="V120" s="30"/>
    </row>
    <row r="121" spans="2:22" ht="14.25" customHeight="1" x14ac:dyDescent="0.3">
      <c r="B121" s="1">
        <v>4</v>
      </c>
      <c r="C121" s="48">
        <f>+C20-'Current w-Formula'!B6</f>
        <v>4692.9542968749738</v>
      </c>
      <c r="D121" s="48">
        <f>+D20-'Current w-Formula'!C6</f>
        <v>4091.1484765624773</v>
      </c>
      <c r="E121" s="48">
        <f>+E20-'Current w-Formula'!D6</f>
        <v>4004.3426562499735</v>
      </c>
      <c r="F121" s="48">
        <f>+F20-'Current w-Formula'!E6</f>
        <v>4096.536835937477</v>
      </c>
      <c r="G121" s="48">
        <f>+G20-'Current w-Formula'!F6</f>
        <v>4438.7310156249805</v>
      </c>
      <c r="H121" s="48">
        <f>+H20-'Current w-Formula'!G6</f>
        <v>4765.9251953124694</v>
      </c>
      <c r="I121" s="48">
        <f>+I20-'Current w-Formula'!H6</f>
        <v>4714.3135546874764</v>
      </c>
      <c r="J121" s="48">
        <f>+J20-'Current w-Formula'!I6</f>
        <v>4624.7019140624689</v>
      </c>
      <c r="K121" s="48">
        <f>+K20-'Current w-Formula'!J6</f>
        <v>4694.0902734374758</v>
      </c>
      <c r="V121" s="30"/>
    </row>
    <row r="122" spans="2:22" ht="14.25" customHeight="1" x14ac:dyDescent="0.3">
      <c r="B122" s="1">
        <v>5</v>
      </c>
      <c r="C122" s="48">
        <f>+C21-'Current w-Formula'!B7</f>
        <v>4653.5531542968456</v>
      </c>
      <c r="D122" s="48">
        <f>+D21-'Current w-Formula'!C7</f>
        <v>3984.102188476536</v>
      </c>
      <c r="E122" s="48">
        <f>+E21-'Current w-Formula'!D7</f>
        <v>4001.651222656219</v>
      </c>
      <c r="F122" s="48">
        <f>+F21-'Current w-Formula'!E7</f>
        <v>4163.2002568359094</v>
      </c>
      <c r="G122" s="48">
        <f>+G21-'Current w-Formula'!F7</f>
        <v>4492.7492910155997</v>
      </c>
      <c r="H122" s="48">
        <f>+H21-'Current w-Formula'!G7</f>
        <v>4804.2983251952755</v>
      </c>
      <c r="I122" s="48">
        <f>+I21-'Current w-Formula'!H7</f>
        <v>4744.3963935546562</v>
      </c>
      <c r="J122" s="48">
        <f>+J21-'Current w-Formula'!I7</f>
        <v>4653.4944619140224</v>
      </c>
      <c r="K122" s="48">
        <f>+K21-'Current w-Formula'!J7</f>
        <v>4794.5925302734104</v>
      </c>
      <c r="V122" s="30"/>
    </row>
    <row r="123" spans="2:22" ht="14.25" customHeight="1" x14ac:dyDescent="0.3">
      <c r="B123" s="1">
        <v>6</v>
      </c>
      <c r="C123" s="48">
        <f>+C22-'Current w-Formula'!B8</f>
        <v>4645.8169831542618</v>
      </c>
      <c r="D123" s="48">
        <f>+D22-'Current w-Formula'!C8</f>
        <v>3907.4797431884435</v>
      </c>
      <c r="E123" s="48">
        <f>+E22-'Current w-Formula'!D8</f>
        <v>4029.142503222618</v>
      </c>
      <c r="F123" s="48">
        <f>+F22-'Current w-Formula'!E8</f>
        <v>4231.8052632567997</v>
      </c>
      <c r="G123" s="48">
        <f>+G22-'Current w-Formula'!F8</f>
        <v>4544.4680232909814</v>
      </c>
      <c r="H123" s="48">
        <f>+H22-'Current w-Formula'!G8</f>
        <v>4842.1307833251558</v>
      </c>
      <c r="I123" s="48">
        <f>+I22-'Current w-Formula'!H8</f>
        <v>4778.4563033935192</v>
      </c>
      <c r="J123" s="48">
        <f>+J22-'Current w-Formula'!I8</f>
        <v>4675.781823461868</v>
      </c>
      <c r="K123" s="48">
        <f>+K22-'Current w-Formula'!J8</f>
        <v>4893.1073435302387</v>
      </c>
      <c r="V123" s="30"/>
    </row>
    <row r="124" spans="2:22" ht="14.25" customHeight="1" x14ac:dyDescent="0.3">
      <c r="B124" s="1">
        <v>7</v>
      </c>
      <c r="C124" s="48">
        <f>+C23-'Current w-Formula'!B9</f>
        <v>4667.4874077331115</v>
      </c>
      <c r="D124" s="48">
        <f>+D23-'Current w-Formula'!C9</f>
        <v>3862.0417367681512</v>
      </c>
      <c r="E124" s="48">
        <f>+E23-'Current w-Formula'!D9</f>
        <v>4089.5960658031763</v>
      </c>
      <c r="F124" s="48">
        <f>+F23-'Current w-Formula'!E9</f>
        <v>4301.150394838216</v>
      </c>
      <c r="G124" s="48">
        <f>+G23-'Current w-Formula'!F9</f>
        <v>4599.7047238732484</v>
      </c>
      <c r="H124" s="48">
        <f>+H23-'Current w-Formula'!G9</f>
        <v>4878.2590529082809</v>
      </c>
      <c r="I124" s="48">
        <f>+I23-'Current w-Formula'!H9</f>
        <v>4808.367710978353</v>
      </c>
      <c r="J124" s="48">
        <f>+J23-'Current w-Formula'!I9</f>
        <v>4699.4763690484106</v>
      </c>
      <c r="K124" s="48">
        <f>+K23-'Current w-Formula'!J9</f>
        <v>4994.58502711849</v>
      </c>
      <c r="V124" s="30"/>
    </row>
    <row r="125" spans="2:22" ht="14.25" customHeight="1" x14ac:dyDescent="0.3">
      <c r="B125" s="1">
        <v>8</v>
      </c>
      <c r="C125" s="48">
        <f>+C24-'Current w-Formula'!B10</f>
        <v>4721.3245929264376</v>
      </c>
      <c r="D125" s="48">
        <f>+D24-'Current w-Formula'!C10</f>
        <v>3848.5677801873535</v>
      </c>
      <c r="E125" s="48">
        <f>+E24-'Current w-Formula'!D10</f>
        <v>4181.8109674482475</v>
      </c>
      <c r="F125" s="48">
        <f>+F24-'Current w-Formula'!E10</f>
        <v>4369.0541547091634</v>
      </c>
      <c r="G125" s="48">
        <f>+G24-'Current w-Formula'!F10</f>
        <v>4652.297341970072</v>
      </c>
      <c r="H125" s="48">
        <f>+H24-'Current w-Formula'!G10</f>
        <v>4914.5405292309806</v>
      </c>
      <c r="I125" s="48">
        <f>+I24-'Current w-Formula'!H10</f>
        <v>4835.0269037528051</v>
      </c>
      <c r="J125" s="48">
        <f>+J24-'Current w-Formula'!I10</f>
        <v>4719.513278274615</v>
      </c>
      <c r="K125" s="48">
        <f>+K24-'Current w-Formula'!J10</f>
        <v>5098.9996527964395</v>
      </c>
      <c r="V125" s="30"/>
    </row>
    <row r="126" spans="2:22" ht="14.25" customHeight="1" x14ac:dyDescent="0.3">
      <c r="B126" s="1">
        <v>9</v>
      </c>
      <c r="C126" s="48">
        <f>+C25-'Current w-Formula'!B11</f>
        <v>4804.1077077495938</v>
      </c>
      <c r="D126" s="48">
        <f>+D25-'Current w-Formula'!C11</f>
        <v>3867.856974692033</v>
      </c>
      <c r="E126" s="48">
        <f>+E25-'Current w-Formula'!D11</f>
        <v>4308.6062416344503</v>
      </c>
      <c r="F126" s="48">
        <f>+F25-'Current w-Formula'!E11</f>
        <v>4438.3555085768894</v>
      </c>
      <c r="G126" s="48">
        <f>+G25-'Current w-Formula'!F11</f>
        <v>4702.1047755193213</v>
      </c>
      <c r="H126" s="48">
        <f>+H25-'Current w-Formula'!G11</f>
        <v>4945.8540424617531</v>
      </c>
      <c r="I126" s="48">
        <f>+I25-'Current w-Formula'!H11</f>
        <v>4861.3525763466168</v>
      </c>
      <c r="J126" s="48">
        <f>+J25-'Current w-Formula'!I11</f>
        <v>4735.8511102314806</v>
      </c>
      <c r="K126" s="48">
        <f>+K25-'Current w-Formula'!J11</f>
        <v>5204.3496441163443</v>
      </c>
      <c r="V126" s="30"/>
    </row>
    <row r="127" spans="2:22" ht="14.25" customHeight="1" x14ac:dyDescent="0.3">
      <c r="B127" s="1">
        <v>10</v>
      </c>
      <c r="C127" s="48">
        <f>+C26-'Current w-Formula'!B12</f>
        <v>4920.6354004433306</v>
      </c>
      <c r="D127" s="48">
        <f>+D26-'Current w-Formula'!C12</f>
        <v>3920.7283990593278</v>
      </c>
      <c r="E127" s="48">
        <f>+E26-'Current w-Formula'!D12</f>
        <v>4468.8213976753032</v>
      </c>
      <c r="F127" s="48">
        <f>+F26-'Current w-Formula'!E12</f>
        <v>4509.9143962913076</v>
      </c>
      <c r="G127" s="48">
        <f>+G26-'Current w-Formula'!F12</f>
        <v>4757.0073949072976</v>
      </c>
      <c r="H127" s="48">
        <f>+H26-'Current w-Formula'!G12</f>
        <v>4977.1003935232948</v>
      </c>
      <c r="I127" s="48">
        <f>+I26-'Current w-Formula'!H12</f>
        <v>4886.2863907552746</v>
      </c>
      <c r="J127" s="48">
        <f>+J26-'Current w-Formula'!I12</f>
        <v>4752.4723879872618</v>
      </c>
      <c r="K127" s="48">
        <f>+K26-'Current w-Formula'!J12</f>
        <v>5311.6583852192416</v>
      </c>
      <c r="V127" s="30"/>
    </row>
    <row r="128" spans="2:22" ht="14.25" customHeight="1" x14ac:dyDescent="0.3">
      <c r="B128" s="1">
        <v>11</v>
      </c>
      <c r="C128" s="48">
        <f>+C27-'Current w-Formula'!B13</f>
        <v>5070.7262854544097</v>
      </c>
      <c r="D128" s="48">
        <f>+D27-'Current w-Formula'!C13</f>
        <v>4008.0216090358081</v>
      </c>
      <c r="E128" s="48">
        <f>+E27-'Current w-Formula'!D13</f>
        <v>4664.3169326171774</v>
      </c>
      <c r="F128" s="48">
        <f>+F27-'Current w-Formula'!E13</f>
        <v>4583.6122561985831</v>
      </c>
      <c r="G128" s="48">
        <f>+G27-'Current w-Formula'!F13</f>
        <v>4806.9075797799742</v>
      </c>
      <c r="H128" s="48">
        <f>+H27-'Current w-Formula'!G13</f>
        <v>5008.2029033613726</v>
      </c>
      <c r="I128" s="48">
        <f>+I27-'Current w-Formula'!H13</f>
        <v>4908.7935505241476</v>
      </c>
      <c r="J128" s="48">
        <f>+J27-'Current w-Formula'!I13</f>
        <v>4765.3841976869444</v>
      </c>
      <c r="K128" s="48">
        <f>+K27-'Current w-Formula'!J13</f>
        <v>5420.9748448497121</v>
      </c>
      <c r="V128" s="30"/>
    </row>
    <row r="129" spans="2:22" ht="14.25" customHeight="1" x14ac:dyDescent="0.3">
      <c r="B129" s="1">
        <v>12</v>
      </c>
      <c r="C129" s="48">
        <f>+C28-'Current w-Formula'!B14</f>
        <v>5255.2194425907655</v>
      </c>
      <c r="D129" s="48">
        <f>+D28-'Current w-Formula'!C14</f>
        <v>4130.5971492616954</v>
      </c>
      <c r="E129" s="48">
        <f>+E28-'Current w-Formula'!D14</f>
        <v>4897.9748559326035</v>
      </c>
      <c r="F129" s="48">
        <f>+F28-'Current w-Formula'!E14</f>
        <v>4652.3525626035407</v>
      </c>
      <c r="G129" s="48">
        <f>+G28-'Current w-Formula'!F14</f>
        <v>4858.7302692744706</v>
      </c>
      <c r="H129" s="48">
        <f>+H28-'Current w-Formula'!G14</f>
        <v>5038.1079759454005</v>
      </c>
      <c r="I129" s="48">
        <f>+I28-'Current w-Formula'!H14</f>
        <v>4930.8633892872458</v>
      </c>
      <c r="J129" s="48">
        <f>+J28-'Current w-Formula'!I14</f>
        <v>4777.6188026291056</v>
      </c>
      <c r="K129" s="48">
        <f>+K28-'Current w-Formula'!J14</f>
        <v>5533.3742159709509</v>
      </c>
      <c r="V129" s="30"/>
    </row>
    <row r="130" spans="2:22" ht="14.25" customHeight="1" x14ac:dyDescent="0.3">
      <c r="B130" s="1">
        <v>13</v>
      </c>
      <c r="C130" s="48">
        <f>+C29-'Current w-Formula'!B15</f>
        <v>5474.9749286555307</v>
      </c>
      <c r="D130" s="48">
        <f>+D29-'Current w-Formula'!C15</f>
        <v>4287.3370779932302</v>
      </c>
      <c r="E130" s="48">
        <f>+E29-'Current w-Formula'!D15</f>
        <v>5166.6992273309152</v>
      </c>
      <c r="F130" s="48">
        <f>+F29-'Current w-Formula'!E15</f>
        <v>4725.061376668622</v>
      </c>
      <c r="G130" s="48">
        <f>+G29-'Current w-Formula'!F15</f>
        <v>4909.4235260063288</v>
      </c>
      <c r="H130" s="48">
        <f>+H29-'Current w-Formula'!G15</f>
        <v>5063.7856753440283</v>
      </c>
      <c r="I130" s="48">
        <f>+I29-'Current w-Formula'!H15</f>
        <v>4948.5099740194273</v>
      </c>
      <c r="J130" s="48">
        <f>+J29-'Current w-Formula'!I15</f>
        <v>4786.2342726948264</v>
      </c>
      <c r="K130" s="48">
        <f>+K29-'Current w-Formula'!J15</f>
        <v>5646.9585713702108</v>
      </c>
      <c r="V130" s="30"/>
    </row>
    <row r="131" spans="2:22" ht="14.25" customHeight="1" x14ac:dyDescent="0.3">
      <c r="B131" s="1">
        <v>14</v>
      </c>
      <c r="C131" s="48">
        <f>+C30-'Current w-Formula'!B16</f>
        <v>5731.8743018719106</v>
      </c>
      <c r="D131" s="48">
        <f>+D30-'Current w-Formula'!C16</f>
        <v>4482.1455049430588</v>
      </c>
      <c r="E131" s="48">
        <f>+E30-'Current w-Formula'!D16</f>
        <v>5473.4167080141851</v>
      </c>
      <c r="F131" s="48">
        <f>+F30-'Current w-Formula'!E16</f>
        <v>4798.6879110853333</v>
      </c>
      <c r="G131" s="48">
        <f>+G30-'Current w-Formula'!F16</f>
        <v>4959.9591141564742</v>
      </c>
      <c r="H131" s="48">
        <f>+H30-'Current w-Formula'!G16</f>
        <v>5088.2303172276297</v>
      </c>
      <c r="I131" s="48">
        <f>+I30-'Current w-Formula'!H16</f>
        <v>4964.7727233699115</v>
      </c>
      <c r="J131" s="48">
        <f>+J30-'Current w-Formula'!I16</f>
        <v>4792.3151295121934</v>
      </c>
      <c r="K131" s="48">
        <f>+K30-'Current w-Formula'!J16</f>
        <v>5763.8575356544607</v>
      </c>
      <c r="V131" s="30"/>
    </row>
    <row r="132" spans="2:22" ht="14.25" customHeight="1" x14ac:dyDescent="0.3">
      <c r="B132" s="1">
        <v>15</v>
      </c>
      <c r="C132" s="48">
        <f>+C31-'Current w-Formula'!B17</f>
        <v>6006.8211594187014</v>
      </c>
      <c r="D132" s="48">
        <f>+D31-'Current w-Formula'!C17</f>
        <v>4696.9491425666274</v>
      </c>
      <c r="E132" s="48">
        <f>+E31-'Current w-Formula'!D17</f>
        <v>5821.0771257145316</v>
      </c>
      <c r="F132" s="48">
        <f>+F31-'Current w-Formula'!E17</f>
        <v>4874.2051088624576</v>
      </c>
      <c r="G132" s="48">
        <f>+G31-'Current w-Formula'!F17</f>
        <v>5009.3330920103763</v>
      </c>
      <c r="H132" s="48">
        <f>+H31-'Current w-Formula'!G17</f>
        <v>5111.4610751583095</v>
      </c>
      <c r="I132" s="48">
        <f>+I31-'Current w-Formula'!H17</f>
        <v>4978.717041454147</v>
      </c>
      <c r="J132" s="48">
        <f>+J31-'Current w-Formula'!I17</f>
        <v>4795.9730077499844</v>
      </c>
      <c r="K132" s="48">
        <f>+K31-'Current w-Formula'!J17</f>
        <v>5882.2289740458218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6204.65405385739</v>
      </c>
      <c r="F133" s="48">
        <f>+F32-'Current w-Formula'!E18</f>
        <v>4947.6102365840197</v>
      </c>
      <c r="G133" s="48">
        <f>+G32-'Current w-Formula'!F18</f>
        <v>5057.566419310635</v>
      </c>
      <c r="H133" s="48">
        <f>+H32-'Current w-Formula'!G18</f>
        <v>5131.5226020372647</v>
      </c>
      <c r="I133" s="48">
        <f>+I32-'Current w-Formula'!H18</f>
        <v>4987.4349674904952</v>
      </c>
      <c r="J133" s="48">
        <f>+J32-'Current w-Formula'!I18</f>
        <v>4794.3473329437256</v>
      </c>
      <c r="K133" s="48">
        <f>+K32-'Current w-Formula'!J18</f>
        <v>6003.2596983969561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6630.1454052038171</v>
      </c>
      <c r="F134" s="48">
        <f>+F33-'Current w-Formula'!E19</f>
        <v>5023.9254924986162</v>
      </c>
      <c r="G134" s="48">
        <f>+G33-'Current w-Formula'!F19</f>
        <v>5106.7055797934008</v>
      </c>
      <c r="H134" s="48">
        <f>+H33-'Current w-Formula'!G19</f>
        <v>5148.4856670881854</v>
      </c>
      <c r="I134" s="48">
        <f>+I33-'Current w-Formula'!H19</f>
        <v>4997.0458416777547</v>
      </c>
      <c r="J134" s="48">
        <f>+J33-'Current w-Formula'!I19</f>
        <v>4791.6060162673093</v>
      </c>
      <c r="K134" s="48">
        <f>+K33-'Current w-Formula'!J19</f>
        <v>6127.1661908568785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7098.5740403339005</v>
      </c>
      <c r="F135" s="48">
        <f>+F34-'Current w-Formula'!E20</f>
        <v>5100.1986298110714</v>
      </c>
      <c r="G135" s="48">
        <f>+G34-'Current w-Formula'!F20</f>
        <v>5152.8232192882278</v>
      </c>
      <c r="H135" s="48">
        <f>+H34-'Current w-Formula'!G20</f>
        <v>5164.4478087653843</v>
      </c>
      <c r="I135" s="48">
        <f>+I34-'Current w-Formula'!H20</f>
        <v>5000.6969877196971</v>
      </c>
      <c r="J135" s="48">
        <f>+J34-'Current w-Formula'!I20</f>
        <v>4783.9461666739808</v>
      </c>
      <c r="K135" s="48">
        <f>+K34-'Current w-Formula'!J20</f>
        <v>6253.1953456282936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7608.9883913422382</v>
      </c>
      <c r="F136" s="48">
        <f>+F35-'Current w-Formula'!E21</f>
        <v>5176.5035955563362</v>
      </c>
      <c r="G136" s="48">
        <f>+G35-'Current w-Formula'!F21</f>
        <v>5200.0187997704197</v>
      </c>
      <c r="H136" s="48">
        <f>+H35-'Current w-Formula'!G21</f>
        <v>5176.5340039845178</v>
      </c>
      <c r="I136" s="48">
        <f>+I35-'Current w-Formula'!H21</f>
        <v>5003.5644124126848</v>
      </c>
      <c r="J136" s="48">
        <f>+J35-'Current w-Formula'!I21</f>
        <v>4775.5948208408226</v>
      </c>
      <c r="K136" s="48">
        <f>+K35-'Current w-Formula'!J21</f>
        <v>6379.6252292689896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8143.4631011257879</v>
      </c>
      <c r="F137" s="48">
        <f>+F36-'Current w-Formula'!E22</f>
        <v>5231.9411854452337</v>
      </c>
      <c r="G137" s="48">
        <f>+G36-'Current w-Formula'!F22</f>
        <v>5223.4192697646795</v>
      </c>
      <c r="H137" s="48">
        <f>+H36-'Current w-Formula'!G22</f>
        <v>5165.8973540841253</v>
      </c>
      <c r="I137" s="48">
        <f>+I36-'Current w-Formula'!H22</f>
        <v>4978.8535227229877</v>
      </c>
      <c r="J137" s="48">
        <f>+J36-'Current w-Formula'!I22</f>
        <v>4736.8096913618356</v>
      </c>
      <c r="K137" s="48">
        <f>+K36-'Current w-Formula'!J22</f>
        <v>6485.7658600007126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81459.719787936221</v>
      </c>
      <c r="I138" s="48">
        <f>+I37-'Current w-Formula'!H23</f>
        <v>85154.799860791056</v>
      </c>
      <c r="J138" s="48">
        <f>+J37-'Current w-Formula'!I23</f>
        <v>88849.879933645876</v>
      </c>
      <c r="K138" s="48">
        <f>+K37-'Current w-Formula'!J23</f>
        <v>92544.960006500725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83496.212782634626</v>
      </c>
      <c r="I139" s="48">
        <f>+I38-'Current w-Formula'!H24</f>
        <v>87283.66985731083</v>
      </c>
      <c r="J139" s="48">
        <f>+J38-'Current w-Formula'!I24</f>
        <v>91071.126931987019</v>
      </c>
      <c r="K139" s="48">
        <f>+K38-'Current w-Formula'!J24</f>
        <v>94858.584006663237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85583.618102200489</v>
      </c>
      <c r="I140" s="48">
        <f>+I39-'Current w-Formula'!H25</f>
        <v>89465.761603743595</v>
      </c>
      <c r="J140" s="48">
        <f>+J39-'Current w-Formula'!I25</f>
        <v>93347.905105286685</v>
      </c>
      <c r="K140" s="48">
        <f>+K39-'Current w-Formula'!J25</f>
        <v>97230.048606829805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87723.208554755489</v>
      </c>
      <c r="I141" s="48">
        <f>+I40-'Current w-Formula'!H26</f>
        <v>91702.405643837177</v>
      </c>
      <c r="J141" s="48">
        <f>+J40-'Current w-Formula'!I26</f>
        <v>95681.602732918851</v>
      </c>
      <c r="K141" s="48">
        <f>+K40-'Current w-Formula'!J26</f>
        <v>99660.799822000539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89916.288768624363</v>
      </c>
      <c r="I142" s="48">
        <f>+I41-'Current w-Formula'!H27</f>
        <v>93994.965784933098</v>
      </c>
      <c r="J142" s="48">
        <f>+J41-'Current w-Formula'!I27</f>
        <v>98073.642801241818</v>
      </c>
      <c r="K142" s="48">
        <f>+K41-'Current w-Formula'!J27</f>
        <v>102152.31981755054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+'Placement in Current Cell vMR '!C16</f>
        <v>42000</v>
      </c>
      <c r="C27" s="12">
        <f>+'Placement in Current Cell vMR '!D16</f>
        <v>43200</v>
      </c>
      <c r="D27" s="12">
        <f>+'Placement in Current Cell vMR '!E16</f>
        <v>44400</v>
      </c>
      <c r="E27" s="12">
        <f>+'Placement in Current Cell vMR '!F16</f>
        <v>45600</v>
      </c>
      <c r="F27" s="12">
        <f>+'Placement in Current Cell vMR '!G16</f>
        <v>46800</v>
      </c>
      <c r="G27" s="12">
        <f>+'Placement in Current Cell vMR '!H16</f>
        <v>48000</v>
      </c>
      <c r="H27" s="12">
        <f>+'Placement in Current Cell vMR '!I16</f>
        <v>50400</v>
      </c>
      <c r="I27" s="12">
        <f>+'Placement in Current Cell vMR '!J16</f>
        <v>52800</v>
      </c>
      <c r="J27" s="12">
        <f>+'Placement in Current Cell vMR '!K16</f>
        <v>55200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+'Placement in Current Cell vMR '!C17</f>
        <v>43049.999999999993</v>
      </c>
      <c r="C28" s="12">
        <f>+'Placement in Current Cell vMR '!D17</f>
        <v>44279.999999999993</v>
      </c>
      <c r="D28" s="12">
        <f>+'Placement in Current Cell vMR '!E17</f>
        <v>45509.999999999993</v>
      </c>
      <c r="E28" s="12">
        <f>+'Placement in Current Cell vMR '!F17</f>
        <v>46739.999999999993</v>
      </c>
      <c r="F28" s="12">
        <f>+'Placement in Current Cell vMR '!G17</f>
        <v>47969.999999999993</v>
      </c>
      <c r="G28" s="12">
        <f>+'Placement in Current Cell vMR '!H17</f>
        <v>49199.999999999993</v>
      </c>
      <c r="H28" s="12">
        <f>+'Placement in Current Cell vMR '!I17</f>
        <v>51659.999999999993</v>
      </c>
      <c r="I28" s="12">
        <f>+'Placement in Current Cell vMR '!J17</f>
        <v>54119.999999999993</v>
      </c>
      <c r="J28" s="12">
        <f>+'Placement in Current Cell vMR '!K17</f>
        <v>56579.999999999993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+'Placement in Current Cell vMR '!C18</f>
        <v>44126.249999999985</v>
      </c>
      <c r="C29" s="12">
        <f>+'Placement in Current Cell vMR '!D18</f>
        <v>45386.999999999985</v>
      </c>
      <c r="D29" s="12">
        <f>+'Placement in Current Cell vMR '!E18</f>
        <v>46647.749999999985</v>
      </c>
      <c r="E29" s="12">
        <f>+'Placement in Current Cell vMR '!F18</f>
        <v>47908.499999999985</v>
      </c>
      <c r="F29" s="12">
        <f>+'Placement in Current Cell vMR '!G18</f>
        <v>49169.249999999985</v>
      </c>
      <c r="G29" s="12">
        <f>+'Placement in Current Cell vMR '!H18</f>
        <v>50429.999999999985</v>
      </c>
      <c r="H29" s="12">
        <f>+'Placement in Current Cell vMR '!I18</f>
        <v>52951.499999999985</v>
      </c>
      <c r="I29" s="12">
        <f>+'Placement in Current Cell vMR '!J18</f>
        <v>55472.999999999985</v>
      </c>
      <c r="J29" s="12">
        <f>+'Placement in Current Cell vMR '!K18</f>
        <v>57994.499999999985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+'Placement in Current Cell vMR '!C19</f>
        <v>45229.406249999978</v>
      </c>
      <c r="C30" s="12">
        <f>+'Placement in Current Cell vMR '!D19</f>
        <v>46521.674999999981</v>
      </c>
      <c r="D30" s="12">
        <f>+'Placement in Current Cell vMR '!E19</f>
        <v>47813.943749999984</v>
      </c>
      <c r="E30" s="12">
        <f>+'Placement in Current Cell vMR '!F19</f>
        <v>49106.21249999998</v>
      </c>
      <c r="F30" s="12">
        <f>+'Placement in Current Cell vMR '!G19</f>
        <v>50398.481249999983</v>
      </c>
      <c r="G30" s="12">
        <f>+'Placement in Current Cell vMR '!H19</f>
        <v>51690.749999999978</v>
      </c>
      <c r="H30" s="12">
        <f>+'Placement in Current Cell vMR '!I19</f>
        <v>54275.287499999984</v>
      </c>
      <c r="I30" s="12">
        <f>+'Placement in Current Cell vMR '!J19</f>
        <v>56859.824999999983</v>
      </c>
      <c r="J30" s="12">
        <f>+'Placement in Current Cell vMR '!K19</f>
        <v>59444.362499999981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+'Placement in Current Cell vMR '!C20</f>
        <v>46360.141406249975</v>
      </c>
      <c r="C31" s="12">
        <f>+'Placement in Current Cell vMR '!D20</f>
        <v>47684.716874999976</v>
      </c>
      <c r="D31" s="12">
        <f>+'Placement in Current Cell vMR '!E20</f>
        <v>49009.292343749978</v>
      </c>
      <c r="E31" s="12">
        <f>+'Placement in Current Cell vMR '!F20</f>
        <v>50333.867812499971</v>
      </c>
      <c r="F31" s="12">
        <f>+'Placement in Current Cell vMR '!G20</f>
        <v>51658.44328124998</v>
      </c>
      <c r="G31" s="12">
        <f>+'Placement in Current Cell vMR '!H20</f>
        <v>52983.018749999974</v>
      </c>
      <c r="H31" s="12">
        <f>+'Placement in Current Cell vMR '!I20</f>
        <v>55632.169687499976</v>
      </c>
      <c r="I31" s="12">
        <f>+'Placement in Current Cell vMR '!J20</f>
        <v>58281.320624999978</v>
      </c>
      <c r="J31" s="12">
        <f>+'Placement in Current Cell vMR '!K20</f>
        <v>60930.471562499974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+'Placement in Current Cell vMR '!C21</f>
        <v>47519.144941406223</v>
      </c>
      <c r="C32" s="12">
        <f>+'Placement in Current Cell vMR '!D21</f>
        <v>48876.834796874973</v>
      </c>
      <c r="D32" s="12">
        <f>+'Placement in Current Cell vMR '!E21</f>
        <v>50234.524652343724</v>
      </c>
      <c r="E32" s="12">
        <f>+'Placement in Current Cell vMR '!F21</f>
        <v>51592.214507812467</v>
      </c>
      <c r="F32" s="12">
        <f>+'Placement in Current Cell vMR '!G21</f>
        <v>52949.904363281225</v>
      </c>
      <c r="G32" s="12">
        <f>+'Placement in Current Cell vMR '!H21</f>
        <v>54307.594218749968</v>
      </c>
      <c r="H32" s="12">
        <f>+'Placement in Current Cell vMR '!I21</f>
        <v>57022.973929687469</v>
      </c>
      <c r="I32" s="12">
        <f>+'Placement in Current Cell vMR '!J21</f>
        <v>59738.35364062497</v>
      </c>
      <c r="J32" s="12">
        <f>+'Placement in Current Cell vMR '!K21</f>
        <v>62453.73335156247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+'Placement in Current Cell vMR '!C22</f>
        <v>48707.123564941372</v>
      </c>
      <c r="C33" s="12">
        <f>+'Placement in Current Cell vMR '!D22</f>
        <v>50098.755666796846</v>
      </c>
      <c r="D33" s="12">
        <f>+'Placement in Current Cell vMR '!E22</f>
        <v>51490.387768652312</v>
      </c>
      <c r="E33" s="12">
        <f>+'Placement in Current Cell vMR '!F22</f>
        <v>52882.019870507771</v>
      </c>
      <c r="F33" s="12">
        <f>+'Placement in Current Cell vMR '!G22</f>
        <v>54273.651972363252</v>
      </c>
      <c r="G33" s="12">
        <f>+'Placement in Current Cell vMR '!H22</f>
        <v>55665.284074218711</v>
      </c>
      <c r="H33" s="12">
        <f>+'Placement in Current Cell vMR '!I22</f>
        <v>58448.548277929651</v>
      </c>
      <c r="I33" s="12">
        <f>+'Placement in Current Cell vMR '!J22</f>
        <v>61231.812481640591</v>
      </c>
      <c r="J33" s="12">
        <f>+'Placement in Current Cell vMR '!K22</f>
        <v>64015.076685351523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+'Placement in Current Cell vMR '!C23</f>
        <v>49924.801654064904</v>
      </c>
      <c r="C34" s="12">
        <f>+'Placement in Current Cell vMR '!D23</f>
        <v>51351.224558466762</v>
      </c>
      <c r="D34" s="12">
        <f>+'Placement in Current Cell vMR '!E23</f>
        <v>52777.647462868612</v>
      </c>
      <c r="E34" s="12">
        <f>+'Placement in Current Cell vMR '!F23</f>
        <v>54204.070367270462</v>
      </c>
      <c r="F34" s="12">
        <f>+'Placement in Current Cell vMR '!G23</f>
        <v>55630.493271672327</v>
      </c>
      <c r="G34" s="12">
        <f>+'Placement in Current Cell vMR '!H23</f>
        <v>57056.916176074177</v>
      </c>
      <c r="H34" s="12">
        <f>+'Placement in Current Cell vMR '!I23</f>
        <v>59909.761984877885</v>
      </c>
      <c r="I34" s="12">
        <f>+'Placement in Current Cell vMR '!J23</f>
        <v>62762.6077936816</v>
      </c>
      <c r="J34" s="12">
        <f>+'Placement in Current Cell vMR '!K23</f>
        <v>65615.453602485301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+'Placement in Current Cell vMR '!C24</f>
        <v>51172.921695416524</v>
      </c>
      <c r="C35" s="12">
        <f>+'Placement in Current Cell vMR '!D24</f>
        <v>52635.005172428428</v>
      </c>
      <c r="D35" s="12">
        <f>+'Placement in Current Cell vMR '!E24</f>
        <v>54097.088649440324</v>
      </c>
      <c r="E35" s="12">
        <f>+'Placement in Current Cell vMR '!F24</f>
        <v>55559.17212645222</v>
      </c>
      <c r="F35" s="12">
        <f>+'Placement in Current Cell vMR '!G24</f>
        <v>57021.255603464131</v>
      </c>
      <c r="G35" s="12">
        <f>+'Placement in Current Cell vMR '!H24</f>
        <v>58483.339080476027</v>
      </c>
      <c r="H35" s="12">
        <f>+'Placement in Current Cell vMR '!I24</f>
        <v>61407.506034499827</v>
      </c>
      <c r="I35" s="12">
        <f>+'Placement in Current Cell vMR '!J24</f>
        <v>64331.672988523635</v>
      </c>
      <c r="J35" s="12">
        <f>+'Placement in Current Cell vMR '!K24</f>
        <v>67255.83994254742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+'Placement in Current Cell vMR '!C25</f>
        <v>52452.244737801935</v>
      </c>
      <c r="C36" s="12">
        <f>+'Placement in Current Cell vMR '!D25</f>
        <v>53950.880301739133</v>
      </c>
      <c r="D36" s="12">
        <f>+'Placement in Current Cell vMR '!E25</f>
        <v>55449.515865676331</v>
      </c>
      <c r="E36" s="12">
        <f>+'Placement in Current Cell vMR '!F25</f>
        <v>56948.151429613521</v>
      </c>
      <c r="F36" s="12">
        <f>+'Placement in Current Cell vMR '!G25</f>
        <v>58446.786993550726</v>
      </c>
      <c r="G36" s="12">
        <f>+'Placement in Current Cell vMR '!H25</f>
        <v>59945.422557487924</v>
      </c>
      <c r="H36" s="12">
        <f>+'Placement in Current Cell vMR '!I25</f>
        <v>62942.693685362319</v>
      </c>
      <c r="I36" s="12">
        <f>+'Placement in Current Cell vMR '!J25</f>
        <v>65939.964813236715</v>
      </c>
      <c r="J36" s="12">
        <f>+'Placement in Current Cell vMR '!K25</f>
        <v>68937.235941111096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+'Placement in Current Cell vMR '!C26</f>
        <v>53763.550856246977</v>
      </c>
      <c r="C37" s="12">
        <f>+'Placement in Current Cell vMR '!D26</f>
        <v>55299.652309282603</v>
      </c>
      <c r="D37" s="12">
        <f>+'Placement in Current Cell vMR '!E26</f>
        <v>56835.753762318236</v>
      </c>
      <c r="E37" s="12">
        <f>+'Placement in Current Cell vMR '!F26</f>
        <v>58371.855215353855</v>
      </c>
      <c r="F37" s="12">
        <f>+'Placement in Current Cell vMR '!G26</f>
        <v>59907.956668389488</v>
      </c>
      <c r="G37" s="12">
        <f>+'Placement in Current Cell vMR '!H26</f>
        <v>61444.058121425114</v>
      </c>
      <c r="H37" s="12">
        <f>+'Placement in Current Cell vMR '!I26</f>
        <v>64516.261027496374</v>
      </c>
      <c r="I37" s="12">
        <f>+'Placement in Current Cell vMR '!J26</f>
        <v>67588.463933567633</v>
      </c>
      <c r="J37" s="12">
        <f>+'Placement in Current Cell vMR '!K26</f>
        <v>70660.66683963887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+'Placement in Current Cell vMR '!C27</f>
        <v>55107.639627653145</v>
      </c>
      <c r="C38" s="12">
        <f>+'Placement in Current Cell vMR '!D27</f>
        <v>56682.143617014663</v>
      </c>
      <c r="D38" s="12">
        <f>+'Placement in Current Cell vMR '!E27</f>
        <v>58256.647606376187</v>
      </c>
      <c r="E38" s="12">
        <f>+'Placement in Current Cell vMR '!F27</f>
        <v>59831.151595737698</v>
      </c>
      <c r="F38" s="12">
        <f>+'Placement in Current Cell vMR '!G27</f>
        <v>61405.655585099223</v>
      </c>
      <c r="G38" s="12">
        <f>+'Placement in Current Cell vMR '!H27</f>
        <v>62980.159574460733</v>
      </c>
      <c r="H38" s="12">
        <f>+'Placement in Current Cell vMR '!I27</f>
        <v>66129.167553183783</v>
      </c>
      <c r="I38" s="12">
        <f>+'Placement in Current Cell vMR '!J27</f>
        <v>69278.175531906818</v>
      </c>
      <c r="J38" s="12">
        <f>+'Placement in Current Cell vMR '!K27</f>
        <v>72427.183510629839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+'Placement in Current Cell vMR '!C28</f>
        <v>56485.330618344466</v>
      </c>
      <c r="C39" s="12">
        <f>+'Placement in Current Cell vMR '!D28</f>
        <v>58099.197207440026</v>
      </c>
      <c r="D39" s="12">
        <f>+'Placement in Current Cell vMR '!E28</f>
        <v>59713.063796535585</v>
      </c>
      <c r="E39" s="12">
        <f>+'Placement in Current Cell vMR '!F28</f>
        <v>61326.930385631138</v>
      </c>
      <c r="F39" s="12">
        <f>+'Placement in Current Cell vMR '!G28</f>
        <v>62940.796974726698</v>
      </c>
      <c r="G39" s="12">
        <f>+'Placement in Current Cell vMR '!H28</f>
        <v>64554.663563822243</v>
      </c>
      <c r="H39" s="12">
        <f>+'Placement in Current Cell vMR '!I28</f>
        <v>67782.39674201337</v>
      </c>
      <c r="I39" s="12">
        <f>+'Placement in Current Cell vMR '!J28</f>
        <v>71010.129920204476</v>
      </c>
      <c r="J39" s="12">
        <f>+'Placement in Current Cell vMR '!K28</f>
        <v>74237.863098395581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+'Placement in Current Cell vMR '!C29</f>
        <v>57897.463883803073</v>
      </c>
      <c r="C40" s="12">
        <f>+'Placement in Current Cell vMR '!D29</f>
        <v>59551.677137626022</v>
      </c>
      <c r="D40" s="12">
        <f>+'Placement in Current Cell vMR '!E29</f>
        <v>61205.890391448971</v>
      </c>
      <c r="E40" s="12">
        <f>+'Placement in Current Cell vMR '!F29</f>
        <v>62860.103645271913</v>
      </c>
      <c r="F40" s="12">
        <f>+'Placement in Current Cell vMR '!G29</f>
        <v>64514.316899094862</v>
      </c>
      <c r="G40" s="12">
        <f>+'Placement in Current Cell vMR '!H29</f>
        <v>66168.530152917796</v>
      </c>
      <c r="H40" s="12">
        <f>+'Placement in Current Cell vMR '!I29</f>
        <v>69476.956660563694</v>
      </c>
      <c r="I40" s="12">
        <f>+'Placement in Current Cell vMR '!J29</f>
        <v>72785.383168209577</v>
      </c>
      <c r="J40" s="12">
        <f>+'Placement in Current Cell vMR '!K29</f>
        <v>76093.80967585546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+'Placement in Current Cell vMR '!C30</f>
        <v>59344.900480898148</v>
      </c>
      <c r="C41" s="12">
        <f>+'Placement in Current Cell vMR '!D30</f>
        <v>61040.469066066667</v>
      </c>
      <c r="D41" s="12">
        <f>+'Placement in Current Cell vMR '!E30</f>
        <v>62736.037651235187</v>
      </c>
      <c r="E41" s="12">
        <f>+'Placement in Current Cell vMR '!F30</f>
        <v>64431.606236403706</v>
      </c>
      <c r="F41" s="12">
        <f>+'Placement in Current Cell vMR '!G30</f>
        <v>66127.174821572233</v>
      </c>
      <c r="G41" s="12">
        <f>+'Placement in Current Cell vMR '!H30</f>
        <v>67822.74340674073</v>
      </c>
      <c r="H41" s="12">
        <f>+'Placement in Current Cell vMR '!I30</f>
        <v>71213.880577077784</v>
      </c>
      <c r="I41" s="12">
        <f>+'Placement in Current Cell vMR '!J30</f>
        <v>74605.017747414808</v>
      </c>
      <c r="J41" s="12">
        <f>+'Placement in Current Cell vMR '!K30</f>
        <v>77996.154917751846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+'Placement in Current Cell vMR '!C31</f>
        <v>60828.522992920596</v>
      </c>
      <c r="C42" s="12">
        <f>+'Placement in Current Cell vMR '!D31</f>
        <v>62566.480792718328</v>
      </c>
      <c r="D42" s="12">
        <f>+'Placement in Current Cell vMR '!E31</f>
        <v>64304.43859251606</v>
      </c>
      <c r="E42" s="12">
        <f>+'Placement in Current Cell vMR '!F31</f>
        <v>66042.396392313793</v>
      </c>
      <c r="F42" s="12">
        <f>+'Placement in Current Cell vMR '!G31</f>
        <v>67780.354192111539</v>
      </c>
      <c r="G42" s="12">
        <f>+'Placement in Current Cell vMR '!H31</f>
        <v>69518.311991909242</v>
      </c>
      <c r="H42" s="12">
        <f>+'Placement in Current Cell vMR '!I31</f>
        <v>72994.227591504721</v>
      </c>
      <c r="I42" s="12">
        <f>+'Placement in Current Cell vMR '!J31</f>
        <v>76470.143191100171</v>
      </c>
      <c r="J42" s="12">
        <f>+'Placement in Current Cell vMR '!K31</f>
        <v>79946.058790695635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+'Placement in Current Cell vMR '!E32</f>
        <v>65912.049557328952</v>
      </c>
      <c r="E43" s="12">
        <f>+'Placement in Current Cell vMR '!F32</f>
        <v>67693.456302121631</v>
      </c>
      <c r="F43" s="12">
        <f>+'Placement in Current Cell vMR '!G32</f>
        <v>69474.863046914325</v>
      </c>
      <c r="G43" s="12">
        <f>+'Placement in Current Cell vMR '!H32</f>
        <v>71256.269791706975</v>
      </c>
      <c r="H43" s="12">
        <f>+'Placement in Current Cell vMR '!I32</f>
        <v>74819.083281292333</v>
      </c>
      <c r="I43" s="12">
        <f>+'Placement in Current Cell vMR '!J32</f>
        <v>78381.896770877662</v>
      </c>
      <c r="J43" s="12">
        <f>+'Placement in Current Cell vMR '!K32</f>
        <v>81944.71026046302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+'Placement in Current Cell vMR '!E33</f>
        <v>67559.850796262166</v>
      </c>
      <c r="E44" s="12">
        <f>+'Placement in Current Cell vMR '!F33</f>
        <v>69385.792709674672</v>
      </c>
      <c r="F44" s="12">
        <f>+'Placement in Current Cell vMR '!G33</f>
        <v>71211.734623087177</v>
      </c>
      <c r="G44" s="12">
        <f>+'Placement in Current Cell vMR '!H33</f>
        <v>73037.676536499639</v>
      </c>
      <c r="H44" s="12">
        <f>+'Placement in Current Cell vMR '!I33</f>
        <v>76689.560363324636</v>
      </c>
      <c r="I44" s="12">
        <f>+'Placement in Current Cell vMR '!J33</f>
        <v>80341.444190149603</v>
      </c>
      <c r="J44" s="12">
        <f>+'Placement in Current Cell vMR '!K33</f>
        <v>83993.328016974585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+'Placement in Current Cell vMR '!E34</f>
        <v>69248.847066168717</v>
      </c>
      <c r="E45" s="12">
        <f>+'Placement in Current Cell vMR '!F34</f>
        <v>71120.437527416536</v>
      </c>
      <c r="F45" s="12">
        <f>+'Placement in Current Cell vMR '!G34</f>
        <v>72992.027988664355</v>
      </c>
      <c r="G45" s="12">
        <f>+'Placement in Current Cell vMR '!H34</f>
        <v>74863.61844991213</v>
      </c>
      <c r="H45" s="12">
        <f>+'Placement in Current Cell vMR '!I34</f>
        <v>78606.799372407739</v>
      </c>
      <c r="I45" s="12">
        <f>+'Placement in Current Cell vMR '!J34</f>
        <v>82349.980294903333</v>
      </c>
      <c r="J45" s="12">
        <f>+'Placement in Current Cell vMR '!K34</f>
        <v>86093.161217398942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+'Placement in Current Cell vMR '!E35</f>
        <v>70980.068242822934</v>
      </c>
      <c r="E46" s="12">
        <f>+'Placement in Current Cell vMR '!F35</f>
        <v>72898.448465601949</v>
      </c>
      <c r="F46" s="12">
        <f>+'Placement in Current Cell vMR '!G35</f>
        <v>74816.828688380963</v>
      </c>
      <c r="G46" s="12">
        <f>+'Placement in Current Cell vMR '!H35</f>
        <v>76735.20891115992</v>
      </c>
      <c r="H46" s="12">
        <f>+'Placement in Current Cell vMR '!I35</f>
        <v>80571.96935671792</v>
      </c>
      <c r="I46" s="12">
        <f>+'Placement in Current Cell vMR '!J35</f>
        <v>84408.729802275906</v>
      </c>
      <c r="J46" s="12">
        <f>+'Placement in Current Cell vMR '!K35</f>
        <v>88245.490247833906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+'Placement in Current Cell vMR '!E36</f>
        <v>72754.569948893506</v>
      </c>
      <c r="E47" s="12">
        <f>+'Placement in Current Cell vMR '!F36</f>
        <v>74720.909677241987</v>
      </c>
      <c r="F47" s="12">
        <f>+'Placement in Current Cell vMR '!G36</f>
        <v>76687.249405590483</v>
      </c>
      <c r="G47" s="12">
        <f>+'Placement in Current Cell vMR '!H36</f>
        <v>78653.589133938905</v>
      </c>
      <c r="H47" s="12">
        <f>+'Placement in Current Cell vMR '!I36</f>
        <v>82586.268590635867</v>
      </c>
      <c r="I47" s="12">
        <f>+'Placement in Current Cell vMR '!J36</f>
        <v>86518.9480473328</v>
      </c>
      <c r="J47" s="12">
        <f>+'Placement in Current Cell vMR '!K36</f>
        <v>90451.627504029748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+'Placement in Current Cell vMR '!H37</f>
        <v>80619.928862287372</v>
      </c>
      <c r="H48" s="12">
        <f>+'Placement in Current Cell vMR '!I37</f>
        <v>84650.925305401761</v>
      </c>
      <c r="I48" s="12">
        <f>+'Placement in Current Cell vMR '!J37</f>
        <v>88681.921748516106</v>
      </c>
      <c r="J48" s="12">
        <f>+'Placement in Current Cell vMR '!K37</f>
        <v>92712.918191630481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+'Placement in Current Cell vMR '!H38</f>
        <v>82635.427083844552</v>
      </c>
      <c r="H49" s="12">
        <f>+'Placement in Current Cell vMR '!I38</f>
        <v>86767.198438036794</v>
      </c>
      <c r="I49" s="12">
        <f>+'Placement in Current Cell vMR '!J38</f>
        <v>90898.969792229007</v>
      </c>
      <c r="J49" s="12">
        <f>+'Placement in Current Cell vMR '!K38</f>
        <v>95030.741146421235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+'Placement in Current Cell vMR '!H39</f>
        <v>84701.312760940651</v>
      </c>
      <c r="H50" s="12">
        <f>+'Placement in Current Cell vMR '!I39</f>
        <v>88936.378398987712</v>
      </c>
      <c r="I50" s="12">
        <f>+'Placement in Current Cell vMR '!J39</f>
        <v>93171.444037034729</v>
      </c>
      <c r="J50" s="12">
        <f>+'Placement in Current Cell vMR '!K39</f>
        <v>97406.509675081761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+'Placement in Current Cell vMR '!H40</f>
        <v>86818.845579964167</v>
      </c>
      <c r="H51" s="12">
        <f>+'Placement in Current Cell vMR '!I40</f>
        <v>91159.787858962402</v>
      </c>
      <c r="I51" s="12">
        <f>+'Placement in Current Cell vMR '!J40</f>
        <v>95500.730137960592</v>
      </c>
      <c r="J51" s="12">
        <f>+'Placement in Current Cell vMR '!K40</f>
        <v>99841.672416958798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+'Placement in Current Cell vMR '!H41</f>
        <v>88989.31671946327</v>
      </c>
      <c r="H52" s="12">
        <f>+'Placement in Current Cell vMR '!I41</f>
        <v>93438.782555436454</v>
      </c>
      <c r="I52" s="12">
        <f>+'Placement in Current Cell vMR '!J41</f>
        <v>97888.248391409594</v>
      </c>
      <c r="J52" s="12">
        <f>+'Placement in Current Cell vMR '!K41</f>
        <v>102337.71422738276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3565</v>
      </c>
      <c r="C55" s="12">
        <f t="shared" si="0"/>
        <v>3270</v>
      </c>
      <c r="D55" s="12">
        <f t="shared" si="0"/>
        <v>2976</v>
      </c>
      <c r="E55" s="12">
        <f t="shared" si="0"/>
        <v>2779</v>
      </c>
      <c r="F55" s="12">
        <f t="shared" si="0"/>
        <v>3241</v>
      </c>
      <c r="G55" s="12">
        <f t="shared" si="0"/>
        <v>3693</v>
      </c>
      <c r="H55" s="12">
        <f t="shared" si="0"/>
        <v>3841</v>
      </c>
      <c r="I55" s="12">
        <f t="shared" si="0"/>
        <v>3955</v>
      </c>
      <c r="J55" s="12">
        <f t="shared" si="0"/>
        <v>4017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3953.9999999999927</v>
      </c>
      <c r="C56" s="12">
        <f t="shared" si="3"/>
        <v>3662.9999999999927</v>
      </c>
      <c r="D56" s="12">
        <f t="shared" si="3"/>
        <v>3372.9999999999927</v>
      </c>
      <c r="E56" s="12">
        <f t="shared" si="3"/>
        <v>3182.9999999999927</v>
      </c>
      <c r="F56" s="12">
        <f t="shared" si="3"/>
        <v>3661.9999999999927</v>
      </c>
      <c r="G56" s="12">
        <f t="shared" si="3"/>
        <v>4130.9999999999927</v>
      </c>
      <c r="H56" s="12">
        <f t="shared" si="3"/>
        <v>4299.9999999999927</v>
      </c>
      <c r="I56" s="12">
        <f t="shared" si="3"/>
        <v>4434.9999999999927</v>
      </c>
      <c r="J56" s="12">
        <f t="shared" si="3"/>
        <v>4516.9999999999927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3805.2499999999854</v>
      </c>
      <c r="C57" s="12">
        <f t="shared" si="6"/>
        <v>3446.9999999999854</v>
      </c>
      <c r="D57" s="12">
        <f t="shared" si="6"/>
        <v>3261.7499999999854</v>
      </c>
      <c r="E57" s="12">
        <f t="shared" si="6"/>
        <v>3231.4999999999854</v>
      </c>
      <c r="F57" s="12">
        <f t="shared" si="6"/>
        <v>3701.2499999999854</v>
      </c>
      <c r="G57" s="12">
        <f t="shared" si="6"/>
        <v>4160.9999999999854</v>
      </c>
      <c r="H57" s="12">
        <f t="shared" si="6"/>
        <v>4328.4999999999854</v>
      </c>
      <c r="I57" s="12">
        <f t="shared" si="6"/>
        <v>4463.9999999999854</v>
      </c>
      <c r="J57" s="12">
        <f t="shared" si="6"/>
        <v>4611.4999999999854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3682.4062499999782</v>
      </c>
      <c r="C58" s="12">
        <f t="shared" si="9"/>
        <v>3257.6749999999811</v>
      </c>
      <c r="D58" s="12">
        <f t="shared" si="9"/>
        <v>3176.943749999984</v>
      </c>
      <c r="E58" s="12">
        <f t="shared" si="9"/>
        <v>3277.2124999999796</v>
      </c>
      <c r="F58" s="12">
        <f t="shared" si="9"/>
        <v>3738.4812499999825</v>
      </c>
      <c r="G58" s="12">
        <f t="shared" si="9"/>
        <v>4186.7499999999782</v>
      </c>
      <c r="H58" s="12">
        <f t="shared" si="9"/>
        <v>4355.287499999984</v>
      </c>
      <c r="I58" s="12">
        <f t="shared" si="9"/>
        <v>4490.8249999999825</v>
      </c>
      <c r="J58" s="12">
        <f t="shared" si="9"/>
        <v>4709.3624999999811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3589.1414062499753</v>
      </c>
      <c r="C59" s="12">
        <f t="shared" si="12"/>
        <v>3097.7168749999764</v>
      </c>
      <c r="D59" s="12">
        <f t="shared" si="12"/>
        <v>3121.2923437499776</v>
      </c>
      <c r="E59" s="12">
        <f t="shared" si="12"/>
        <v>3323.8678124999715</v>
      </c>
      <c r="F59" s="12">
        <f t="shared" si="12"/>
        <v>3776.4432812499799</v>
      </c>
      <c r="G59" s="12">
        <f t="shared" si="12"/>
        <v>4214.0187499999738</v>
      </c>
      <c r="H59" s="12">
        <f t="shared" si="12"/>
        <v>4383.1696874999761</v>
      </c>
      <c r="I59" s="12">
        <f t="shared" si="12"/>
        <v>4514.3206249999785</v>
      </c>
      <c r="J59" s="12">
        <f t="shared" si="12"/>
        <v>4804.4715624999735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3522.1449414062226</v>
      </c>
      <c r="C60" s="12">
        <f t="shared" si="15"/>
        <v>2965.8347968749731</v>
      </c>
      <c r="D60" s="12">
        <f t="shared" si="15"/>
        <v>3096.5246523437236</v>
      </c>
      <c r="E60" s="12">
        <f t="shared" si="15"/>
        <v>3371.2145078124668</v>
      </c>
      <c r="F60" s="12">
        <f t="shared" si="15"/>
        <v>3813.9043632812245</v>
      </c>
      <c r="G60" s="12">
        <f t="shared" si="15"/>
        <v>4238.5942187499677</v>
      </c>
      <c r="H60" s="12">
        <f t="shared" si="15"/>
        <v>4404.9739296874686</v>
      </c>
      <c r="I60" s="12">
        <f t="shared" si="15"/>
        <v>4540.3536406249696</v>
      </c>
      <c r="J60" s="12">
        <f t="shared" si="15"/>
        <v>4907.7333515624705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3486.123564941372</v>
      </c>
      <c r="C61" s="12">
        <f t="shared" si="18"/>
        <v>2863.7556667968456</v>
      </c>
      <c r="D61" s="12">
        <f t="shared" si="18"/>
        <v>3101.3877686523119</v>
      </c>
      <c r="E61" s="12">
        <f t="shared" si="18"/>
        <v>3420.019870507771</v>
      </c>
      <c r="F61" s="12">
        <f t="shared" si="18"/>
        <v>3848.6519723632518</v>
      </c>
      <c r="G61" s="12">
        <f t="shared" si="18"/>
        <v>4262.2840742187109</v>
      </c>
      <c r="H61" s="12">
        <f t="shared" si="18"/>
        <v>4430.5482779296508</v>
      </c>
      <c r="I61" s="12">
        <f t="shared" si="18"/>
        <v>4559.8124816405907</v>
      </c>
      <c r="J61" s="12">
        <f t="shared" si="18"/>
        <v>5009.0766853515233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3478.8016540649041</v>
      </c>
      <c r="C62" s="12">
        <f t="shared" si="21"/>
        <v>2792.2245584667617</v>
      </c>
      <c r="D62" s="12">
        <f t="shared" si="21"/>
        <v>3138.6474628686119</v>
      </c>
      <c r="E62" s="12">
        <f t="shared" si="21"/>
        <v>3469.0703672704622</v>
      </c>
      <c r="F62" s="12">
        <f t="shared" si="21"/>
        <v>3886.493271672327</v>
      </c>
      <c r="G62" s="12">
        <f t="shared" si="21"/>
        <v>4283.9161760741772</v>
      </c>
      <c r="H62" s="12">
        <f t="shared" si="21"/>
        <v>4451.761984877885</v>
      </c>
      <c r="I62" s="12">
        <f t="shared" si="21"/>
        <v>4580.6077936816</v>
      </c>
      <c r="J62" s="12">
        <f t="shared" si="21"/>
        <v>5113.4536024853005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3502.921695416524</v>
      </c>
      <c r="C63" s="12">
        <f t="shared" si="24"/>
        <v>2752.0051724284276</v>
      </c>
      <c r="D63" s="12">
        <f t="shared" si="24"/>
        <v>3207.0886494403239</v>
      </c>
      <c r="E63" s="12">
        <f t="shared" si="24"/>
        <v>3516.1721264522203</v>
      </c>
      <c r="F63" s="12">
        <f t="shared" si="24"/>
        <v>3921.2556034641311</v>
      </c>
      <c r="G63" s="12">
        <f t="shared" si="24"/>
        <v>4305.3390804760274</v>
      </c>
      <c r="H63" s="12">
        <f t="shared" si="24"/>
        <v>4469.5060344998274</v>
      </c>
      <c r="I63" s="12">
        <f t="shared" si="24"/>
        <v>4597.6729885236346</v>
      </c>
      <c r="J63" s="12">
        <f t="shared" si="24"/>
        <v>5220.8399425474199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3555.2447378019351</v>
      </c>
      <c r="C64" s="12">
        <f t="shared" si="27"/>
        <v>2743.8803017391328</v>
      </c>
      <c r="D64" s="12">
        <f t="shared" si="27"/>
        <v>3309.5158656763306</v>
      </c>
      <c r="E64" s="12">
        <f t="shared" si="27"/>
        <v>3564.151429613521</v>
      </c>
      <c r="F64" s="12">
        <f t="shared" si="27"/>
        <v>3952.786993550726</v>
      </c>
      <c r="G64" s="12">
        <f t="shared" si="27"/>
        <v>4321.4225574879238</v>
      </c>
      <c r="H64" s="12">
        <f t="shared" si="27"/>
        <v>4486.6936853623192</v>
      </c>
      <c r="I64" s="12">
        <f t="shared" si="27"/>
        <v>4610.9648132367147</v>
      </c>
      <c r="J64" s="12">
        <f t="shared" si="27"/>
        <v>5329.2359411110956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3640.5508562469768</v>
      </c>
      <c r="C65" s="12">
        <f t="shared" si="30"/>
        <v>2768.6523092826028</v>
      </c>
      <c r="D65" s="12">
        <f t="shared" si="30"/>
        <v>3444.7537623182361</v>
      </c>
      <c r="E65" s="12">
        <f t="shared" si="30"/>
        <v>3613.8552153538549</v>
      </c>
      <c r="F65" s="12">
        <f t="shared" si="30"/>
        <v>3988.9566683894882</v>
      </c>
      <c r="G65" s="12">
        <f t="shared" si="30"/>
        <v>4337.0581214251142</v>
      </c>
      <c r="H65" s="12">
        <f t="shared" si="30"/>
        <v>4502.2610274963736</v>
      </c>
      <c r="I65" s="12">
        <f t="shared" si="30"/>
        <v>4624.4639335676329</v>
      </c>
      <c r="J65" s="12">
        <f t="shared" si="30"/>
        <v>5439.6668396388704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3758.639627653145</v>
      </c>
      <c r="C66" s="12">
        <f t="shared" si="33"/>
        <v>2827.1436170146626</v>
      </c>
      <c r="D66" s="12">
        <f t="shared" si="33"/>
        <v>3614.6476063761875</v>
      </c>
      <c r="E66" s="12">
        <f t="shared" si="33"/>
        <v>3665.1515957376978</v>
      </c>
      <c r="F66" s="12">
        <f t="shared" si="33"/>
        <v>4019.6555850992227</v>
      </c>
      <c r="G66" s="12">
        <f t="shared" si="33"/>
        <v>4352.159574460733</v>
      </c>
      <c r="H66" s="12">
        <f t="shared" si="33"/>
        <v>4515.1675531837827</v>
      </c>
      <c r="I66" s="12">
        <f t="shared" si="33"/>
        <v>4634.1755319068179</v>
      </c>
      <c r="J66" s="12">
        <f t="shared" si="33"/>
        <v>5552.1835106298386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3910.3306183444656</v>
      </c>
      <c r="C67" s="12">
        <f t="shared" si="36"/>
        <v>2920.1972074400255</v>
      </c>
      <c r="D67" s="12">
        <f t="shared" si="36"/>
        <v>3822.0637965355854</v>
      </c>
      <c r="E67" s="12">
        <f t="shared" si="36"/>
        <v>3710.9303856311381</v>
      </c>
      <c r="F67" s="12">
        <f t="shared" si="36"/>
        <v>4051.796974726698</v>
      </c>
      <c r="G67" s="12">
        <f t="shared" si="36"/>
        <v>4365.6635638222433</v>
      </c>
      <c r="H67" s="12">
        <f t="shared" si="36"/>
        <v>4527.3967420133704</v>
      </c>
      <c r="I67" s="12">
        <f t="shared" si="36"/>
        <v>4643.1299202044756</v>
      </c>
      <c r="J67" s="12">
        <f t="shared" si="36"/>
        <v>5667.8630983955809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4096.4638838030733</v>
      </c>
      <c r="C68" s="12">
        <f t="shared" si="39"/>
        <v>3046.6771376260222</v>
      </c>
      <c r="D68" s="12">
        <f t="shared" si="39"/>
        <v>4063.8903914489711</v>
      </c>
      <c r="E68" s="12">
        <f t="shared" si="39"/>
        <v>3760.1036452719127</v>
      </c>
      <c r="F68" s="12">
        <f t="shared" si="39"/>
        <v>4082.3168990948616</v>
      </c>
      <c r="G68" s="12">
        <f t="shared" si="39"/>
        <v>4374.5301529177959</v>
      </c>
      <c r="H68" s="12">
        <f t="shared" si="39"/>
        <v>4534.9566605636937</v>
      </c>
      <c r="I68" s="12">
        <f t="shared" si="39"/>
        <v>4648.383168209577</v>
      </c>
      <c r="J68" s="12">
        <f t="shared" si="39"/>
        <v>5784.8096758554602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4318.9004808981481</v>
      </c>
      <c r="C69" s="12">
        <f t="shared" si="42"/>
        <v>3210.4690660666674</v>
      </c>
      <c r="D69" s="12">
        <f t="shared" si="42"/>
        <v>4343.0376512351868</v>
      </c>
      <c r="E69" s="12">
        <f t="shared" si="42"/>
        <v>3809.6062364037061</v>
      </c>
      <c r="F69" s="12">
        <f t="shared" si="42"/>
        <v>4112.1748215722328</v>
      </c>
      <c r="G69" s="12">
        <f t="shared" si="42"/>
        <v>4381.7434067407303</v>
      </c>
      <c r="H69" s="12">
        <f t="shared" si="42"/>
        <v>4540.8805770777835</v>
      </c>
      <c r="I69" s="12">
        <f t="shared" si="42"/>
        <v>4651.0177474148077</v>
      </c>
      <c r="J69" s="12">
        <f t="shared" si="42"/>
        <v>5905.1549177518464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4558.5229929205962</v>
      </c>
      <c r="C70" s="12">
        <f t="shared" si="45"/>
        <v>3393.4807927183283</v>
      </c>
      <c r="D70" s="12">
        <f t="shared" si="45"/>
        <v>4662.4385925160605</v>
      </c>
      <c r="E70" s="12">
        <f t="shared" si="45"/>
        <v>3860.3963923137926</v>
      </c>
      <c r="F70" s="12">
        <f t="shared" si="45"/>
        <v>4140.3541921115393</v>
      </c>
      <c r="G70" s="12">
        <f t="shared" si="45"/>
        <v>4387.3119919092424</v>
      </c>
      <c r="H70" s="12">
        <f t="shared" si="45"/>
        <v>4544.2275915047212</v>
      </c>
      <c r="I70" s="12">
        <f t="shared" si="45"/>
        <v>4651.143191100171</v>
      </c>
      <c r="J70" s="12">
        <f t="shared" si="45"/>
        <v>6027.0587906956353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5017.0495573289518</v>
      </c>
      <c r="E71" s="12">
        <f t="shared" si="48"/>
        <v>3908.4563021216309</v>
      </c>
      <c r="F71" s="12">
        <f t="shared" si="48"/>
        <v>4166.8630469143245</v>
      </c>
      <c r="G71" s="12">
        <f t="shared" si="48"/>
        <v>4389.2697917069745</v>
      </c>
      <c r="H71" s="12">
        <f t="shared" si="48"/>
        <v>4542.0832812923327</v>
      </c>
      <c r="I71" s="12">
        <f t="shared" si="48"/>
        <v>4645.8967708776618</v>
      </c>
      <c r="J71" s="12">
        <f t="shared" si="48"/>
        <v>6151.7102604630199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5412.8507962621661</v>
      </c>
      <c r="E72" s="12">
        <f t="shared" si="51"/>
        <v>3958.7927096746716</v>
      </c>
      <c r="F72" s="12">
        <f t="shared" si="51"/>
        <v>4193.7346230871772</v>
      </c>
      <c r="G72" s="12">
        <f t="shared" si="51"/>
        <v>4387.676536499639</v>
      </c>
      <c r="H72" s="12">
        <f t="shared" si="51"/>
        <v>4540.5603633246355</v>
      </c>
      <c r="I72" s="12">
        <f t="shared" si="51"/>
        <v>4639.4441901496029</v>
      </c>
      <c r="J72" s="12">
        <f t="shared" si="51"/>
        <v>6279.3280169745849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5850.847066168717</v>
      </c>
      <c r="E73" s="12">
        <f t="shared" si="54"/>
        <v>4008.4375274165359</v>
      </c>
      <c r="F73" s="12">
        <f t="shared" si="54"/>
        <v>4217.0279886643548</v>
      </c>
      <c r="G73" s="12">
        <f t="shared" si="54"/>
        <v>4384.61844991213</v>
      </c>
      <c r="H73" s="12">
        <f t="shared" si="54"/>
        <v>4532.7993724077387</v>
      </c>
      <c r="I73" s="12">
        <f t="shared" si="54"/>
        <v>4627.9802949033328</v>
      </c>
      <c r="J73" s="12">
        <f t="shared" si="54"/>
        <v>6409.1612173989415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6330.0682428229338</v>
      </c>
      <c r="E74" s="12">
        <f t="shared" si="57"/>
        <v>4057.4484656019486</v>
      </c>
      <c r="F74" s="12">
        <f t="shared" si="57"/>
        <v>4240.8286883809633</v>
      </c>
      <c r="G74" s="12">
        <f t="shared" si="57"/>
        <v>4377.2089111599198</v>
      </c>
      <c r="H74" s="12">
        <f t="shared" si="57"/>
        <v>4523.9693567179202</v>
      </c>
      <c r="I74" s="12">
        <f t="shared" si="57"/>
        <v>4615.729802275906</v>
      </c>
      <c r="J74" s="12">
        <f t="shared" si="57"/>
        <v>6539.4902478339063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6832.5699488935061</v>
      </c>
      <c r="E75" s="12">
        <f t="shared" si="60"/>
        <v>4084.9096772419871</v>
      </c>
      <c r="F75" s="12">
        <f t="shared" si="60"/>
        <v>4240.2494055904826</v>
      </c>
      <c r="G75" s="12">
        <f t="shared" si="60"/>
        <v>4346.5891339389054</v>
      </c>
      <c r="H75" s="12">
        <f t="shared" si="60"/>
        <v>4487.2685906358674</v>
      </c>
      <c r="I75" s="12">
        <f t="shared" si="60"/>
        <v>4572.9480473328003</v>
      </c>
      <c r="J75" s="12">
        <f t="shared" si="60"/>
        <v>6649.6275040297478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6312.9288622873719</v>
      </c>
      <c r="H76" s="12">
        <f t="shared" si="63"/>
        <v>6551.9253054017609</v>
      </c>
      <c r="I76" s="12">
        <f t="shared" si="63"/>
        <v>6735.9217485161062</v>
      </c>
      <c r="J76" s="12">
        <f t="shared" si="63"/>
        <v>8910.9181916304806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8328.4270838445518</v>
      </c>
      <c r="H77" s="12">
        <f t="shared" si="66"/>
        <v>8668.198438036794</v>
      </c>
      <c r="I77" s="12">
        <f t="shared" si="66"/>
        <v>8952.969792229007</v>
      </c>
      <c r="J77" s="12">
        <f t="shared" si="66"/>
        <v>11228.741146421235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10394.312760940651</v>
      </c>
      <c r="H78" s="12">
        <f t="shared" si="69"/>
        <v>10837.378398987712</v>
      </c>
      <c r="I78" s="12">
        <f t="shared" si="69"/>
        <v>11225.444037034729</v>
      </c>
      <c r="J78" s="12">
        <f t="shared" si="69"/>
        <v>13604.509675081761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12511.845579964167</v>
      </c>
      <c r="H79" s="12">
        <f t="shared" si="72"/>
        <v>13060.787858962402</v>
      </c>
      <c r="I79" s="12">
        <f t="shared" si="72"/>
        <v>13554.730137960592</v>
      </c>
      <c r="J79" s="12">
        <f t="shared" si="72"/>
        <v>16039.672416958798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14682.31671946327</v>
      </c>
      <c r="H80" s="12">
        <f t="shared" si="75"/>
        <v>15339.782555436454</v>
      </c>
      <c r="I80" s="12">
        <f t="shared" si="75"/>
        <v>15942.248391409594</v>
      </c>
      <c r="J80" s="12">
        <f t="shared" si="75"/>
        <v>18535.714227382763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9.2754000260179437E-2</v>
      </c>
      <c r="C85" s="92">
        <f t="shared" si="78"/>
        <v>8.1893313298271986E-2</v>
      </c>
      <c r="D85" s="92">
        <f t="shared" si="78"/>
        <v>7.1842410196987228E-2</v>
      </c>
      <c r="E85" s="92">
        <f t="shared" si="78"/>
        <v>6.4898064034002001E-2</v>
      </c>
      <c r="F85" s="92">
        <f t="shared" si="78"/>
        <v>7.4404830230262453E-2</v>
      </c>
      <c r="G85" s="92">
        <f t="shared" si="78"/>
        <v>8.3350260681156474E-2</v>
      </c>
      <c r="H85" s="92">
        <f t="shared" si="78"/>
        <v>8.2497476320367635E-2</v>
      </c>
      <c r="I85" s="92">
        <f t="shared" si="78"/>
        <v>8.0970416624014829E-2</v>
      </c>
      <c r="J85" s="92">
        <f t="shared" si="78"/>
        <v>7.8483090088505847E-2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0.10113566605279289</v>
      </c>
      <c r="C86" s="92">
        <f t="shared" si="81"/>
        <v>9.0183913139818106E-2</v>
      </c>
      <c r="D86" s="92">
        <f t="shared" si="81"/>
        <v>8.0048413508317928E-2</v>
      </c>
      <c r="E86" s="92">
        <f t="shared" si="81"/>
        <v>7.3076658172050335E-2</v>
      </c>
      <c r="F86" s="92">
        <f t="shared" si="81"/>
        <v>8.2648731606030257E-2</v>
      </c>
      <c r="G86" s="92">
        <f t="shared" si="81"/>
        <v>9.165945550156418E-2</v>
      </c>
      <c r="H86" s="92">
        <f t="shared" si="81"/>
        <v>9.0793918918918859E-2</v>
      </c>
      <c r="I86" s="92">
        <f t="shared" si="81"/>
        <v>8.9262352822783386E-2</v>
      </c>
      <c r="J86" s="92">
        <f t="shared" si="81"/>
        <v>8.676027120988028E-2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9.4373899456858368E-2</v>
      </c>
      <c r="C87" s="92">
        <f t="shared" si="84"/>
        <v>8.2188841201716434E-2</v>
      </c>
      <c r="D87" s="92">
        <f t="shared" si="84"/>
        <v>7.5179781496334863E-2</v>
      </c>
      <c r="E87" s="92">
        <f t="shared" si="84"/>
        <v>7.2330281800478735E-2</v>
      </c>
      <c r="F87" s="92">
        <f t="shared" si="84"/>
        <v>8.1403404592240269E-2</v>
      </c>
      <c r="G87" s="92">
        <f t="shared" si="84"/>
        <v>8.9930623095376694E-2</v>
      </c>
      <c r="H87" s="92">
        <f t="shared" si="84"/>
        <v>8.9021656417744399E-2</v>
      </c>
      <c r="I87" s="92">
        <f t="shared" si="84"/>
        <v>8.7513968123272168E-2</v>
      </c>
      <c r="J87" s="92">
        <f t="shared" si="84"/>
        <v>8.6385178802240059E-2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8.8632301971260929E-2</v>
      </c>
      <c r="C88" s="92">
        <f t="shared" si="87"/>
        <v>7.5297591531064745E-2</v>
      </c>
      <c r="D88" s="92">
        <f t="shared" si="87"/>
        <v>7.1172877881577667E-2</v>
      </c>
      <c r="E88" s="92">
        <f t="shared" si="87"/>
        <v>7.1509579087476904E-2</v>
      </c>
      <c r="F88" s="92">
        <f t="shared" si="87"/>
        <v>8.0121758465494741E-2</v>
      </c>
      <c r="G88" s="92">
        <f t="shared" si="87"/>
        <v>8.8134683395082014E-2</v>
      </c>
      <c r="H88" s="92">
        <f t="shared" si="87"/>
        <v>8.7245342548076588E-2</v>
      </c>
      <c r="I88" s="92">
        <f t="shared" si="87"/>
        <v>8.5753499207546158E-2</v>
      </c>
      <c r="J88" s="92">
        <f t="shared" si="87"/>
        <v>8.6039325842696357E-2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8.3915302570666483E-2</v>
      </c>
      <c r="C89" s="92">
        <f t="shared" si="90"/>
        <v>6.947578610357219E-2</v>
      </c>
      <c r="D89" s="92">
        <f t="shared" si="90"/>
        <v>6.8019794799293543E-2</v>
      </c>
      <c r="E89" s="92">
        <f t="shared" si="90"/>
        <v>7.0705548021696929E-2</v>
      </c>
      <c r="F89" s="92">
        <f t="shared" si="90"/>
        <v>7.886978992627669E-2</v>
      </c>
      <c r="G89" s="92">
        <f t="shared" si="90"/>
        <v>8.6407733396214326E-2</v>
      </c>
      <c r="H89" s="92">
        <f t="shared" si="90"/>
        <v>8.5526931013287566E-2</v>
      </c>
      <c r="I89" s="92">
        <f t="shared" si="90"/>
        <v>8.3960805419680762E-2</v>
      </c>
      <c r="J89" s="92">
        <f t="shared" si="90"/>
        <v>8.5601531598545666E-2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8.005420690970344E-2</v>
      </c>
      <c r="C90" s="92">
        <f t="shared" si="93"/>
        <v>6.4599655787828114E-2</v>
      </c>
      <c r="D90" s="92">
        <f t="shared" si="93"/>
        <v>6.5690624386773422E-2</v>
      </c>
      <c r="E90" s="92">
        <f t="shared" si="93"/>
        <v>6.9911750229411762E-2</v>
      </c>
      <c r="F90" s="92">
        <f t="shared" si="93"/>
        <v>7.7619349627182199E-2</v>
      </c>
      <c r="G90" s="92">
        <f t="shared" si="93"/>
        <v>8.4655060391658932E-2</v>
      </c>
      <c r="H90" s="92">
        <f t="shared" si="93"/>
        <v>8.3716103418743915E-2</v>
      </c>
      <c r="I90" s="92">
        <f t="shared" si="93"/>
        <v>8.2255763625945999E-2</v>
      </c>
      <c r="J90" s="92">
        <f t="shared" si="93"/>
        <v>8.5283657449040318E-2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7.7090811015708915E-2</v>
      </c>
      <c r="C91" s="92">
        <f t="shared" si="96"/>
        <v>6.0627832471617404E-2</v>
      </c>
      <c r="D91" s="92">
        <f t="shared" si="96"/>
        <v>6.4092826234315892E-2</v>
      </c>
      <c r="E91" s="92">
        <f t="shared" si="96"/>
        <v>6.9144391057938792E-2</v>
      </c>
      <c r="F91" s="92">
        <f t="shared" si="96"/>
        <v>7.6324283041413032E-2</v>
      </c>
      <c r="G91" s="92">
        <f t="shared" si="96"/>
        <v>8.2918975044622201E-2</v>
      </c>
      <c r="H91" s="92">
        <f t="shared" si="96"/>
        <v>8.2019850381903181E-2</v>
      </c>
      <c r="I91" s="92">
        <f t="shared" si="96"/>
        <v>8.0459706409524712E-2</v>
      </c>
      <c r="J91" s="92">
        <f t="shared" si="96"/>
        <v>8.4890971856277808E-2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7.4899919348596411E-2</v>
      </c>
      <c r="C92" s="92">
        <f t="shared" si="99"/>
        <v>5.7501689871429784E-2</v>
      </c>
      <c r="D92" s="92">
        <f t="shared" si="99"/>
        <v>6.3229466001905932E-2</v>
      </c>
      <c r="E92" s="92">
        <f t="shared" si="99"/>
        <v>6.8376276086931309E-2</v>
      </c>
      <c r="F92" s="92">
        <f t="shared" si="99"/>
        <v>7.5110027668373602E-2</v>
      </c>
      <c r="G92" s="92">
        <f t="shared" si="99"/>
        <v>8.117628666314558E-2</v>
      </c>
      <c r="H92" s="92">
        <f t="shared" si="99"/>
        <v>8.0272674544301648E-2</v>
      </c>
      <c r="I92" s="92">
        <f t="shared" si="99"/>
        <v>7.8728950425932309E-2</v>
      </c>
      <c r="J92" s="92">
        <f t="shared" si="99"/>
        <v>8.4517100302226478E-2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7.3482729083627518E-2</v>
      </c>
      <c r="C93" s="92">
        <f t="shared" si="102"/>
        <v>5.5169199375106226E-2</v>
      </c>
      <c r="D93" s="92">
        <f t="shared" si="102"/>
        <v>6.3020016691694325E-2</v>
      </c>
      <c r="E93" s="92">
        <f t="shared" si="102"/>
        <v>6.7562825479934308E-2</v>
      </c>
      <c r="F93" s="92">
        <f t="shared" si="102"/>
        <v>7.3846621534164436E-2</v>
      </c>
      <c r="G93" s="92">
        <f t="shared" si="102"/>
        <v>7.9466556175496139E-2</v>
      </c>
      <c r="H93" s="92">
        <f t="shared" si="102"/>
        <v>7.8497770109589915E-2</v>
      </c>
      <c r="I93" s="92">
        <f t="shared" si="102"/>
        <v>7.6969112875810097E-2</v>
      </c>
      <c r="J93" s="92">
        <f t="shared" si="102"/>
        <v>8.415958640360155E-2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7.2708852031861504E-2</v>
      </c>
      <c r="C94" s="92">
        <f t="shared" si="105"/>
        <v>5.3584086194058189E-2</v>
      </c>
      <c r="D94" s="92">
        <f t="shared" si="105"/>
        <v>6.3473645294904735E-2</v>
      </c>
      <c r="E94" s="92">
        <f t="shared" si="105"/>
        <v>6.6764413112796461E-2</v>
      </c>
      <c r="F94" s="92">
        <f t="shared" si="105"/>
        <v>7.2536187351831982E-2</v>
      </c>
      <c r="G94" s="92">
        <f t="shared" si="105"/>
        <v>7.7689892087730472E-2</v>
      </c>
      <c r="H94" s="92">
        <f t="shared" si="105"/>
        <v>7.6753347566756558E-2</v>
      </c>
      <c r="I94" s="92">
        <f t="shared" si="105"/>
        <v>7.5184086047982435E-2</v>
      </c>
      <c r="J94" s="92">
        <f t="shared" si="105"/>
        <v>8.3782479265361198E-2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7.2632341564690339E-2</v>
      </c>
      <c r="C95" s="92">
        <f t="shared" si="108"/>
        <v>5.270511334797745E-2</v>
      </c>
      <c r="D95" s="92">
        <f t="shared" si="108"/>
        <v>6.4519371473061637E-2</v>
      </c>
      <c r="E95" s="92">
        <f t="shared" si="108"/>
        <v>6.5996844577118408E-2</v>
      </c>
      <c r="F95" s="92">
        <f t="shared" si="108"/>
        <v>7.133454940877848E-2</v>
      </c>
      <c r="G95" s="92">
        <f t="shared" si="108"/>
        <v>7.5946173348715895E-2</v>
      </c>
      <c r="H95" s="92">
        <f t="shared" si="108"/>
        <v>7.5020179083153504E-2</v>
      </c>
      <c r="I95" s="92">
        <f t="shared" si="108"/>
        <v>7.3446158655225746E-2</v>
      </c>
      <c r="J95" s="92">
        <f t="shared" si="108"/>
        <v>8.3403609874716178E-2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7.3197912863992354E-2</v>
      </c>
      <c r="C96" s="92">
        <f t="shared" si="111"/>
        <v>5.2495471488527734E-2</v>
      </c>
      <c r="D96" s="92">
        <f t="shared" si="111"/>
        <v>6.6151451381285309E-2</v>
      </c>
      <c r="E96" s="92">
        <f t="shared" si="111"/>
        <v>6.5255699101550713E-2</v>
      </c>
      <c r="F96" s="92">
        <f t="shared" si="111"/>
        <v>7.0045927318496126E-2</v>
      </c>
      <c r="G96" s="92">
        <f t="shared" si="111"/>
        <v>7.4233464802837101E-2</v>
      </c>
      <c r="H96" s="92">
        <f t="shared" si="111"/>
        <v>7.3281519673836781E-2</v>
      </c>
      <c r="I96" s="92">
        <f t="shared" si="111"/>
        <v>7.1687635850300468E-2</v>
      </c>
      <c r="J96" s="92">
        <f t="shared" si="111"/>
        <v>8.3023304831848055E-2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7.4376236202462476E-2</v>
      </c>
      <c r="C97" s="92">
        <f t="shared" si="114"/>
        <v>5.2922256790446154E-2</v>
      </c>
      <c r="D97" s="92">
        <f t="shared" si="114"/>
        <v>6.8384244270733863E-2</v>
      </c>
      <c r="E97" s="92">
        <f t="shared" si="114"/>
        <v>6.4407983643972821E-2</v>
      </c>
      <c r="F97" s="92">
        <f t="shared" si="114"/>
        <v>6.8803969752019967E-2</v>
      </c>
      <c r="G97" s="92">
        <f t="shared" si="114"/>
        <v>7.2532581764479298E-2</v>
      </c>
      <c r="H97" s="92">
        <f t="shared" si="114"/>
        <v>7.1573737127711201E-2</v>
      </c>
      <c r="I97" s="92">
        <f t="shared" si="114"/>
        <v>6.9961425410286271E-2</v>
      </c>
      <c r="J97" s="92">
        <f t="shared" si="114"/>
        <v>8.2658058894495845E-2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7.6141036110910054E-2</v>
      </c>
      <c r="C98" s="92">
        <f t="shared" si="117"/>
        <v>5.391871759359379E-2</v>
      </c>
      <c r="D98" s="92">
        <f t="shared" si="117"/>
        <v>7.1119148637586616E-2</v>
      </c>
      <c r="E98" s="92">
        <f t="shared" si="117"/>
        <v>6.3622735114583939E-2</v>
      </c>
      <c r="F98" s="92">
        <f t="shared" si="117"/>
        <v>6.7552238865085767E-2</v>
      </c>
      <c r="G98" s="92">
        <f t="shared" si="117"/>
        <v>7.0792150579632285E-2</v>
      </c>
      <c r="H98" s="92">
        <f t="shared" si="117"/>
        <v>6.9830874635269824E-2</v>
      </c>
      <c r="I98" s="92">
        <f t="shared" si="117"/>
        <v>6.8221130490182746E-2</v>
      </c>
      <c r="J98" s="92">
        <f t="shared" si="117"/>
        <v>8.2276944286726605E-2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7.8488359700835009E-2</v>
      </c>
      <c r="C99" s="92">
        <f t="shared" si="120"/>
        <v>5.5515633167329437E-2</v>
      </c>
      <c r="D99" s="92">
        <f t="shared" si="120"/>
        <v>7.4375998000362875E-2</v>
      </c>
      <c r="E99" s="92">
        <f t="shared" si="120"/>
        <v>6.2841975461114918E-2</v>
      </c>
      <c r="F99" s="92">
        <f t="shared" si="120"/>
        <v>6.6309357761384025E-2</v>
      </c>
      <c r="G99" s="92">
        <f t="shared" si="120"/>
        <v>6.9068006600474963E-2</v>
      </c>
      <c r="H99" s="92">
        <f t="shared" si="120"/>
        <v>6.8106738516007681E-2</v>
      </c>
      <c r="I99" s="92">
        <f t="shared" si="120"/>
        <v>6.6486802004385837E-2</v>
      </c>
      <c r="J99" s="92">
        <f t="shared" si="120"/>
        <v>8.1912512210287725E-2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8.1011604636939794E-2</v>
      </c>
      <c r="C100" s="92">
        <f t="shared" si="123"/>
        <v>5.734846623828993E-2</v>
      </c>
      <c r="D100" s="92">
        <f t="shared" si="123"/>
        <v>7.817374656309406E-2</v>
      </c>
      <c r="E100" s="92">
        <f t="shared" si="123"/>
        <v>6.2082216595056305E-2</v>
      </c>
      <c r="F100" s="92">
        <f t="shared" si="123"/>
        <v>6.5058991076548445E-2</v>
      </c>
      <c r="G100" s="92">
        <f t="shared" si="123"/>
        <v>6.7361348542310795E-2</v>
      </c>
      <c r="H100" s="92">
        <f t="shared" si="123"/>
        <v>6.6387546990573032E-2</v>
      </c>
      <c r="I100" s="92">
        <f t="shared" si="123"/>
        <v>6.4762015498686543E-2</v>
      </c>
      <c r="J100" s="92">
        <f t="shared" si="123"/>
        <v>8.1535989267923492E-2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8.2388530377353719E-2</v>
      </c>
      <c r="E101" s="92">
        <f t="shared" si="126"/>
        <v>6.1275477026285552E-2</v>
      </c>
      <c r="F101" s="92">
        <f t="shared" si="126"/>
        <v>6.3803256062263891E-2</v>
      </c>
      <c r="G101" s="92">
        <f t="shared" si="126"/>
        <v>6.5641793286777883E-2</v>
      </c>
      <c r="H101" s="92">
        <f t="shared" si="126"/>
        <v>6.463114932755154E-2</v>
      </c>
      <c r="I101" s="92">
        <f t="shared" si="126"/>
        <v>6.3007171135912809E-2</v>
      </c>
      <c r="J101" s="92">
        <f t="shared" si="126"/>
        <v>8.1164622860462332E-2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8.7097539644104494E-2</v>
      </c>
      <c r="E102" s="92">
        <f t="shared" si="129"/>
        <v>6.0507018657047773E-2</v>
      </c>
      <c r="F102" s="92">
        <f t="shared" si="129"/>
        <v>6.2576242548079364E-2</v>
      </c>
      <c r="G102" s="92">
        <f t="shared" si="129"/>
        <v>6.3913715025486262E-2</v>
      </c>
      <c r="H102" s="92">
        <f t="shared" si="129"/>
        <v>6.2933101821572413E-2</v>
      </c>
      <c r="I102" s="92">
        <f t="shared" si="129"/>
        <v>6.1285622442598608E-2</v>
      </c>
      <c r="J102" s="92">
        <f t="shared" si="129"/>
        <v>8.080047374957644E-2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9.2287565320179121E-2</v>
      </c>
      <c r="E103" s="92">
        <f t="shared" si="132"/>
        <v>5.9727582659085288E-2</v>
      </c>
      <c r="F103" s="92">
        <f t="shared" si="132"/>
        <v>6.1316292092538749E-2</v>
      </c>
      <c r="G103" s="92">
        <f t="shared" si="132"/>
        <v>6.2211700647173407E-2</v>
      </c>
      <c r="H103" s="92">
        <f t="shared" si="132"/>
        <v>6.1192852720357127E-2</v>
      </c>
      <c r="I103" s="92">
        <f t="shared" si="132"/>
        <v>5.954530628269139E-2</v>
      </c>
      <c r="J103" s="92">
        <f t="shared" si="132"/>
        <v>8.0432222496347405E-2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9.7912888520076402E-2</v>
      </c>
      <c r="E104" s="92">
        <f t="shared" si="135"/>
        <v>5.8939417870192967E-2</v>
      </c>
      <c r="F104" s="92">
        <f t="shared" si="135"/>
        <v>6.0088821814511473E-2</v>
      </c>
      <c r="G104" s="92">
        <f t="shared" si="135"/>
        <v>6.0493779694849481E-2</v>
      </c>
      <c r="H104" s="92">
        <f t="shared" si="135"/>
        <v>5.9488341004601208E-2</v>
      </c>
      <c r="I104" s="92">
        <f t="shared" si="135"/>
        <v>5.7846299829257042E-2</v>
      </c>
      <c r="J104" s="92">
        <f t="shared" si="135"/>
        <v>8.0036842433039324E-2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0.1036462781604548</v>
      </c>
      <c r="E105" s="92">
        <f t="shared" si="138"/>
        <v>5.7830421842148372E-2</v>
      </c>
      <c r="F105" s="92">
        <f t="shared" si="138"/>
        <v>5.8528985404371126E-2</v>
      </c>
      <c r="G105" s="92">
        <f t="shared" si="138"/>
        <v>5.8495015731208522E-2</v>
      </c>
      <c r="H105" s="92">
        <f t="shared" si="138"/>
        <v>5.7456159369977389E-2</v>
      </c>
      <c r="I105" s="92">
        <f t="shared" si="138"/>
        <v>5.5804408358343327E-2</v>
      </c>
      <c r="J105" s="92">
        <f t="shared" si="138"/>
        <v>7.934926975525336E-2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8.4957391124488524E-2</v>
      </c>
      <c r="H106" s="92">
        <f t="shared" si="141"/>
        <v>8.3892563354226901E-2</v>
      </c>
      <c r="I106" s="92">
        <f t="shared" si="141"/>
        <v>8.2199518567301677E-2</v>
      </c>
      <c r="J106" s="92">
        <f t="shared" si="141"/>
        <v>0.10633300149913461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0.11208132590260078</v>
      </c>
      <c r="H107" s="92">
        <f t="shared" si="144"/>
        <v>0.11098987743808242</v>
      </c>
      <c r="I107" s="92">
        <f t="shared" si="144"/>
        <v>0.10925450653148427</v>
      </c>
      <c r="J107" s="92">
        <f t="shared" si="144"/>
        <v>0.13399132653661283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0.13988335905016558</v>
      </c>
      <c r="H108" s="92">
        <f t="shared" si="147"/>
        <v>0.13876462437403436</v>
      </c>
      <c r="I108" s="92">
        <f t="shared" si="147"/>
        <v>0.1369858691947714</v>
      </c>
      <c r="J108" s="92">
        <f t="shared" si="147"/>
        <v>0.16234110970002824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0.16838044302641975</v>
      </c>
      <c r="H109" s="92">
        <f t="shared" si="150"/>
        <v>0.1672337399833852</v>
      </c>
      <c r="I109" s="92">
        <f t="shared" si="150"/>
        <v>0.16541051592464062</v>
      </c>
      <c r="J109" s="92">
        <f t="shared" si="150"/>
        <v>0.19139963744252886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0.19758995410208025</v>
      </c>
      <c r="H110" s="92">
        <f t="shared" si="153"/>
        <v>0.19641458348296981</v>
      </c>
      <c r="I110" s="92">
        <f t="shared" si="153"/>
        <v>0.19454577882275648</v>
      </c>
      <c r="J110" s="92">
        <f t="shared" si="153"/>
        <v>0.22118462837859187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/>
    <row r="142" spans="21:30" ht="14.25" customHeight="1" x14ac:dyDescent="0.3"/>
    <row r="143" spans="21:30" ht="14.25" customHeight="1" x14ac:dyDescent="0.3"/>
    <row r="144" spans="21:30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1000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42500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1000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-4773.4700379449932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1000</v>
      </c>
      <c r="E11" s="1" t="s">
        <v>20</v>
      </c>
      <c r="N11" s="284" t="s">
        <v>21</v>
      </c>
      <c r="O11" s="285"/>
      <c r="P11" s="285"/>
      <c r="Q11" s="286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42500</v>
      </c>
      <c r="N12" s="284" t="s">
        <v>23</v>
      </c>
      <c r="O12" s="285"/>
      <c r="P12" s="285"/>
      <c r="Q12" s="286"/>
      <c r="R12" s="24">
        <f>+G107/L80</f>
        <v>61417.757457464424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1000</v>
      </c>
      <c r="N13" s="284" t="s">
        <v>25</v>
      </c>
      <c r="O13" s="285"/>
      <c r="P13" s="285"/>
      <c r="Q13" s="286"/>
      <c r="R13" s="95">
        <f t="shared" ref="R13:T13" si="1">(R12-R11)/R11</f>
        <v>6.142062919410541E-2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1000</v>
      </c>
      <c r="J14" s="16"/>
      <c r="N14" s="284" t="s">
        <v>27</v>
      </c>
      <c r="O14" s="285"/>
      <c r="P14" s="285"/>
      <c r="Q14" s="286"/>
      <c r="R14" s="24">
        <f t="shared" ref="R14:T14" si="2">R12-R11</f>
        <v>3554.0267477113157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42500</v>
      </c>
      <c r="D16" s="37">
        <f t="shared" ref="D16:E16" si="3">C16+$B$11</f>
        <v>43500</v>
      </c>
      <c r="E16" s="37">
        <f t="shared" si="3"/>
        <v>44500</v>
      </c>
      <c r="F16" s="37">
        <f>E16+$B$11+$B$14</f>
        <v>45500</v>
      </c>
      <c r="G16" s="37">
        <f t="shared" ref="G16:H16" si="4">F16+$B$11</f>
        <v>46500</v>
      </c>
      <c r="H16" s="37">
        <f t="shared" si="4"/>
        <v>47500</v>
      </c>
      <c r="I16" s="37">
        <f t="shared" ref="I16:K16" si="5">H16+$B$11+$B$13</f>
        <v>49500</v>
      </c>
      <c r="J16" s="37">
        <f t="shared" si="5"/>
        <v>51500</v>
      </c>
      <c r="K16" s="37">
        <f t="shared" si="5"/>
        <v>53500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1000</v>
      </c>
      <c r="AS16" s="39">
        <f t="shared" si="7"/>
        <v>1000</v>
      </c>
      <c r="AT16" s="39">
        <f t="shared" si="7"/>
        <v>1000</v>
      </c>
      <c r="AU16" s="39">
        <f t="shared" si="7"/>
        <v>1000</v>
      </c>
      <c r="AV16" s="39">
        <f t="shared" si="7"/>
        <v>1000</v>
      </c>
      <c r="AW16" s="39">
        <f t="shared" si="7"/>
        <v>2000</v>
      </c>
      <c r="AX16" s="39">
        <f t="shared" si="7"/>
        <v>2000</v>
      </c>
      <c r="AY16" s="39">
        <f t="shared" si="7"/>
        <v>2000</v>
      </c>
      <c r="BA16" s="40">
        <f t="shared" ref="BA16:BH16" si="8">+D16/C16-1</f>
        <v>2.3529411764705799E-2</v>
      </c>
      <c r="BB16" s="40">
        <f t="shared" si="8"/>
        <v>2.2988505747126409E-2</v>
      </c>
      <c r="BC16" s="40">
        <f t="shared" si="8"/>
        <v>2.2471910112359605E-2</v>
      </c>
      <c r="BD16" s="40">
        <f t="shared" si="8"/>
        <v>2.19780219780219E-2</v>
      </c>
      <c r="BE16" s="40">
        <f t="shared" si="8"/>
        <v>2.1505376344086002E-2</v>
      </c>
      <c r="BF16" s="40">
        <f t="shared" si="8"/>
        <v>4.2105263157894646E-2</v>
      </c>
      <c r="BG16" s="40">
        <f t="shared" si="8"/>
        <v>4.0404040404040442E-2</v>
      </c>
      <c r="BH16" s="40">
        <f t="shared" si="8"/>
        <v>3.8834951456310662E-2</v>
      </c>
    </row>
    <row r="17" spans="1:60" ht="14.25" customHeight="1" x14ac:dyDescent="0.3">
      <c r="B17" s="36">
        <v>1</v>
      </c>
      <c r="C17" s="24">
        <f t="shared" ref="C17:K17" si="9">C16*$B$9</f>
        <v>43562.499999999993</v>
      </c>
      <c r="D17" s="24">
        <f t="shared" si="9"/>
        <v>44587.499999999993</v>
      </c>
      <c r="E17" s="24">
        <f t="shared" si="9"/>
        <v>45612.499999999993</v>
      </c>
      <c r="F17" s="24">
        <f t="shared" si="9"/>
        <v>46637.499999999993</v>
      </c>
      <c r="G17" s="24">
        <f t="shared" si="9"/>
        <v>47662.499999999993</v>
      </c>
      <c r="H17" s="24">
        <f t="shared" si="9"/>
        <v>48687.499999999993</v>
      </c>
      <c r="I17" s="24">
        <f t="shared" si="9"/>
        <v>50737.499999999993</v>
      </c>
      <c r="J17" s="24">
        <f t="shared" si="9"/>
        <v>52787.499999999993</v>
      </c>
      <c r="K17" s="24">
        <f t="shared" si="9"/>
        <v>54837.499999999993</v>
      </c>
      <c r="N17" s="284" t="s">
        <v>33</v>
      </c>
      <c r="O17" s="285"/>
      <c r="P17" s="285"/>
      <c r="Q17" s="286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1062.4999999999927</v>
      </c>
      <c r="Y17" s="41">
        <f t="shared" si="10"/>
        <v>1087.4999999999927</v>
      </c>
      <c r="Z17" s="41">
        <f t="shared" si="10"/>
        <v>1112.4999999999927</v>
      </c>
      <c r="AA17" s="41">
        <f t="shared" si="10"/>
        <v>1137.4999999999927</v>
      </c>
      <c r="AB17" s="41">
        <f t="shared" si="10"/>
        <v>1162.4999999999927</v>
      </c>
      <c r="AC17" s="41">
        <f t="shared" si="10"/>
        <v>1187.4999999999927</v>
      </c>
      <c r="AD17" s="41">
        <f t="shared" si="10"/>
        <v>1237.4999999999927</v>
      </c>
      <c r="AE17" s="41">
        <f t="shared" si="10"/>
        <v>1287.4999999999927</v>
      </c>
      <c r="AF17" s="41">
        <f t="shared" si="10"/>
        <v>1337.4999999999927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1025</v>
      </c>
      <c r="AS17" s="39">
        <f t="shared" si="12"/>
        <v>1025</v>
      </c>
      <c r="AT17" s="39">
        <f t="shared" si="12"/>
        <v>1025</v>
      </c>
      <c r="AU17" s="39">
        <f t="shared" si="12"/>
        <v>1025</v>
      </c>
      <c r="AV17" s="39">
        <f t="shared" si="12"/>
        <v>1025</v>
      </c>
      <c r="AW17" s="39">
        <f t="shared" si="12"/>
        <v>2050</v>
      </c>
      <c r="AX17" s="39">
        <f t="shared" si="12"/>
        <v>2050</v>
      </c>
      <c r="AY17" s="39">
        <f t="shared" si="12"/>
        <v>2050</v>
      </c>
      <c r="AZ17" s="42"/>
      <c r="BA17" s="40">
        <f t="shared" ref="BA17:BH17" si="13">+D17/C17-1</f>
        <v>2.3529411764705799E-2</v>
      </c>
      <c r="BB17" s="40">
        <f t="shared" si="13"/>
        <v>2.2988505747126409E-2</v>
      </c>
      <c r="BC17" s="40">
        <f t="shared" si="13"/>
        <v>2.2471910112359605E-2</v>
      </c>
      <c r="BD17" s="40">
        <f t="shared" si="13"/>
        <v>2.19780219780219E-2</v>
      </c>
      <c r="BE17" s="40">
        <f t="shared" si="13"/>
        <v>2.1505376344086002E-2</v>
      </c>
      <c r="BF17" s="40">
        <f t="shared" si="13"/>
        <v>4.2105263157894646E-2</v>
      </c>
      <c r="BG17" s="40">
        <f t="shared" si="13"/>
        <v>4.0404040404040442E-2</v>
      </c>
      <c r="BH17" s="40">
        <f t="shared" si="13"/>
        <v>3.8834951456310662E-2</v>
      </c>
    </row>
    <row r="18" spans="1:60" ht="14.25" customHeight="1" x14ac:dyDescent="0.3">
      <c r="B18" s="36">
        <v>2</v>
      </c>
      <c r="C18" s="24">
        <f t="shared" ref="C18:K18" si="14">C17*$B$9</f>
        <v>44651.562499999985</v>
      </c>
      <c r="D18" s="24">
        <f t="shared" si="14"/>
        <v>45702.187499999985</v>
      </c>
      <c r="E18" s="24">
        <f t="shared" si="14"/>
        <v>46752.812499999985</v>
      </c>
      <c r="F18" s="24">
        <f t="shared" si="14"/>
        <v>47803.437499999985</v>
      </c>
      <c r="G18" s="24">
        <f t="shared" si="14"/>
        <v>48854.062499999985</v>
      </c>
      <c r="H18" s="24">
        <f t="shared" si="14"/>
        <v>49904.687499999985</v>
      </c>
      <c r="I18" s="24">
        <f t="shared" si="14"/>
        <v>52005.937499999985</v>
      </c>
      <c r="J18" s="24">
        <f t="shared" si="14"/>
        <v>54107.187499999985</v>
      </c>
      <c r="K18" s="24">
        <f t="shared" si="14"/>
        <v>56208.437499999985</v>
      </c>
      <c r="N18" s="284" t="s">
        <v>34</v>
      </c>
      <c r="O18" s="285"/>
      <c r="P18" s="285"/>
      <c r="Q18" s="286"/>
      <c r="R18" s="24">
        <f>+R17*0.06</f>
        <v>204489.84</v>
      </c>
      <c r="S18" s="24">
        <f>S17*S13</f>
        <v>338222.90248515509</v>
      </c>
      <c r="T18" s="24">
        <v>221531</v>
      </c>
      <c r="U18" s="64" t="s">
        <v>73</v>
      </c>
      <c r="V18" s="65"/>
      <c r="X18" s="41">
        <f t="shared" ref="X18:AF18" si="15">+C18-C17</f>
        <v>1089.0624999999927</v>
      </c>
      <c r="Y18" s="41">
        <f t="shared" si="15"/>
        <v>1114.6874999999927</v>
      </c>
      <c r="Z18" s="41">
        <f t="shared" si="15"/>
        <v>1140.3124999999927</v>
      </c>
      <c r="AA18" s="41">
        <f t="shared" si="15"/>
        <v>1165.9374999999927</v>
      </c>
      <c r="AB18" s="41">
        <f t="shared" si="15"/>
        <v>1191.5624999999927</v>
      </c>
      <c r="AC18" s="41">
        <f t="shared" si="15"/>
        <v>1217.1874999999927</v>
      </c>
      <c r="AD18" s="41">
        <f t="shared" si="15"/>
        <v>1268.4374999999927</v>
      </c>
      <c r="AE18" s="41">
        <f t="shared" si="15"/>
        <v>1319.6874999999927</v>
      </c>
      <c r="AF18" s="41">
        <f t="shared" si="15"/>
        <v>1370.9374999999927</v>
      </c>
      <c r="AH18" s="1">
        <f t="shared" ref="AH18:AP18" si="16">+C18/C17-1</f>
        <v>2.4999999999999911E-2</v>
      </c>
      <c r="AI18" s="1">
        <f t="shared" si="16"/>
        <v>2.4999999999999911E-2</v>
      </c>
      <c r="AJ18" s="1">
        <f t="shared" si="16"/>
        <v>2.4999999999999911E-2</v>
      </c>
      <c r="AK18" s="1">
        <f t="shared" si="16"/>
        <v>2.4999999999999911E-2</v>
      </c>
      <c r="AL18" s="1">
        <f t="shared" si="16"/>
        <v>2.4999999999999911E-2</v>
      </c>
      <c r="AM18" s="1">
        <f t="shared" si="16"/>
        <v>2.4999999999999911E-2</v>
      </c>
      <c r="AN18" s="1">
        <f t="shared" si="16"/>
        <v>2.4999999999999911E-2</v>
      </c>
      <c r="AO18" s="1">
        <f t="shared" si="16"/>
        <v>2.4999999999999911E-2</v>
      </c>
      <c r="AP18" s="1">
        <f t="shared" si="16"/>
        <v>2.4999999999999911E-2</v>
      </c>
      <c r="AR18" s="39">
        <f t="shared" ref="AR18:AY18" si="17">+D18-C18</f>
        <v>1050.625</v>
      </c>
      <c r="AS18" s="39">
        <f t="shared" si="17"/>
        <v>1050.625</v>
      </c>
      <c r="AT18" s="39">
        <f t="shared" si="17"/>
        <v>1050.625</v>
      </c>
      <c r="AU18" s="39">
        <f t="shared" si="17"/>
        <v>1050.625</v>
      </c>
      <c r="AV18" s="39">
        <f t="shared" si="17"/>
        <v>1050.625</v>
      </c>
      <c r="AW18" s="39">
        <f t="shared" si="17"/>
        <v>2101.25</v>
      </c>
      <c r="AX18" s="39">
        <f t="shared" si="17"/>
        <v>2101.25</v>
      </c>
      <c r="AY18" s="39">
        <f t="shared" si="17"/>
        <v>2101.25</v>
      </c>
      <c r="AZ18" s="42"/>
      <c r="BA18" s="40">
        <f t="shared" ref="BA18:BH18" si="18">+D18/C18-1</f>
        <v>2.3529411764705799E-2</v>
      </c>
      <c r="BB18" s="40">
        <f t="shared" si="18"/>
        <v>2.2988505747126409E-2</v>
      </c>
      <c r="BC18" s="40">
        <f t="shared" si="18"/>
        <v>2.2471910112359605E-2</v>
      </c>
      <c r="BD18" s="40">
        <f t="shared" si="18"/>
        <v>2.19780219780219E-2</v>
      </c>
      <c r="BE18" s="40">
        <f t="shared" si="18"/>
        <v>2.1505376344086002E-2</v>
      </c>
      <c r="BF18" s="40">
        <f t="shared" si="18"/>
        <v>4.2105263157894646E-2</v>
      </c>
      <c r="BG18" s="40">
        <f t="shared" si="18"/>
        <v>4.0404040404040442E-2</v>
      </c>
      <c r="BH18" s="40">
        <f t="shared" si="18"/>
        <v>3.8834951456310662E-2</v>
      </c>
    </row>
    <row r="19" spans="1:60" ht="14.25" customHeight="1" x14ac:dyDescent="0.3">
      <c r="B19" s="36">
        <v>3</v>
      </c>
      <c r="C19" s="37">
        <f t="shared" ref="C19:K19" si="19">C18*$B$9</f>
        <v>45767.851562499978</v>
      </c>
      <c r="D19" s="37">
        <f t="shared" si="19"/>
        <v>46844.742187499978</v>
      </c>
      <c r="E19" s="37">
        <f t="shared" si="19"/>
        <v>47921.632812499978</v>
      </c>
      <c r="F19" s="37">
        <f t="shared" si="19"/>
        <v>48998.523437499978</v>
      </c>
      <c r="G19" s="37">
        <f t="shared" si="19"/>
        <v>50075.414062499978</v>
      </c>
      <c r="H19" s="37">
        <f t="shared" si="19"/>
        <v>51152.304687499978</v>
      </c>
      <c r="I19" s="37">
        <f t="shared" si="19"/>
        <v>53306.085937499978</v>
      </c>
      <c r="J19" s="37">
        <f t="shared" si="19"/>
        <v>55459.867187499978</v>
      </c>
      <c r="K19" s="37">
        <f t="shared" si="19"/>
        <v>57613.648437499978</v>
      </c>
      <c r="N19" s="284" t="s">
        <v>35</v>
      </c>
      <c r="O19" s="285"/>
      <c r="P19" s="285"/>
      <c r="Q19" s="286"/>
      <c r="R19" s="24">
        <f t="shared" ref="R19:T19" si="20">R18*1.2111</f>
        <v>247657.64522400001</v>
      </c>
      <c r="S19" s="24">
        <f t="shared" si="20"/>
        <v>409621.75719977135</v>
      </c>
      <c r="T19" s="24">
        <f t="shared" si="20"/>
        <v>268296.19410000002</v>
      </c>
      <c r="X19" s="41">
        <f t="shared" ref="X19:AF19" si="21">+C19-C18</f>
        <v>1116.2890624999927</v>
      </c>
      <c r="Y19" s="41">
        <f t="shared" si="21"/>
        <v>1142.5546874999927</v>
      </c>
      <c r="Z19" s="41">
        <f t="shared" si="21"/>
        <v>1168.8203124999927</v>
      </c>
      <c r="AA19" s="41">
        <f t="shared" si="21"/>
        <v>1195.0859374999927</v>
      </c>
      <c r="AB19" s="41">
        <f t="shared" si="21"/>
        <v>1221.3515624999927</v>
      </c>
      <c r="AC19" s="41">
        <f t="shared" si="21"/>
        <v>1247.6171874999927</v>
      </c>
      <c r="AD19" s="41">
        <f t="shared" si="21"/>
        <v>1300.1484374999927</v>
      </c>
      <c r="AE19" s="41">
        <f t="shared" si="21"/>
        <v>1352.6796874999927</v>
      </c>
      <c r="AF19" s="41">
        <f t="shared" si="21"/>
        <v>1405.2109374999927</v>
      </c>
      <c r="AH19" s="1">
        <f t="shared" ref="AH19:AP19" si="22">+C19/C18-1</f>
        <v>2.4999999999999911E-2</v>
      </c>
      <c r="AI19" s="1">
        <f t="shared" si="22"/>
        <v>2.4999999999999911E-2</v>
      </c>
      <c r="AJ19" s="1">
        <f t="shared" si="22"/>
        <v>2.4999999999999911E-2</v>
      </c>
      <c r="AK19" s="1">
        <f t="shared" si="22"/>
        <v>2.4999999999999911E-2</v>
      </c>
      <c r="AL19" s="1">
        <f t="shared" si="22"/>
        <v>2.4999999999999911E-2</v>
      </c>
      <c r="AM19" s="1">
        <f t="shared" si="22"/>
        <v>2.4999999999999911E-2</v>
      </c>
      <c r="AN19" s="1">
        <f t="shared" si="22"/>
        <v>2.4999999999999911E-2</v>
      </c>
      <c r="AO19" s="1">
        <f t="shared" si="22"/>
        <v>2.4999999999999911E-2</v>
      </c>
      <c r="AP19" s="1">
        <f t="shared" si="22"/>
        <v>2.4999999999999911E-2</v>
      </c>
      <c r="AR19" s="39">
        <f t="shared" ref="AR19:AY19" si="23">+D19-C19</f>
        <v>1076.890625</v>
      </c>
      <c r="AS19" s="39">
        <f t="shared" si="23"/>
        <v>1076.890625</v>
      </c>
      <c r="AT19" s="39">
        <f t="shared" si="23"/>
        <v>1076.890625</v>
      </c>
      <c r="AU19" s="39">
        <f t="shared" si="23"/>
        <v>1076.890625</v>
      </c>
      <c r="AV19" s="39">
        <f t="shared" si="23"/>
        <v>1076.890625</v>
      </c>
      <c r="AW19" s="39">
        <f t="shared" si="23"/>
        <v>2153.78125</v>
      </c>
      <c r="AX19" s="39">
        <f t="shared" si="23"/>
        <v>2153.78125</v>
      </c>
      <c r="AY19" s="39">
        <f t="shared" si="23"/>
        <v>2153.78125</v>
      </c>
      <c r="AZ19" s="42"/>
      <c r="BA19" s="40">
        <f t="shared" ref="BA19:BH19" si="24">+D19/C19-1</f>
        <v>2.3529411764705799E-2</v>
      </c>
      <c r="BB19" s="40">
        <f t="shared" si="24"/>
        <v>2.2988505747126409E-2</v>
      </c>
      <c r="BC19" s="40">
        <f t="shared" si="24"/>
        <v>2.2471910112359605E-2</v>
      </c>
      <c r="BD19" s="40">
        <f t="shared" si="24"/>
        <v>2.19780219780219E-2</v>
      </c>
      <c r="BE19" s="40">
        <f t="shared" si="24"/>
        <v>2.1505376344086002E-2</v>
      </c>
      <c r="BF19" s="40">
        <f t="shared" si="24"/>
        <v>4.2105263157894646E-2</v>
      </c>
      <c r="BG19" s="40">
        <f t="shared" si="24"/>
        <v>4.0404040404040442E-2</v>
      </c>
      <c r="BH19" s="40">
        <f t="shared" si="24"/>
        <v>3.8834951456310662E-2</v>
      </c>
    </row>
    <row r="20" spans="1:60" ht="14.25" customHeight="1" x14ac:dyDescent="0.3">
      <c r="B20" s="36">
        <v>4</v>
      </c>
      <c r="C20" s="24">
        <f t="shared" ref="C20:K20" si="25">C19*$B$9</f>
        <v>46912.047851562471</v>
      </c>
      <c r="D20" s="24">
        <f t="shared" si="25"/>
        <v>48015.860742187477</v>
      </c>
      <c r="E20" s="24">
        <f t="shared" si="25"/>
        <v>49119.673632812475</v>
      </c>
      <c r="F20" s="24">
        <f t="shared" si="25"/>
        <v>50223.486523437474</v>
      </c>
      <c r="G20" s="24">
        <f t="shared" si="25"/>
        <v>51327.299414062472</v>
      </c>
      <c r="H20" s="24">
        <f t="shared" si="25"/>
        <v>52431.112304687471</v>
      </c>
      <c r="I20" s="24">
        <f t="shared" si="25"/>
        <v>54638.738085937475</v>
      </c>
      <c r="J20" s="24">
        <f t="shared" si="25"/>
        <v>56846.363867187472</v>
      </c>
      <c r="K20" s="24">
        <f t="shared" si="25"/>
        <v>59053.989648437469</v>
      </c>
      <c r="S20" s="41"/>
      <c r="T20" s="41"/>
      <c r="V20" s="47" t="s">
        <v>74</v>
      </c>
      <c r="W20" s="66">
        <v>-562326.68052457739</v>
      </c>
      <c r="X20" s="41">
        <f t="shared" ref="X20:AF20" si="26">+C20-C19</f>
        <v>1144.1962890624927</v>
      </c>
      <c r="Y20" s="41">
        <f t="shared" si="26"/>
        <v>1171.1185546874985</v>
      </c>
      <c r="Z20" s="41">
        <f t="shared" si="26"/>
        <v>1198.0408203124971</v>
      </c>
      <c r="AA20" s="41">
        <f t="shared" si="26"/>
        <v>1224.9630859374956</v>
      </c>
      <c r="AB20" s="41">
        <f t="shared" si="26"/>
        <v>1251.8853515624942</v>
      </c>
      <c r="AC20" s="41">
        <f t="shared" si="26"/>
        <v>1278.8076171874927</v>
      </c>
      <c r="AD20" s="41">
        <f t="shared" si="26"/>
        <v>1332.6521484374971</v>
      </c>
      <c r="AE20" s="41">
        <f t="shared" si="26"/>
        <v>1386.4966796874942</v>
      </c>
      <c r="AF20" s="41">
        <f t="shared" si="26"/>
        <v>1440.3412109374913</v>
      </c>
      <c r="AH20" s="1">
        <f t="shared" ref="AH20:AP20" si="27">+C20/C19-1</f>
        <v>2.4999999999999911E-2</v>
      </c>
      <c r="AI20" s="1">
        <f t="shared" si="27"/>
        <v>2.4999999999999911E-2</v>
      </c>
      <c r="AJ20" s="1">
        <f t="shared" si="27"/>
        <v>2.4999999999999911E-2</v>
      </c>
      <c r="AK20" s="1">
        <f t="shared" si="27"/>
        <v>2.4999999999999911E-2</v>
      </c>
      <c r="AL20" s="1">
        <f t="shared" si="27"/>
        <v>2.4999999999999911E-2</v>
      </c>
      <c r="AM20" s="1">
        <f t="shared" si="27"/>
        <v>2.4999999999999911E-2</v>
      </c>
      <c r="AN20" s="1">
        <f t="shared" si="27"/>
        <v>2.4999999999999911E-2</v>
      </c>
      <c r="AO20" s="1">
        <f t="shared" si="27"/>
        <v>2.4999999999999911E-2</v>
      </c>
      <c r="AP20" s="1">
        <f t="shared" si="27"/>
        <v>2.4999999999999911E-2</v>
      </c>
      <c r="AR20" s="39">
        <f t="shared" ref="AR20:AY20" si="28">+D20-C20</f>
        <v>1103.8128906250058</v>
      </c>
      <c r="AS20" s="39">
        <f t="shared" si="28"/>
        <v>1103.8128906249985</v>
      </c>
      <c r="AT20" s="39">
        <f t="shared" si="28"/>
        <v>1103.8128906249985</v>
      </c>
      <c r="AU20" s="39">
        <f t="shared" si="28"/>
        <v>1103.8128906249985</v>
      </c>
      <c r="AV20" s="39">
        <f t="shared" si="28"/>
        <v>1103.8128906249985</v>
      </c>
      <c r="AW20" s="39">
        <f t="shared" si="28"/>
        <v>2207.6257812500044</v>
      </c>
      <c r="AX20" s="39">
        <f t="shared" si="28"/>
        <v>2207.6257812499971</v>
      </c>
      <c r="AY20" s="39">
        <f t="shared" si="28"/>
        <v>2207.6257812499971</v>
      </c>
      <c r="AZ20" s="42"/>
      <c r="BA20" s="40">
        <f t="shared" ref="BA20:BH20" si="29">+D20/C20-1</f>
        <v>2.3529411764706021E-2</v>
      </c>
      <c r="BB20" s="40">
        <f t="shared" si="29"/>
        <v>2.2988505747126409E-2</v>
      </c>
      <c r="BC20" s="40">
        <f t="shared" si="29"/>
        <v>2.2471910112359605E-2</v>
      </c>
      <c r="BD20" s="40">
        <f t="shared" si="29"/>
        <v>2.19780219780219E-2</v>
      </c>
      <c r="BE20" s="40">
        <f t="shared" si="29"/>
        <v>2.1505376344086002E-2</v>
      </c>
      <c r="BF20" s="40">
        <f t="shared" si="29"/>
        <v>4.2105263157894868E-2</v>
      </c>
      <c r="BG20" s="40">
        <f t="shared" si="29"/>
        <v>4.0404040404040442E-2</v>
      </c>
      <c r="BH20" s="40">
        <f t="shared" si="29"/>
        <v>3.8834951456310662E-2</v>
      </c>
    </row>
    <row r="21" spans="1:60" ht="14.25" customHeight="1" x14ac:dyDescent="0.3">
      <c r="B21" s="36">
        <v>5</v>
      </c>
      <c r="C21" s="24">
        <f t="shared" ref="C21:K21" si="30">C20*$B$9</f>
        <v>48084.84904785153</v>
      </c>
      <c r="D21" s="24">
        <f t="shared" si="30"/>
        <v>49216.257260742161</v>
      </c>
      <c r="E21" s="24">
        <f t="shared" si="30"/>
        <v>50347.665473632784</v>
      </c>
      <c r="F21" s="24">
        <f t="shared" si="30"/>
        <v>51479.073686523407</v>
      </c>
      <c r="G21" s="24">
        <f t="shared" si="30"/>
        <v>52610.48189941403</v>
      </c>
      <c r="H21" s="24">
        <f t="shared" si="30"/>
        <v>53741.890112304653</v>
      </c>
      <c r="I21" s="24">
        <f t="shared" si="30"/>
        <v>56004.706538085906</v>
      </c>
      <c r="J21" s="24">
        <f t="shared" si="30"/>
        <v>58267.522963867152</v>
      </c>
      <c r="K21" s="24">
        <f t="shared" si="30"/>
        <v>60530.339389648398</v>
      </c>
      <c r="N21" s="1" t="s">
        <v>36</v>
      </c>
      <c r="S21" s="41"/>
      <c r="T21" s="41"/>
      <c r="U21" s="43"/>
      <c r="V21" s="67" t="s">
        <v>75</v>
      </c>
      <c r="W21" s="68">
        <f>+R27-S27-W20</f>
        <v>-96600.861548361368</v>
      </c>
      <c r="X21" s="41">
        <f t="shared" ref="X21:AF21" si="31">+C21-C20</f>
        <v>1172.8011962890596</v>
      </c>
      <c r="Y21" s="41">
        <f t="shared" si="31"/>
        <v>1200.396518554684</v>
      </c>
      <c r="Z21" s="41">
        <f t="shared" si="31"/>
        <v>1227.9918408203084</v>
      </c>
      <c r="AA21" s="41">
        <f t="shared" si="31"/>
        <v>1255.5871630859328</v>
      </c>
      <c r="AB21" s="41">
        <f t="shared" si="31"/>
        <v>1283.1824853515573</v>
      </c>
      <c r="AC21" s="41">
        <f t="shared" si="31"/>
        <v>1310.7778076171817</v>
      </c>
      <c r="AD21" s="41">
        <f t="shared" si="31"/>
        <v>1365.9684521484305</v>
      </c>
      <c r="AE21" s="41">
        <f t="shared" si="31"/>
        <v>1421.1590966796794</v>
      </c>
      <c r="AF21" s="41">
        <f t="shared" si="31"/>
        <v>1476.3497412109282</v>
      </c>
      <c r="AH21" s="1">
        <f t="shared" ref="AH21:AP21" si="32">+C21/C20-1</f>
        <v>2.4999999999999911E-2</v>
      </c>
      <c r="AI21" s="1">
        <f t="shared" si="32"/>
        <v>2.4999999999999911E-2</v>
      </c>
      <c r="AJ21" s="1">
        <f t="shared" si="32"/>
        <v>2.4999999999999911E-2</v>
      </c>
      <c r="AK21" s="1">
        <f t="shared" si="32"/>
        <v>2.4999999999999911E-2</v>
      </c>
      <c r="AL21" s="1">
        <f t="shared" si="32"/>
        <v>2.4999999999999911E-2</v>
      </c>
      <c r="AM21" s="1">
        <f t="shared" si="32"/>
        <v>2.4999999999999911E-2</v>
      </c>
      <c r="AN21" s="1">
        <f t="shared" si="32"/>
        <v>2.4999999999999911E-2</v>
      </c>
      <c r="AO21" s="1">
        <f t="shared" si="32"/>
        <v>2.4999999999999911E-2</v>
      </c>
      <c r="AP21" s="1">
        <f t="shared" si="32"/>
        <v>2.4999999999999911E-2</v>
      </c>
      <c r="AR21" s="39">
        <f t="shared" ref="AR21:AY21" si="33">+D21-C21</f>
        <v>1131.4082128906302</v>
      </c>
      <c r="AS21" s="39">
        <f t="shared" si="33"/>
        <v>1131.408212890623</v>
      </c>
      <c r="AT21" s="39">
        <f t="shared" si="33"/>
        <v>1131.408212890623</v>
      </c>
      <c r="AU21" s="39">
        <f t="shared" si="33"/>
        <v>1131.408212890623</v>
      </c>
      <c r="AV21" s="39">
        <f t="shared" si="33"/>
        <v>1131.408212890623</v>
      </c>
      <c r="AW21" s="39">
        <f t="shared" si="33"/>
        <v>2262.8164257812532</v>
      </c>
      <c r="AX21" s="39">
        <f t="shared" si="33"/>
        <v>2262.8164257812459</v>
      </c>
      <c r="AY21" s="39">
        <f t="shared" si="33"/>
        <v>2262.8164257812459</v>
      </c>
      <c r="AZ21" s="42"/>
      <c r="BA21" s="40">
        <f t="shared" ref="BA21:BH21" si="34">+D21/C21-1</f>
        <v>2.3529411764706021E-2</v>
      </c>
      <c r="BB21" s="40">
        <f t="shared" si="34"/>
        <v>2.2988505747126409E-2</v>
      </c>
      <c r="BC21" s="40">
        <f t="shared" si="34"/>
        <v>2.2471910112359605E-2</v>
      </c>
      <c r="BD21" s="40">
        <f t="shared" si="34"/>
        <v>2.19780219780219E-2</v>
      </c>
      <c r="BE21" s="40">
        <f t="shared" si="34"/>
        <v>2.1505376344086002E-2</v>
      </c>
      <c r="BF21" s="40">
        <f t="shared" si="34"/>
        <v>4.2105263157894868E-2</v>
      </c>
      <c r="BG21" s="40">
        <f t="shared" si="34"/>
        <v>4.0404040404040442E-2</v>
      </c>
      <c r="BH21" s="40">
        <f t="shared" si="34"/>
        <v>3.8834951456310662E-2</v>
      </c>
    </row>
    <row r="22" spans="1:60" ht="14.25" customHeight="1" x14ac:dyDescent="0.3">
      <c r="B22" s="36">
        <v>6</v>
      </c>
      <c r="C22" s="24">
        <f t="shared" ref="C22:K22" si="35">C21*$B$9</f>
        <v>49286.970274047817</v>
      </c>
      <c r="D22" s="24">
        <f t="shared" si="35"/>
        <v>50446.663692260707</v>
      </c>
      <c r="E22" s="24">
        <f t="shared" si="35"/>
        <v>51606.357110473597</v>
      </c>
      <c r="F22" s="24">
        <f t="shared" si="35"/>
        <v>52766.050528686486</v>
      </c>
      <c r="G22" s="24">
        <f t="shared" si="35"/>
        <v>53925.743946899376</v>
      </c>
      <c r="H22" s="24">
        <f t="shared" si="35"/>
        <v>55085.437365112266</v>
      </c>
      <c r="I22" s="24">
        <f t="shared" si="35"/>
        <v>57404.824201538046</v>
      </c>
      <c r="J22" s="24">
        <f t="shared" si="35"/>
        <v>59724.211037963825</v>
      </c>
      <c r="K22" s="24">
        <f t="shared" si="35"/>
        <v>62043.597874389605</v>
      </c>
      <c r="N22" s="284" t="s">
        <v>37</v>
      </c>
      <c r="O22" s="285"/>
      <c r="P22" s="285"/>
      <c r="Q22" s="286"/>
      <c r="R22" s="69">
        <f>+G107</f>
        <v>11517672.055998303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6">+C22-C21</f>
        <v>1202.1212261962864</v>
      </c>
      <c r="Y22" s="41">
        <f t="shared" si="36"/>
        <v>1230.406431518546</v>
      </c>
      <c r="Z22" s="41">
        <f t="shared" si="36"/>
        <v>1258.6916368408129</v>
      </c>
      <c r="AA22" s="41">
        <f t="shared" si="36"/>
        <v>1286.9768421630797</v>
      </c>
      <c r="AB22" s="41">
        <f t="shared" si="36"/>
        <v>1315.2620474853466</v>
      </c>
      <c r="AC22" s="41">
        <f t="shared" si="36"/>
        <v>1343.5472528076134</v>
      </c>
      <c r="AD22" s="41">
        <f t="shared" si="36"/>
        <v>1400.1176634521398</v>
      </c>
      <c r="AE22" s="41">
        <f t="shared" si="36"/>
        <v>1456.6880740966735</v>
      </c>
      <c r="AF22" s="41">
        <f t="shared" si="36"/>
        <v>1513.2584847412072</v>
      </c>
      <c r="AH22" s="1">
        <f t="shared" ref="AH22:AP22" si="37">+C22/C21-1</f>
        <v>2.4999999999999911E-2</v>
      </c>
      <c r="AI22" s="1">
        <f t="shared" si="37"/>
        <v>2.4999999999999911E-2</v>
      </c>
      <c r="AJ22" s="1">
        <f t="shared" si="37"/>
        <v>2.4999999999999911E-2</v>
      </c>
      <c r="AK22" s="1">
        <f t="shared" si="37"/>
        <v>2.4999999999999911E-2</v>
      </c>
      <c r="AL22" s="1">
        <f t="shared" si="37"/>
        <v>2.4999999999999911E-2</v>
      </c>
      <c r="AM22" s="1">
        <f t="shared" si="37"/>
        <v>2.4999999999999911E-2</v>
      </c>
      <c r="AN22" s="1">
        <f t="shared" si="37"/>
        <v>2.4999999999999911E-2</v>
      </c>
      <c r="AO22" s="1">
        <f t="shared" si="37"/>
        <v>2.4999999999999911E-2</v>
      </c>
      <c r="AP22" s="1">
        <f t="shared" si="37"/>
        <v>2.4999999999999911E-2</v>
      </c>
      <c r="AR22" s="39">
        <f t="shared" ref="AR22:AY22" si="38">+D22-C22</f>
        <v>1159.6934182128898</v>
      </c>
      <c r="AS22" s="39">
        <f t="shared" si="38"/>
        <v>1159.6934182128898</v>
      </c>
      <c r="AT22" s="39">
        <f t="shared" si="38"/>
        <v>1159.6934182128898</v>
      </c>
      <c r="AU22" s="39">
        <f t="shared" si="38"/>
        <v>1159.6934182128898</v>
      </c>
      <c r="AV22" s="39">
        <f t="shared" si="38"/>
        <v>1159.6934182128898</v>
      </c>
      <c r="AW22" s="39">
        <f t="shared" si="38"/>
        <v>2319.3868364257796</v>
      </c>
      <c r="AX22" s="39">
        <f t="shared" si="38"/>
        <v>2319.3868364257796</v>
      </c>
      <c r="AY22" s="39">
        <f t="shared" si="38"/>
        <v>2319.3868364257796</v>
      </c>
      <c r="AZ22" s="42"/>
      <c r="BA22" s="40">
        <f t="shared" ref="BA22:BH22" si="39">+D22/C22-1</f>
        <v>2.3529411764705799E-2</v>
      </c>
      <c r="BB22" s="40">
        <f t="shared" si="39"/>
        <v>2.2988505747126409E-2</v>
      </c>
      <c r="BC22" s="40">
        <f t="shared" si="39"/>
        <v>2.2471910112359605E-2</v>
      </c>
      <c r="BD22" s="40">
        <f t="shared" si="39"/>
        <v>2.19780219780219E-2</v>
      </c>
      <c r="BE22" s="40">
        <f t="shared" si="39"/>
        <v>2.1505376344086002E-2</v>
      </c>
      <c r="BF22" s="40">
        <f t="shared" si="39"/>
        <v>4.2105263157894646E-2</v>
      </c>
      <c r="BG22" s="40">
        <f t="shared" si="39"/>
        <v>4.0404040404040442E-2</v>
      </c>
      <c r="BH22" s="40">
        <f t="shared" si="39"/>
        <v>3.8834951456310662E-2</v>
      </c>
    </row>
    <row r="23" spans="1:60" ht="14.25" customHeight="1" x14ac:dyDescent="0.3">
      <c r="B23" s="36">
        <v>7</v>
      </c>
      <c r="C23" s="24">
        <f t="shared" ref="C23:K23" si="40">C22*$B$9</f>
        <v>50519.144530899008</v>
      </c>
      <c r="D23" s="24">
        <f t="shared" si="40"/>
        <v>51707.830284567222</v>
      </c>
      <c r="E23" s="24">
        <f t="shared" si="40"/>
        <v>52896.51603823543</v>
      </c>
      <c r="F23" s="24">
        <f t="shared" si="40"/>
        <v>54085.201791903644</v>
      </c>
      <c r="G23" s="24">
        <f t="shared" si="40"/>
        <v>55273.887545571859</v>
      </c>
      <c r="H23" s="24">
        <f t="shared" si="40"/>
        <v>56462.573299240066</v>
      </c>
      <c r="I23" s="24">
        <f t="shared" si="40"/>
        <v>58839.944806576488</v>
      </c>
      <c r="J23" s="24">
        <f t="shared" si="40"/>
        <v>61217.316313912917</v>
      </c>
      <c r="K23" s="24">
        <f t="shared" si="40"/>
        <v>63594.687821249339</v>
      </c>
      <c r="N23" s="284" t="s">
        <v>39</v>
      </c>
      <c r="O23" s="285"/>
      <c r="P23" s="285"/>
      <c r="Q23" s="286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1">+C23-C22</f>
        <v>1232.1742568511909</v>
      </c>
      <c r="Y23" s="41">
        <f t="shared" si="41"/>
        <v>1261.1665923065157</v>
      </c>
      <c r="Z23" s="41">
        <f t="shared" si="41"/>
        <v>1290.1589277618332</v>
      </c>
      <c r="AA23" s="41">
        <f t="shared" si="41"/>
        <v>1319.151263217158</v>
      </c>
      <c r="AB23" s="41">
        <f t="shared" si="41"/>
        <v>1348.1435986724828</v>
      </c>
      <c r="AC23" s="41">
        <f t="shared" si="41"/>
        <v>1377.1359341278003</v>
      </c>
      <c r="AD23" s="41">
        <f t="shared" si="41"/>
        <v>1435.1206050384426</v>
      </c>
      <c r="AE23" s="41">
        <f t="shared" si="41"/>
        <v>1493.1052759490922</v>
      </c>
      <c r="AF23" s="41">
        <f t="shared" si="41"/>
        <v>1551.0899468597345</v>
      </c>
      <c r="AH23" s="1">
        <f t="shared" ref="AH23:AP23" si="42">+C23/C22-1</f>
        <v>2.4999999999999911E-2</v>
      </c>
      <c r="AI23" s="1">
        <f t="shared" si="42"/>
        <v>2.4999999999999911E-2</v>
      </c>
      <c r="AJ23" s="1">
        <f t="shared" si="42"/>
        <v>2.4999999999999911E-2</v>
      </c>
      <c r="AK23" s="1">
        <f t="shared" si="42"/>
        <v>2.4999999999999911E-2</v>
      </c>
      <c r="AL23" s="1">
        <f t="shared" si="42"/>
        <v>2.4999999999999911E-2</v>
      </c>
      <c r="AM23" s="1">
        <f t="shared" si="42"/>
        <v>2.4999999999999911E-2</v>
      </c>
      <c r="AN23" s="1">
        <f t="shared" si="42"/>
        <v>2.4999999999999911E-2</v>
      </c>
      <c r="AO23" s="1">
        <f t="shared" si="42"/>
        <v>2.4999999999999911E-2</v>
      </c>
      <c r="AP23" s="1">
        <f t="shared" si="42"/>
        <v>2.4999999999999911E-2</v>
      </c>
      <c r="AR23" s="39">
        <f t="shared" ref="AR23:AY23" si="43">+D23-C23</f>
        <v>1188.6857536682146</v>
      </c>
      <c r="AS23" s="39">
        <f t="shared" si="43"/>
        <v>1188.6857536682073</v>
      </c>
      <c r="AT23" s="39">
        <f t="shared" si="43"/>
        <v>1188.6857536682146</v>
      </c>
      <c r="AU23" s="39">
        <f t="shared" si="43"/>
        <v>1188.6857536682146</v>
      </c>
      <c r="AV23" s="39">
        <f t="shared" si="43"/>
        <v>1188.6857536682073</v>
      </c>
      <c r="AW23" s="39">
        <f t="shared" si="43"/>
        <v>2377.3715073364219</v>
      </c>
      <c r="AX23" s="39">
        <f t="shared" si="43"/>
        <v>2377.3715073364292</v>
      </c>
      <c r="AY23" s="39">
        <f t="shared" si="43"/>
        <v>2377.3715073364219</v>
      </c>
      <c r="AZ23" s="42"/>
      <c r="BA23" s="40">
        <f t="shared" ref="BA23:BH23" si="44">+D23/C23-1</f>
        <v>2.3529411764706021E-2</v>
      </c>
      <c r="BB23" s="40">
        <f t="shared" si="44"/>
        <v>2.2988505747126409E-2</v>
      </c>
      <c r="BC23" s="40">
        <f t="shared" si="44"/>
        <v>2.2471910112359605E-2</v>
      </c>
      <c r="BD23" s="40">
        <f t="shared" si="44"/>
        <v>2.1978021978022122E-2</v>
      </c>
      <c r="BE23" s="40">
        <f t="shared" si="44"/>
        <v>2.1505376344086002E-2</v>
      </c>
      <c r="BF23" s="40">
        <f t="shared" si="44"/>
        <v>4.2105263157894646E-2</v>
      </c>
      <c r="BG23" s="40">
        <f t="shared" si="44"/>
        <v>4.0404040404040442E-2</v>
      </c>
      <c r="BH23" s="40">
        <f t="shared" si="44"/>
        <v>3.8834951456310662E-2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5">C23*$B$9</f>
        <v>51782.123144171477</v>
      </c>
      <c r="D24" s="24">
        <f t="shared" si="45"/>
        <v>53000.526041681398</v>
      </c>
      <c r="E24" s="24">
        <f t="shared" si="45"/>
        <v>54218.928939191312</v>
      </c>
      <c r="F24" s="24">
        <f t="shared" si="45"/>
        <v>55437.331836701233</v>
      </c>
      <c r="G24" s="24">
        <f t="shared" si="45"/>
        <v>56655.734734211153</v>
      </c>
      <c r="H24" s="24">
        <f t="shared" si="45"/>
        <v>57874.13763172106</v>
      </c>
      <c r="I24" s="24">
        <f t="shared" si="45"/>
        <v>60310.943426740894</v>
      </c>
      <c r="J24" s="24">
        <f t="shared" si="45"/>
        <v>62747.749221760736</v>
      </c>
      <c r="K24" s="24">
        <f t="shared" si="45"/>
        <v>65184.55501678057</v>
      </c>
      <c r="N24" s="284" t="s">
        <v>40</v>
      </c>
      <c r="O24" s="285"/>
      <c r="P24" s="285"/>
      <c r="Q24" s="286"/>
      <c r="R24" s="24">
        <f>+R22-R23</f>
        <v>666487.055998303</v>
      </c>
      <c r="S24" s="24">
        <f t="shared" ref="S24:T24" si="46">S22-S23</f>
        <v>1076861.4821726773</v>
      </c>
      <c r="T24" s="24">
        <f t="shared" si="46"/>
        <v>684003</v>
      </c>
      <c r="U24" s="43"/>
      <c r="V24" s="43"/>
      <c r="X24" s="41">
        <f t="shared" ref="X24:AF24" si="47">+C24-C23</f>
        <v>1262.9786132724694</v>
      </c>
      <c r="Y24" s="41">
        <f t="shared" si="47"/>
        <v>1292.6957571141756</v>
      </c>
      <c r="Z24" s="41">
        <f t="shared" si="47"/>
        <v>1322.4129009558819</v>
      </c>
      <c r="AA24" s="41">
        <f t="shared" si="47"/>
        <v>1352.1300447975882</v>
      </c>
      <c r="AB24" s="41">
        <f t="shared" si="47"/>
        <v>1381.8471886392945</v>
      </c>
      <c r="AC24" s="41">
        <f t="shared" si="47"/>
        <v>1411.5643324809935</v>
      </c>
      <c r="AD24" s="41">
        <f t="shared" si="47"/>
        <v>1470.998620164406</v>
      </c>
      <c r="AE24" s="41">
        <f t="shared" si="47"/>
        <v>1530.4329078478186</v>
      </c>
      <c r="AF24" s="41">
        <f t="shared" si="47"/>
        <v>1589.8671955312311</v>
      </c>
      <c r="AH24" s="1">
        <f t="shared" ref="AH24:AP24" si="48">+C24/C23-1</f>
        <v>2.4999999999999911E-2</v>
      </c>
      <c r="AI24" s="1">
        <f t="shared" si="48"/>
        <v>2.4999999999999911E-2</v>
      </c>
      <c r="AJ24" s="1">
        <f t="shared" si="48"/>
        <v>2.4999999999999911E-2</v>
      </c>
      <c r="AK24" s="1">
        <f t="shared" si="48"/>
        <v>2.4999999999999911E-2</v>
      </c>
      <c r="AL24" s="1">
        <f t="shared" si="48"/>
        <v>2.4999999999999911E-2</v>
      </c>
      <c r="AM24" s="1">
        <f t="shared" si="48"/>
        <v>2.4999999999999911E-2</v>
      </c>
      <c r="AN24" s="1">
        <f t="shared" si="48"/>
        <v>2.4999999999999911E-2</v>
      </c>
      <c r="AO24" s="1">
        <f t="shared" si="48"/>
        <v>2.4999999999999911E-2</v>
      </c>
      <c r="AP24" s="1">
        <f t="shared" si="48"/>
        <v>2.4999999999999911E-2</v>
      </c>
      <c r="AR24" s="39">
        <f t="shared" ref="AR24:AY24" si="49">+D24-C24</f>
        <v>1218.4028975099209</v>
      </c>
      <c r="AS24" s="39">
        <f t="shared" si="49"/>
        <v>1218.4028975099136</v>
      </c>
      <c r="AT24" s="39">
        <f t="shared" si="49"/>
        <v>1218.4028975099209</v>
      </c>
      <c r="AU24" s="39">
        <f t="shared" si="49"/>
        <v>1218.4028975099209</v>
      </c>
      <c r="AV24" s="39">
        <f t="shared" si="49"/>
        <v>1218.4028975099063</v>
      </c>
      <c r="AW24" s="39">
        <f t="shared" si="49"/>
        <v>2436.8057950198345</v>
      </c>
      <c r="AX24" s="39">
        <f t="shared" si="49"/>
        <v>2436.8057950198418</v>
      </c>
      <c r="AY24" s="39">
        <f t="shared" si="49"/>
        <v>2436.8057950198345</v>
      </c>
      <c r="AZ24" s="42"/>
      <c r="BA24" s="40">
        <f t="shared" ref="BA24:BH24" si="50">+D24/C24-1</f>
        <v>2.3529411764706021E-2</v>
      </c>
      <c r="BB24" s="40">
        <f t="shared" si="50"/>
        <v>2.2988505747126409E-2</v>
      </c>
      <c r="BC24" s="40">
        <f t="shared" si="50"/>
        <v>2.2471910112359605E-2</v>
      </c>
      <c r="BD24" s="40">
        <f t="shared" si="50"/>
        <v>2.1978021978022122E-2</v>
      </c>
      <c r="BE24" s="40">
        <f t="shared" si="50"/>
        <v>2.150537634408578E-2</v>
      </c>
      <c r="BF24" s="40">
        <f t="shared" si="50"/>
        <v>4.2105263157894646E-2</v>
      </c>
      <c r="BG24" s="40">
        <f t="shared" si="50"/>
        <v>4.0404040404040442E-2</v>
      </c>
      <c r="BH24" s="40">
        <f t="shared" si="50"/>
        <v>3.8834951456310662E-2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1">C24*$B$9</f>
        <v>53076.676222775757</v>
      </c>
      <c r="D25" s="24">
        <f t="shared" si="51"/>
        <v>54325.53919272343</v>
      </c>
      <c r="E25" s="24">
        <f t="shared" si="51"/>
        <v>55574.402162671089</v>
      </c>
      <c r="F25" s="24">
        <f t="shared" si="51"/>
        <v>56823.265132618755</v>
      </c>
      <c r="G25" s="24">
        <f t="shared" si="51"/>
        <v>58072.128102566428</v>
      </c>
      <c r="H25" s="24">
        <f t="shared" si="51"/>
        <v>59320.99107251408</v>
      </c>
      <c r="I25" s="24">
        <f t="shared" si="51"/>
        <v>61818.717012409412</v>
      </c>
      <c r="J25" s="24">
        <f t="shared" si="51"/>
        <v>64316.442952304751</v>
      </c>
      <c r="K25" s="24">
        <f t="shared" si="51"/>
        <v>66814.168892200076</v>
      </c>
      <c r="N25" s="284" t="s">
        <v>41</v>
      </c>
      <c r="O25" s="285"/>
      <c r="P25" s="285"/>
      <c r="Q25" s="286"/>
      <c r="R25" s="24">
        <f>+R24*1.211</f>
        <v>807115.82481394499</v>
      </c>
      <c r="S25" s="24">
        <f t="shared" ref="S25:T25" si="52">S24*1.211</f>
        <v>1304079.2549111124</v>
      </c>
      <c r="T25" s="24">
        <f t="shared" si="52"/>
        <v>828327.63300000003</v>
      </c>
      <c r="X25" s="41">
        <f t="shared" ref="X25:AF25" si="53">+C25-C24</f>
        <v>1294.55307860428</v>
      </c>
      <c r="Y25" s="41">
        <f t="shared" si="53"/>
        <v>1325.0131510420324</v>
      </c>
      <c r="Z25" s="41">
        <f t="shared" si="53"/>
        <v>1355.4732234797775</v>
      </c>
      <c r="AA25" s="41">
        <f t="shared" si="53"/>
        <v>1385.9332959175226</v>
      </c>
      <c r="AB25" s="41">
        <f t="shared" si="53"/>
        <v>1416.393368355275</v>
      </c>
      <c r="AC25" s="41">
        <f t="shared" si="53"/>
        <v>1446.8534407930201</v>
      </c>
      <c r="AD25" s="41">
        <f t="shared" si="53"/>
        <v>1507.7735856685176</v>
      </c>
      <c r="AE25" s="41">
        <f t="shared" si="53"/>
        <v>1568.6937305440151</v>
      </c>
      <c r="AF25" s="41">
        <f t="shared" si="53"/>
        <v>1629.6138754195053</v>
      </c>
      <c r="AH25" s="1">
        <f t="shared" ref="AH25:AP25" si="54">+C25/C24-1</f>
        <v>2.4999999999999911E-2</v>
      </c>
      <c r="AI25" s="1">
        <f t="shared" si="54"/>
        <v>2.4999999999999911E-2</v>
      </c>
      <c r="AJ25" s="1">
        <f t="shared" si="54"/>
        <v>2.4999999999999911E-2</v>
      </c>
      <c r="AK25" s="1">
        <f t="shared" si="54"/>
        <v>2.4999999999999911E-2</v>
      </c>
      <c r="AL25" s="1">
        <f t="shared" si="54"/>
        <v>2.4999999999999911E-2</v>
      </c>
      <c r="AM25" s="1">
        <f t="shared" si="54"/>
        <v>2.4999999999999911E-2</v>
      </c>
      <c r="AN25" s="1">
        <f t="shared" si="54"/>
        <v>2.4999999999999911E-2</v>
      </c>
      <c r="AO25" s="1">
        <f t="shared" si="54"/>
        <v>2.4999999999999911E-2</v>
      </c>
      <c r="AP25" s="1">
        <f t="shared" si="54"/>
        <v>2.4999999999999911E-2</v>
      </c>
      <c r="AR25" s="39">
        <f t="shared" ref="AR25:AY25" si="55">+D25-C25</f>
        <v>1248.8629699476733</v>
      </c>
      <c r="AS25" s="39">
        <f t="shared" si="55"/>
        <v>1248.8629699476587</v>
      </c>
      <c r="AT25" s="39">
        <f t="shared" si="55"/>
        <v>1248.862969947666</v>
      </c>
      <c r="AU25" s="39">
        <f t="shared" si="55"/>
        <v>1248.8629699476733</v>
      </c>
      <c r="AV25" s="39">
        <f t="shared" si="55"/>
        <v>1248.8629699476514</v>
      </c>
      <c r="AW25" s="39">
        <f t="shared" si="55"/>
        <v>2497.725939895332</v>
      </c>
      <c r="AX25" s="39">
        <f t="shared" si="55"/>
        <v>2497.7259398953393</v>
      </c>
      <c r="AY25" s="39">
        <f t="shared" si="55"/>
        <v>2497.7259398953247</v>
      </c>
      <c r="AZ25" s="42"/>
      <c r="BA25" s="40">
        <f t="shared" ref="BA25:BH25" si="56">+D25/C25-1</f>
        <v>2.3529411764706021E-2</v>
      </c>
      <c r="BB25" s="40">
        <f t="shared" si="56"/>
        <v>2.2988505747126409E-2</v>
      </c>
      <c r="BC25" s="40">
        <f t="shared" si="56"/>
        <v>2.2471910112359605E-2</v>
      </c>
      <c r="BD25" s="40">
        <f t="shared" si="56"/>
        <v>2.1978021978022122E-2</v>
      </c>
      <c r="BE25" s="40">
        <f t="shared" si="56"/>
        <v>2.150537634408578E-2</v>
      </c>
      <c r="BF25" s="40">
        <f t="shared" si="56"/>
        <v>4.2105263157894868E-2</v>
      </c>
      <c r="BG25" s="40">
        <f t="shared" si="56"/>
        <v>4.0404040404040664E-2</v>
      </c>
      <c r="BH25" s="40">
        <f t="shared" si="56"/>
        <v>3.8834951456310662E-2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7">C25*$B$9</f>
        <v>54403.59312834515</v>
      </c>
      <c r="D26" s="24">
        <f t="shared" si="57"/>
        <v>55683.677672541511</v>
      </c>
      <c r="E26" s="24">
        <f t="shared" si="57"/>
        <v>56963.762216737865</v>
      </c>
      <c r="F26" s="24">
        <f t="shared" si="57"/>
        <v>58243.846760934219</v>
      </c>
      <c r="G26" s="24">
        <f t="shared" si="57"/>
        <v>59523.931305130587</v>
      </c>
      <c r="H26" s="24">
        <f t="shared" si="57"/>
        <v>60804.015849326926</v>
      </c>
      <c r="I26" s="24">
        <f t="shared" si="57"/>
        <v>63364.184937719641</v>
      </c>
      <c r="J26" s="24">
        <f t="shared" si="57"/>
        <v>65924.354026112371</v>
      </c>
      <c r="K26" s="24">
        <f t="shared" si="57"/>
        <v>68484.523114505078</v>
      </c>
      <c r="S26" s="41"/>
      <c r="T26" s="41"/>
      <c r="X26" s="41">
        <f t="shared" ref="X26:AF26" si="58">+C26-C25</f>
        <v>1326.9169055693928</v>
      </c>
      <c r="Y26" s="41">
        <f t="shared" si="58"/>
        <v>1358.1384798180807</v>
      </c>
      <c r="Z26" s="41">
        <f t="shared" si="58"/>
        <v>1389.3600540667758</v>
      </c>
      <c r="AA26" s="41">
        <f t="shared" si="58"/>
        <v>1420.5816283154636</v>
      </c>
      <c r="AB26" s="41">
        <f t="shared" si="58"/>
        <v>1451.8032025641587</v>
      </c>
      <c r="AC26" s="41">
        <f t="shared" si="58"/>
        <v>1483.0247768128465</v>
      </c>
      <c r="AD26" s="41">
        <f t="shared" si="58"/>
        <v>1545.4679253102295</v>
      </c>
      <c r="AE26" s="41">
        <f t="shared" si="58"/>
        <v>1607.9110738076197</v>
      </c>
      <c r="AF26" s="41">
        <f t="shared" si="58"/>
        <v>1670.3542223050026</v>
      </c>
      <c r="AH26" s="1">
        <f t="shared" ref="AH26:AP26" si="59">+C26/C25-1</f>
        <v>2.4999999999999911E-2</v>
      </c>
      <c r="AI26" s="1">
        <f t="shared" si="59"/>
        <v>2.4999999999999911E-2</v>
      </c>
      <c r="AJ26" s="1">
        <f t="shared" si="59"/>
        <v>2.4999999999999911E-2</v>
      </c>
      <c r="AK26" s="1">
        <f t="shared" si="59"/>
        <v>2.4999999999999911E-2</v>
      </c>
      <c r="AL26" s="1">
        <f t="shared" si="59"/>
        <v>2.4999999999999911E-2</v>
      </c>
      <c r="AM26" s="1">
        <f t="shared" si="59"/>
        <v>2.4999999999999911E-2</v>
      </c>
      <c r="AN26" s="1">
        <f t="shared" si="59"/>
        <v>2.4999999999999911E-2</v>
      </c>
      <c r="AO26" s="1">
        <f t="shared" si="59"/>
        <v>2.4999999999999911E-2</v>
      </c>
      <c r="AP26" s="1">
        <f t="shared" si="59"/>
        <v>2.4999999999999911E-2</v>
      </c>
      <c r="AR26" s="39">
        <f t="shared" ref="AR26:AY26" si="60">+D26-C26</f>
        <v>1280.0845441963611</v>
      </c>
      <c r="AS26" s="39">
        <f t="shared" si="60"/>
        <v>1280.0845441963538</v>
      </c>
      <c r="AT26" s="39">
        <f t="shared" si="60"/>
        <v>1280.0845441963538</v>
      </c>
      <c r="AU26" s="39">
        <f t="shared" si="60"/>
        <v>1280.0845441963684</v>
      </c>
      <c r="AV26" s="39">
        <f t="shared" si="60"/>
        <v>1280.0845441963393</v>
      </c>
      <c r="AW26" s="39">
        <f t="shared" si="60"/>
        <v>2560.1690883927149</v>
      </c>
      <c r="AX26" s="39">
        <f t="shared" si="60"/>
        <v>2560.1690883927295</v>
      </c>
      <c r="AY26" s="39">
        <f t="shared" si="60"/>
        <v>2560.1690883927076</v>
      </c>
      <c r="AZ26" s="42"/>
      <c r="BA26" s="40">
        <f t="shared" ref="BA26:BH26" si="61">+D26/C26-1</f>
        <v>2.3529411764706021E-2</v>
      </c>
      <c r="BB26" s="40">
        <f t="shared" si="61"/>
        <v>2.2988505747126409E-2</v>
      </c>
      <c r="BC26" s="40">
        <f t="shared" si="61"/>
        <v>2.2471910112359605E-2</v>
      </c>
      <c r="BD26" s="40">
        <f t="shared" si="61"/>
        <v>2.1978021978022122E-2</v>
      </c>
      <c r="BE26" s="40">
        <f t="shared" si="61"/>
        <v>2.150537634408578E-2</v>
      </c>
      <c r="BF26" s="40">
        <f t="shared" si="61"/>
        <v>4.2105263157894868E-2</v>
      </c>
      <c r="BG26" s="40">
        <f t="shared" si="61"/>
        <v>4.0404040404040664E-2</v>
      </c>
      <c r="BH26" s="40">
        <f t="shared" si="61"/>
        <v>3.8834951456310662E-2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2">C26*$B$9</f>
        <v>55763.682956553777</v>
      </c>
      <c r="D27" s="24">
        <f t="shared" si="62"/>
        <v>57075.769614355042</v>
      </c>
      <c r="E27" s="24">
        <f t="shared" si="62"/>
        <v>58387.856272156307</v>
      </c>
      <c r="F27" s="24">
        <f t="shared" si="62"/>
        <v>59699.942929957571</v>
      </c>
      <c r="G27" s="24">
        <f t="shared" si="62"/>
        <v>61012.029587758843</v>
      </c>
      <c r="H27" s="24">
        <f t="shared" si="62"/>
        <v>62324.116245560093</v>
      </c>
      <c r="I27" s="24">
        <f t="shared" si="62"/>
        <v>64948.28956116263</v>
      </c>
      <c r="J27" s="24">
        <f t="shared" si="62"/>
        <v>67572.462876765174</v>
      </c>
      <c r="K27" s="24">
        <f t="shared" si="62"/>
        <v>70196.636192367703</v>
      </c>
      <c r="N27" s="284" t="s">
        <v>42</v>
      </c>
      <c r="O27" s="285"/>
      <c r="P27" s="285"/>
      <c r="Q27" s="286"/>
      <c r="R27" s="24">
        <f t="shared" ref="R27:T27" si="63">R25+R19</f>
        <v>1054773.4700379451</v>
      </c>
      <c r="S27" s="24">
        <f t="shared" si="63"/>
        <v>1713701.0121108838</v>
      </c>
      <c r="T27" s="24">
        <f t="shared" si="63"/>
        <v>1096623.8271000001</v>
      </c>
      <c r="X27" s="41">
        <f t="shared" ref="X27:AF27" si="64">+C27-C26</f>
        <v>1360.0898282086273</v>
      </c>
      <c r="Y27" s="41">
        <f t="shared" si="64"/>
        <v>1392.0919418135309</v>
      </c>
      <c r="Z27" s="41">
        <f t="shared" si="64"/>
        <v>1424.0940554184417</v>
      </c>
      <c r="AA27" s="41">
        <f t="shared" si="64"/>
        <v>1456.0961690233526</v>
      </c>
      <c r="AB27" s="41">
        <f t="shared" si="64"/>
        <v>1488.0982826282561</v>
      </c>
      <c r="AC27" s="41">
        <f t="shared" si="64"/>
        <v>1520.100396233167</v>
      </c>
      <c r="AD27" s="41">
        <f t="shared" si="64"/>
        <v>1584.1046234429887</v>
      </c>
      <c r="AE27" s="41">
        <f t="shared" si="64"/>
        <v>1648.1088506528031</v>
      </c>
      <c r="AF27" s="41">
        <f t="shared" si="64"/>
        <v>1712.1130778626248</v>
      </c>
      <c r="AH27" s="1">
        <f t="shared" ref="AH27:AP27" si="65">+C27/C26-1</f>
        <v>2.4999999999999911E-2</v>
      </c>
      <c r="AI27" s="1">
        <f t="shared" si="65"/>
        <v>2.4999999999999911E-2</v>
      </c>
      <c r="AJ27" s="1">
        <f t="shared" si="65"/>
        <v>2.4999999999999911E-2</v>
      </c>
      <c r="AK27" s="1">
        <f t="shared" si="65"/>
        <v>2.4999999999999911E-2</v>
      </c>
      <c r="AL27" s="1">
        <f t="shared" si="65"/>
        <v>2.4999999999999911E-2</v>
      </c>
      <c r="AM27" s="1">
        <f t="shared" si="65"/>
        <v>2.4999999999999911E-2</v>
      </c>
      <c r="AN27" s="1">
        <f t="shared" si="65"/>
        <v>2.4999999999999911E-2</v>
      </c>
      <c r="AO27" s="1">
        <f t="shared" si="65"/>
        <v>2.4999999999999911E-2</v>
      </c>
      <c r="AP27" s="1">
        <f t="shared" si="65"/>
        <v>2.4999999999999911E-2</v>
      </c>
      <c r="AR27" s="39">
        <f t="shared" ref="AR27:AY27" si="66">+D27-C27</f>
        <v>1312.0866578012647</v>
      </c>
      <c r="AS27" s="39">
        <f t="shared" si="66"/>
        <v>1312.0866578012647</v>
      </c>
      <c r="AT27" s="39">
        <f t="shared" si="66"/>
        <v>1312.0866578012647</v>
      </c>
      <c r="AU27" s="39">
        <f t="shared" si="66"/>
        <v>1312.0866578012719</v>
      </c>
      <c r="AV27" s="39">
        <f t="shared" si="66"/>
        <v>1312.0866578012501</v>
      </c>
      <c r="AW27" s="39">
        <f t="shared" si="66"/>
        <v>2624.1733156025366</v>
      </c>
      <c r="AX27" s="39">
        <f t="shared" si="66"/>
        <v>2624.1733156025439</v>
      </c>
      <c r="AY27" s="39">
        <f t="shared" si="66"/>
        <v>2624.1733156025293</v>
      </c>
      <c r="AZ27" s="42"/>
      <c r="BA27" s="40">
        <f t="shared" ref="BA27:BH27" si="67">+D27/C27-1</f>
        <v>2.3529411764705799E-2</v>
      </c>
      <c r="BB27" s="40">
        <f t="shared" si="67"/>
        <v>2.2988505747126409E-2</v>
      </c>
      <c r="BC27" s="40">
        <f t="shared" si="67"/>
        <v>2.2471910112359605E-2</v>
      </c>
      <c r="BD27" s="40">
        <f t="shared" si="67"/>
        <v>2.1978021978022122E-2</v>
      </c>
      <c r="BE27" s="40">
        <f t="shared" si="67"/>
        <v>2.150537634408578E-2</v>
      </c>
      <c r="BF27" s="40">
        <f t="shared" si="67"/>
        <v>4.2105263157894868E-2</v>
      </c>
      <c r="BG27" s="40">
        <f t="shared" si="67"/>
        <v>4.0404040404040664E-2</v>
      </c>
      <c r="BH27" s="40">
        <f t="shared" si="67"/>
        <v>3.8834951456310662E-2</v>
      </c>
    </row>
    <row r="28" spans="1:60" ht="14.25" customHeight="1" x14ac:dyDescent="0.3">
      <c r="B28" s="36">
        <v>12</v>
      </c>
      <c r="C28" s="24">
        <f t="shared" ref="C28:K28" si="68">C27*$B$9</f>
        <v>57157.775030467616</v>
      </c>
      <c r="D28" s="24">
        <f t="shared" si="68"/>
        <v>58502.663854713915</v>
      </c>
      <c r="E28" s="24">
        <f t="shared" si="68"/>
        <v>59847.552678960208</v>
      </c>
      <c r="F28" s="24">
        <f t="shared" si="68"/>
        <v>61192.441503206508</v>
      </c>
      <c r="G28" s="24">
        <f t="shared" si="68"/>
        <v>62537.330327452808</v>
      </c>
      <c r="H28" s="24">
        <f t="shared" si="68"/>
        <v>63882.219151699093</v>
      </c>
      <c r="I28" s="24">
        <f t="shared" si="68"/>
        <v>66571.996800191686</v>
      </c>
      <c r="J28" s="24">
        <f t="shared" si="68"/>
        <v>69261.7744486843</v>
      </c>
      <c r="K28" s="24">
        <f t="shared" si="68"/>
        <v>71951.552097176886</v>
      </c>
      <c r="S28" s="41"/>
      <c r="T28" s="41"/>
      <c r="X28" s="41">
        <f t="shared" ref="X28:AF28" si="69">+C28-C27</f>
        <v>1394.0920739138382</v>
      </c>
      <c r="Y28" s="41">
        <f t="shared" si="69"/>
        <v>1426.8942403588735</v>
      </c>
      <c r="Z28" s="41">
        <f t="shared" si="69"/>
        <v>1459.6964068039015</v>
      </c>
      <c r="AA28" s="41">
        <f t="shared" si="69"/>
        <v>1492.4985732489367</v>
      </c>
      <c r="AB28" s="41">
        <f t="shared" si="69"/>
        <v>1525.3007396939647</v>
      </c>
      <c r="AC28" s="41">
        <f t="shared" si="69"/>
        <v>1558.102906139</v>
      </c>
      <c r="AD28" s="41">
        <f t="shared" si="69"/>
        <v>1623.7072390290559</v>
      </c>
      <c r="AE28" s="41">
        <f t="shared" si="69"/>
        <v>1689.3115719191264</v>
      </c>
      <c r="AF28" s="41">
        <f t="shared" si="69"/>
        <v>1754.9159048091824</v>
      </c>
      <c r="AH28" s="1">
        <f t="shared" ref="AH28:AP28" si="70">+C28/C27-1</f>
        <v>2.4999999999999911E-2</v>
      </c>
      <c r="AI28" s="1">
        <f t="shared" si="70"/>
        <v>2.4999999999999911E-2</v>
      </c>
      <c r="AJ28" s="1">
        <f t="shared" si="70"/>
        <v>2.4999999999999911E-2</v>
      </c>
      <c r="AK28" s="1">
        <f t="shared" si="70"/>
        <v>2.4999999999999911E-2</v>
      </c>
      <c r="AL28" s="1">
        <f t="shared" si="70"/>
        <v>2.4999999999999911E-2</v>
      </c>
      <c r="AM28" s="1">
        <f t="shared" si="70"/>
        <v>2.4999999999999911E-2</v>
      </c>
      <c r="AN28" s="1">
        <f t="shared" si="70"/>
        <v>2.4999999999999911E-2</v>
      </c>
      <c r="AO28" s="1">
        <f t="shared" si="70"/>
        <v>2.4999999999999911E-2</v>
      </c>
      <c r="AP28" s="1">
        <f t="shared" si="70"/>
        <v>2.4999999999999911E-2</v>
      </c>
      <c r="AR28" s="39">
        <f t="shared" ref="AR28:AY28" si="71">+D28-C28</f>
        <v>1344.8888242462999</v>
      </c>
      <c r="AS28" s="39">
        <f t="shared" si="71"/>
        <v>1344.8888242462926</v>
      </c>
      <c r="AT28" s="39">
        <f t="shared" si="71"/>
        <v>1344.8888242462999</v>
      </c>
      <c r="AU28" s="39">
        <f t="shared" si="71"/>
        <v>1344.8888242462999</v>
      </c>
      <c r="AV28" s="39">
        <f t="shared" si="71"/>
        <v>1344.8888242462854</v>
      </c>
      <c r="AW28" s="39">
        <f t="shared" si="71"/>
        <v>2689.7776484925926</v>
      </c>
      <c r="AX28" s="39">
        <f t="shared" si="71"/>
        <v>2689.7776484926144</v>
      </c>
      <c r="AY28" s="39">
        <f t="shared" si="71"/>
        <v>2689.7776484925853</v>
      </c>
      <c r="AZ28" s="42"/>
      <c r="BA28" s="40">
        <f t="shared" ref="BA28:BH28" si="72">+D28/C28-1</f>
        <v>2.3529411764706021E-2</v>
      </c>
      <c r="BB28" s="40">
        <f t="shared" si="72"/>
        <v>2.2988505747126409E-2</v>
      </c>
      <c r="BC28" s="40">
        <f t="shared" si="72"/>
        <v>2.2471910112359605E-2</v>
      </c>
      <c r="BD28" s="40">
        <f t="shared" si="72"/>
        <v>2.1978021978022122E-2</v>
      </c>
      <c r="BE28" s="40">
        <f t="shared" si="72"/>
        <v>2.150537634408578E-2</v>
      </c>
      <c r="BF28" s="40">
        <f t="shared" si="72"/>
        <v>4.2105263157894646E-2</v>
      </c>
      <c r="BG28" s="40">
        <f t="shared" si="72"/>
        <v>4.0404040404040664E-2</v>
      </c>
      <c r="BH28" s="40">
        <f t="shared" si="72"/>
        <v>3.883495145631044E-2</v>
      </c>
    </row>
    <row r="29" spans="1:60" ht="14.25" customHeight="1" x14ac:dyDescent="0.3">
      <c r="B29" s="36">
        <v>13</v>
      </c>
      <c r="C29" s="24">
        <f t="shared" ref="C29:K29" si="73">C28*$B$9</f>
        <v>58586.719406229298</v>
      </c>
      <c r="D29" s="24">
        <f t="shared" si="73"/>
        <v>59965.230451081756</v>
      </c>
      <c r="E29" s="24">
        <f t="shared" si="73"/>
        <v>61343.741495934206</v>
      </c>
      <c r="F29" s="24">
        <f t="shared" si="73"/>
        <v>62722.252540786663</v>
      </c>
      <c r="G29" s="24">
        <f t="shared" si="73"/>
        <v>64100.763585639121</v>
      </c>
      <c r="H29" s="24">
        <f t="shared" si="73"/>
        <v>65479.274630491564</v>
      </c>
      <c r="I29" s="24">
        <f t="shared" si="73"/>
        <v>68236.296720196478</v>
      </c>
      <c r="J29" s="24">
        <f t="shared" si="73"/>
        <v>70993.318809901408</v>
      </c>
      <c r="K29" s="24">
        <f t="shared" si="73"/>
        <v>73750.340899606308</v>
      </c>
      <c r="Q29" s="44" t="s">
        <v>43</v>
      </c>
      <c r="R29" s="24">
        <f>+R22*0.0225</f>
        <v>259147.6212599618</v>
      </c>
      <c r="S29" s="24">
        <v>298201</v>
      </c>
      <c r="T29" s="24" t="s">
        <v>76</v>
      </c>
      <c r="X29" s="41">
        <f t="shared" ref="X29:AF29" si="74">+C29-C28</f>
        <v>1428.9443757616827</v>
      </c>
      <c r="Y29" s="41">
        <f t="shared" si="74"/>
        <v>1462.5665963678402</v>
      </c>
      <c r="Z29" s="41">
        <f t="shared" si="74"/>
        <v>1496.1888169739977</v>
      </c>
      <c r="AA29" s="41">
        <f t="shared" si="74"/>
        <v>1529.8110375801552</v>
      </c>
      <c r="AB29" s="41">
        <f t="shared" si="74"/>
        <v>1563.4332581863127</v>
      </c>
      <c r="AC29" s="41">
        <f t="shared" si="74"/>
        <v>1597.0554787924702</v>
      </c>
      <c r="AD29" s="41">
        <f t="shared" si="74"/>
        <v>1664.2999200047925</v>
      </c>
      <c r="AE29" s="41">
        <f t="shared" si="74"/>
        <v>1731.5443612171075</v>
      </c>
      <c r="AF29" s="41">
        <f t="shared" si="74"/>
        <v>1798.7888024294225</v>
      </c>
      <c r="AH29" s="1">
        <f t="shared" ref="AH29:AP29" si="75">+C29/C28-1</f>
        <v>2.4999999999999911E-2</v>
      </c>
      <c r="AI29" s="1">
        <f t="shared" si="75"/>
        <v>2.4999999999999911E-2</v>
      </c>
      <c r="AJ29" s="1">
        <f t="shared" si="75"/>
        <v>2.4999999999999911E-2</v>
      </c>
      <c r="AK29" s="1">
        <f t="shared" si="75"/>
        <v>2.4999999999999911E-2</v>
      </c>
      <c r="AL29" s="1">
        <f t="shared" si="75"/>
        <v>2.4999999999999911E-2</v>
      </c>
      <c r="AM29" s="1">
        <f t="shared" si="75"/>
        <v>2.4999999999999911E-2</v>
      </c>
      <c r="AN29" s="1">
        <f t="shared" si="75"/>
        <v>2.4999999999999911E-2</v>
      </c>
      <c r="AO29" s="1">
        <f t="shared" si="75"/>
        <v>2.4999999999999911E-2</v>
      </c>
      <c r="AP29" s="1">
        <f t="shared" si="75"/>
        <v>2.4999999999999911E-2</v>
      </c>
      <c r="AR29" s="39">
        <f t="shared" ref="AR29:AY29" si="76">+D29-C29</f>
        <v>1378.5110448524574</v>
      </c>
      <c r="AS29" s="39">
        <f t="shared" si="76"/>
        <v>1378.5110448524501</v>
      </c>
      <c r="AT29" s="39">
        <f t="shared" si="76"/>
        <v>1378.5110448524574</v>
      </c>
      <c r="AU29" s="39">
        <f t="shared" si="76"/>
        <v>1378.5110448524574</v>
      </c>
      <c r="AV29" s="39">
        <f t="shared" si="76"/>
        <v>1378.5110448524429</v>
      </c>
      <c r="AW29" s="39">
        <f t="shared" si="76"/>
        <v>2757.0220897049148</v>
      </c>
      <c r="AX29" s="39">
        <f t="shared" si="76"/>
        <v>2757.0220897049294</v>
      </c>
      <c r="AY29" s="39">
        <f t="shared" si="76"/>
        <v>2757.0220897049003</v>
      </c>
      <c r="AZ29" s="42"/>
      <c r="BA29" s="40">
        <f t="shared" ref="BA29:BH29" si="77">+D29/C29-1</f>
        <v>2.3529411764706021E-2</v>
      </c>
      <c r="BB29" s="40">
        <f t="shared" si="77"/>
        <v>2.2988505747126409E-2</v>
      </c>
      <c r="BC29" s="40">
        <f t="shared" si="77"/>
        <v>2.2471910112359605E-2</v>
      </c>
      <c r="BD29" s="40">
        <f t="shared" si="77"/>
        <v>2.1978021978022122E-2</v>
      </c>
      <c r="BE29" s="40">
        <f t="shared" si="77"/>
        <v>2.150537634408578E-2</v>
      </c>
      <c r="BF29" s="40">
        <f t="shared" si="77"/>
        <v>4.2105263157894868E-2</v>
      </c>
      <c r="BG29" s="40">
        <f t="shared" si="77"/>
        <v>4.0404040404040664E-2</v>
      </c>
      <c r="BH29" s="40">
        <f t="shared" si="77"/>
        <v>3.8834951456310662E-2</v>
      </c>
    </row>
    <row r="30" spans="1:60" ht="14.25" customHeight="1" x14ac:dyDescent="0.3">
      <c r="B30" s="36">
        <v>14</v>
      </c>
      <c r="C30" s="24">
        <f t="shared" ref="C30:K30" si="78">C29*$B$9</f>
        <v>60051.387391385026</v>
      </c>
      <c r="D30" s="24">
        <f t="shared" si="78"/>
        <v>61464.361212358795</v>
      </c>
      <c r="E30" s="24">
        <f t="shared" si="78"/>
        <v>62877.335033332558</v>
      </c>
      <c r="F30" s="24">
        <f t="shared" si="78"/>
        <v>64290.308854306328</v>
      </c>
      <c r="G30" s="24">
        <f t="shared" si="78"/>
        <v>65703.28267528009</v>
      </c>
      <c r="H30" s="24">
        <f t="shared" si="78"/>
        <v>67116.256496253845</v>
      </c>
      <c r="I30" s="24">
        <f t="shared" si="78"/>
        <v>69942.204138201385</v>
      </c>
      <c r="J30" s="24">
        <f t="shared" si="78"/>
        <v>72768.151780148939</v>
      </c>
      <c r="K30" s="24">
        <f t="shared" si="78"/>
        <v>75594.099422096464</v>
      </c>
      <c r="Q30" s="44" t="s">
        <v>44</v>
      </c>
      <c r="R30" s="24">
        <f t="shared" ref="R30:S30" si="79">R29*1.22</f>
        <v>316160.09793715342</v>
      </c>
      <c r="S30" s="24">
        <f t="shared" si="79"/>
        <v>363805.22</v>
      </c>
      <c r="T30" s="24" t="s">
        <v>76</v>
      </c>
      <c r="X30" s="41">
        <f t="shared" ref="X30:AF30" si="80">+C30-C29</f>
        <v>1464.6679851557274</v>
      </c>
      <c r="Y30" s="41">
        <f t="shared" si="80"/>
        <v>1499.1307612770397</v>
      </c>
      <c r="Z30" s="41">
        <f t="shared" si="80"/>
        <v>1533.5935373983521</v>
      </c>
      <c r="AA30" s="41">
        <f t="shared" si="80"/>
        <v>1568.0563135196644</v>
      </c>
      <c r="AB30" s="41">
        <f t="shared" si="80"/>
        <v>1602.5190896409695</v>
      </c>
      <c r="AC30" s="41">
        <f t="shared" si="80"/>
        <v>1636.9818657622818</v>
      </c>
      <c r="AD30" s="41">
        <f t="shared" si="80"/>
        <v>1705.9074180049065</v>
      </c>
      <c r="AE30" s="41">
        <f t="shared" si="80"/>
        <v>1774.8329702475312</v>
      </c>
      <c r="AF30" s="41">
        <f t="shared" si="80"/>
        <v>1843.7585224901559</v>
      </c>
      <c r="AH30" s="1">
        <f t="shared" ref="AH30:AP30" si="81">+C30/C29-1</f>
        <v>2.4999999999999911E-2</v>
      </c>
      <c r="AI30" s="1">
        <f t="shared" si="81"/>
        <v>2.4999999999999911E-2</v>
      </c>
      <c r="AJ30" s="1">
        <f t="shared" si="81"/>
        <v>2.4999999999999911E-2</v>
      </c>
      <c r="AK30" s="1">
        <f t="shared" si="81"/>
        <v>2.4999999999999911E-2</v>
      </c>
      <c r="AL30" s="1">
        <f t="shared" si="81"/>
        <v>2.4999999999999911E-2</v>
      </c>
      <c r="AM30" s="1">
        <f t="shared" si="81"/>
        <v>2.4999999999999911E-2</v>
      </c>
      <c r="AN30" s="1">
        <f t="shared" si="81"/>
        <v>2.4999999999999911E-2</v>
      </c>
      <c r="AO30" s="1">
        <f t="shared" si="81"/>
        <v>2.4999999999999911E-2</v>
      </c>
      <c r="AP30" s="1">
        <f t="shared" si="81"/>
        <v>2.4999999999999911E-2</v>
      </c>
      <c r="AR30" s="39">
        <f t="shared" ref="AR30:AY30" si="82">+D30-C30</f>
        <v>1412.9738209737698</v>
      </c>
      <c r="AS30" s="39">
        <f t="shared" si="82"/>
        <v>1412.9738209737625</v>
      </c>
      <c r="AT30" s="39">
        <f t="shared" si="82"/>
        <v>1412.9738209737698</v>
      </c>
      <c r="AU30" s="39">
        <f t="shared" si="82"/>
        <v>1412.9738209737625</v>
      </c>
      <c r="AV30" s="39">
        <f t="shared" si="82"/>
        <v>1412.9738209737552</v>
      </c>
      <c r="AW30" s="39">
        <f t="shared" si="82"/>
        <v>2825.9476419475395</v>
      </c>
      <c r="AX30" s="39">
        <f t="shared" si="82"/>
        <v>2825.9476419475541</v>
      </c>
      <c r="AY30" s="39">
        <f t="shared" si="82"/>
        <v>2825.947641947525</v>
      </c>
      <c r="AZ30" s="42"/>
      <c r="BA30" s="40">
        <f t="shared" ref="BA30:BH30" si="83">+D30/C30-1</f>
        <v>2.3529411764706021E-2</v>
      </c>
      <c r="BB30" s="40">
        <f t="shared" si="83"/>
        <v>2.2988505747126409E-2</v>
      </c>
      <c r="BC30" s="40">
        <f t="shared" si="83"/>
        <v>2.2471910112359605E-2</v>
      </c>
      <c r="BD30" s="40">
        <f t="shared" si="83"/>
        <v>2.19780219780219E-2</v>
      </c>
      <c r="BE30" s="40">
        <f t="shared" si="83"/>
        <v>2.150537634408578E-2</v>
      </c>
      <c r="BF30" s="40">
        <f t="shared" si="83"/>
        <v>4.2105263157894868E-2</v>
      </c>
      <c r="BG30" s="40">
        <f t="shared" si="83"/>
        <v>4.0404040404040664E-2</v>
      </c>
      <c r="BH30" s="40">
        <f t="shared" si="83"/>
        <v>3.8834951456310662E-2</v>
      </c>
    </row>
    <row r="31" spans="1:60" ht="14.25" customHeight="1" x14ac:dyDescent="0.3">
      <c r="B31" s="36">
        <v>15</v>
      </c>
      <c r="C31" s="37">
        <f t="shared" ref="C31:K31" si="84">C30*$B$9</f>
        <v>61552.672076169649</v>
      </c>
      <c r="D31" s="37">
        <f t="shared" si="84"/>
        <v>63000.970242667761</v>
      </c>
      <c r="E31" s="24">
        <f t="shared" si="84"/>
        <v>64449.268409165867</v>
      </c>
      <c r="F31" s="24">
        <f t="shared" si="84"/>
        <v>65897.566575663979</v>
      </c>
      <c r="G31" s="24">
        <f t="shared" si="84"/>
        <v>67345.864742162084</v>
      </c>
      <c r="H31" s="24">
        <f t="shared" si="84"/>
        <v>68794.16290866019</v>
      </c>
      <c r="I31" s="24">
        <f t="shared" si="84"/>
        <v>71690.759241656415</v>
      </c>
      <c r="J31" s="24">
        <f t="shared" si="84"/>
        <v>74587.355574652654</v>
      </c>
      <c r="K31" s="24">
        <f t="shared" si="84"/>
        <v>77483.951907648865</v>
      </c>
      <c r="S31" s="45" t="s">
        <v>45</v>
      </c>
      <c r="T31" s="29" t="s">
        <v>18</v>
      </c>
      <c r="X31" s="41">
        <f t="shared" ref="X31:AF31" si="85">+C31-C30</f>
        <v>1501.2846847846231</v>
      </c>
      <c r="Y31" s="41">
        <f t="shared" si="85"/>
        <v>1536.6090303089659</v>
      </c>
      <c r="Z31" s="41">
        <f t="shared" si="85"/>
        <v>1571.9333758333087</v>
      </c>
      <c r="AA31" s="41">
        <f t="shared" si="85"/>
        <v>1607.2577213576515</v>
      </c>
      <c r="AB31" s="41">
        <f t="shared" si="85"/>
        <v>1642.5820668819943</v>
      </c>
      <c r="AC31" s="41">
        <f t="shared" si="85"/>
        <v>1677.9064124063443</v>
      </c>
      <c r="AD31" s="41">
        <f t="shared" si="85"/>
        <v>1748.5551034550299</v>
      </c>
      <c r="AE31" s="41">
        <f t="shared" si="85"/>
        <v>1819.2037945037155</v>
      </c>
      <c r="AF31" s="41">
        <f t="shared" si="85"/>
        <v>1889.852485552401</v>
      </c>
      <c r="AH31" s="1">
        <f t="shared" ref="AH31:AP31" si="86">+C31/C30-1</f>
        <v>2.4999999999999911E-2</v>
      </c>
      <c r="AI31" s="1">
        <f t="shared" si="86"/>
        <v>2.4999999999999911E-2</v>
      </c>
      <c r="AJ31" s="1">
        <f t="shared" si="86"/>
        <v>2.4999999999999911E-2</v>
      </c>
      <c r="AK31" s="1">
        <f t="shared" si="86"/>
        <v>2.4999999999999911E-2</v>
      </c>
      <c r="AL31" s="1">
        <f t="shared" si="86"/>
        <v>2.4999999999999911E-2</v>
      </c>
      <c r="AM31" s="1">
        <f t="shared" si="86"/>
        <v>2.4999999999999911E-2</v>
      </c>
      <c r="AN31" s="1">
        <f t="shared" si="86"/>
        <v>2.4999999999999911E-2</v>
      </c>
      <c r="AO31" s="1">
        <f t="shared" si="86"/>
        <v>2.4999999999999911E-2</v>
      </c>
      <c r="AP31" s="1">
        <f t="shared" si="86"/>
        <v>2.4999999999999911E-2</v>
      </c>
      <c r="AR31" s="39">
        <f t="shared" ref="AR31:AY31" si="87">+D31-C31</f>
        <v>1448.2981664981126</v>
      </c>
      <c r="AS31" s="39">
        <f t="shared" si="87"/>
        <v>1448.2981664981053</v>
      </c>
      <c r="AT31" s="39">
        <f t="shared" si="87"/>
        <v>1448.2981664981126</v>
      </c>
      <c r="AU31" s="39">
        <f t="shared" si="87"/>
        <v>1448.2981664981053</v>
      </c>
      <c r="AV31" s="39">
        <f t="shared" si="87"/>
        <v>1448.2981664981053</v>
      </c>
      <c r="AW31" s="39">
        <f t="shared" si="87"/>
        <v>2896.5963329962251</v>
      </c>
      <c r="AX31" s="39">
        <f t="shared" si="87"/>
        <v>2896.5963329962397</v>
      </c>
      <c r="AY31" s="39">
        <f t="shared" si="87"/>
        <v>2896.5963329962105</v>
      </c>
      <c r="AZ31" s="42"/>
      <c r="BA31" s="40">
        <f t="shared" ref="BA31:BH31" si="88">+D31/C31-1</f>
        <v>2.3529411764706021E-2</v>
      </c>
      <c r="BB31" s="40">
        <f t="shared" si="88"/>
        <v>2.2988505747126409E-2</v>
      </c>
      <c r="BC31" s="40">
        <f t="shared" si="88"/>
        <v>2.2471910112359605E-2</v>
      </c>
      <c r="BD31" s="40">
        <f t="shared" si="88"/>
        <v>2.19780219780219E-2</v>
      </c>
      <c r="BE31" s="40">
        <f t="shared" si="88"/>
        <v>2.1505376344086002E-2</v>
      </c>
      <c r="BF31" s="40">
        <f t="shared" si="88"/>
        <v>4.2105263157894868E-2</v>
      </c>
      <c r="BG31" s="40">
        <f t="shared" si="88"/>
        <v>4.0404040404040664E-2</v>
      </c>
      <c r="BH31" s="40">
        <f t="shared" si="88"/>
        <v>3.8834951456310662E-2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89">E31*$B$10</f>
        <v>66060.500119395001</v>
      </c>
      <c r="F32" s="24">
        <f t="shared" si="89"/>
        <v>67545.005740055567</v>
      </c>
      <c r="G32" s="24">
        <f t="shared" si="89"/>
        <v>69029.511360716133</v>
      </c>
      <c r="H32" s="24">
        <f t="shared" si="89"/>
        <v>70514.016981376684</v>
      </c>
      <c r="I32" s="24">
        <f t="shared" si="89"/>
        <v>73483.028222697816</v>
      </c>
      <c r="J32" s="24">
        <f t="shared" si="89"/>
        <v>76452.039464018962</v>
      </c>
      <c r="K32" s="24">
        <f t="shared" si="89"/>
        <v>79421.05070534008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0">+E32-E31</f>
        <v>1611.2317102291345</v>
      </c>
      <c r="AA32" s="41">
        <f t="shared" si="90"/>
        <v>1647.4391643915878</v>
      </c>
      <c r="AB32" s="41">
        <f t="shared" si="90"/>
        <v>1683.6466185540485</v>
      </c>
      <c r="AC32" s="41">
        <f t="shared" si="90"/>
        <v>1719.8540727164946</v>
      </c>
      <c r="AD32" s="41">
        <f t="shared" si="90"/>
        <v>1792.2689810414013</v>
      </c>
      <c r="AE32" s="41">
        <f t="shared" si="90"/>
        <v>1864.683889366308</v>
      </c>
      <c r="AF32" s="41">
        <f t="shared" si="90"/>
        <v>1937.0987976912147</v>
      </c>
      <c r="AG32" s="41"/>
      <c r="AJ32" s="1">
        <f t="shared" ref="AJ32:AP32" si="91">+E32/E31-1</f>
        <v>2.4999999999999911E-2</v>
      </c>
      <c r="AK32" s="1">
        <f t="shared" si="91"/>
        <v>2.4999999999999911E-2</v>
      </c>
      <c r="AL32" s="1">
        <f t="shared" si="91"/>
        <v>2.4999999999999911E-2</v>
      </c>
      <c r="AM32" s="1">
        <f t="shared" si="91"/>
        <v>2.4999999999999911E-2</v>
      </c>
      <c r="AN32" s="1">
        <f t="shared" si="91"/>
        <v>2.4999999999999911E-2</v>
      </c>
      <c r="AO32" s="1">
        <f t="shared" si="91"/>
        <v>2.4999999999999911E-2</v>
      </c>
      <c r="AP32" s="1">
        <f t="shared" si="91"/>
        <v>2.4999999999999911E-2</v>
      </c>
      <c r="AR32" s="39"/>
      <c r="AS32" s="39"/>
      <c r="AT32" s="39">
        <f t="shared" ref="AT32:AY32" si="92">+F32-E32</f>
        <v>1484.5056206605659</v>
      </c>
      <c r="AU32" s="39">
        <f t="shared" si="92"/>
        <v>1484.5056206605659</v>
      </c>
      <c r="AV32" s="39">
        <f t="shared" si="92"/>
        <v>1484.5056206605514</v>
      </c>
      <c r="AW32" s="39">
        <f t="shared" si="92"/>
        <v>2969.0112413211318</v>
      </c>
      <c r="AX32" s="39">
        <f t="shared" si="92"/>
        <v>2969.0112413211464</v>
      </c>
      <c r="AY32" s="39">
        <f t="shared" si="92"/>
        <v>2969.0112413211173</v>
      </c>
      <c r="AZ32" s="42"/>
      <c r="BA32" s="40"/>
      <c r="BB32" s="40"/>
      <c r="BC32" s="40">
        <f t="shared" ref="BC32:BH32" si="93">+F32/E32-1</f>
        <v>2.2471910112359605E-2</v>
      </c>
      <c r="BD32" s="40">
        <f t="shared" si="93"/>
        <v>2.1978021978022122E-2</v>
      </c>
      <c r="BE32" s="40">
        <f t="shared" si="93"/>
        <v>2.150537634408578E-2</v>
      </c>
      <c r="BF32" s="40">
        <f t="shared" si="93"/>
        <v>4.2105263157894868E-2</v>
      </c>
      <c r="BG32" s="40">
        <f t="shared" si="93"/>
        <v>4.0404040404040664E-2</v>
      </c>
      <c r="BH32" s="40">
        <f t="shared" si="93"/>
        <v>3.8834951456310662E-2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4">E32*$B$10</f>
        <v>67712.012622379872</v>
      </c>
      <c r="F33" s="24">
        <f t="shared" si="94"/>
        <v>69233.630883556951</v>
      </c>
      <c r="G33" s="24">
        <f t="shared" si="94"/>
        <v>70755.249144734029</v>
      </c>
      <c r="H33" s="24">
        <f t="shared" si="94"/>
        <v>72276.867405911093</v>
      </c>
      <c r="I33" s="24">
        <f t="shared" si="94"/>
        <v>75320.103928265249</v>
      </c>
      <c r="J33" s="24">
        <f t="shared" si="94"/>
        <v>78363.340450619435</v>
      </c>
      <c r="K33" s="24">
        <f t="shared" si="94"/>
        <v>81406.576972973577</v>
      </c>
      <c r="Q33" s="47" t="s">
        <v>47</v>
      </c>
      <c r="R33" s="41">
        <f t="shared" ref="R33:T33" si="95">-R25</f>
        <v>-807115.82481394499</v>
      </c>
      <c r="S33" s="41">
        <f t="shared" si="95"/>
        <v>-1304079.2549111124</v>
      </c>
      <c r="T33" s="70">
        <f t="shared" si="95"/>
        <v>-828327.63300000003</v>
      </c>
      <c r="U33" s="1" t="s">
        <v>48</v>
      </c>
      <c r="X33" s="41"/>
      <c r="Y33" s="41"/>
      <c r="Z33" s="41">
        <f t="shared" ref="Z33:AF33" si="96">+E33-E32</f>
        <v>1651.5125029848714</v>
      </c>
      <c r="AA33" s="41">
        <f t="shared" si="96"/>
        <v>1688.6251435013837</v>
      </c>
      <c r="AB33" s="41">
        <f t="shared" si="96"/>
        <v>1725.737784017896</v>
      </c>
      <c r="AC33" s="41">
        <f t="shared" si="96"/>
        <v>1762.8504245344084</v>
      </c>
      <c r="AD33" s="41">
        <f t="shared" si="96"/>
        <v>1837.075705567433</v>
      </c>
      <c r="AE33" s="41">
        <f t="shared" si="96"/>
        <v>1911.3009866004722</v>
      </c>
      <c r="AF33" s="41">
        <f t="shared" si="96"/>
        <v>1985.5262676334969</v>
      </c>
      <c r="AG33" s="41"/>
      <c r="AJ33" s="1">
        <f t="shared" ref="AJ33:AP33" si="97">+E33/E32-1</f>
        <v>2.4999999999999911E-2</v>
      </c>
      <c r="AK33" s="1">
        <f t="shared" si="97"/>
        <v>2.4999999999999911E-2</v>
      </c>
      <c r="AL33" s="1">
        <f t="shared" si="97"/>
        <v>2.4999999999999911E-2</v>
      </c>
      <c r="AM33" s="1">
        <f t="shared" si="97"/>
        <v>2.4999999999999911E-2</v>
      </c>
      <c r="AN33" s="1">
        <f t="shared" si="97"/>
        <v>2.4999999999999911E-2</v>
      </c>
      <c r="AO33" s="1">
        <f t="shared" si="97"/>
        <v>2.4999999999999911E-2</v>
      </c>
      <c r="AP33" s="1">
        <f t="shared" si="97"/>
        <v>2.4999999999999911E-2</v>
      </c>
      <c r="AR33" s="39"/>
      <c r="AS33" s="39"/>
      <c r="AT33" s="39">
        <f t="shared" ref="AT33:AY33" si="98">+F33-E33</f>
        <v>1521.6182611770782</v>
      </c>
      <c r="AU33" s="39">
        <f t="shared" si="98"/>
        <v>1521.6182611770782</v>
      </c>
      <c r="AV33" s="39">
        <f t="shared" si="98"/>
        <v>1521.6182611770637</v>
      </c>
      <c r="AW33" s="39">
        <f t="shared" si="98"/>
        <v>3043.2365223541565</v>
      </c>
      <c r="AX33" s="39">
        <f t="shared" si="98"/>
        <v>3043.2365223541856</v>
      </c>
      <c r="AY33" s="39">
        <f t="shared" si="98"/>
        <v>3043.2365223541419</v>
      </c>
      <c r="AZ33" s="42"/>
      <c r="BA33" s="40"/>
      <c r="BB33" s="40"/>
      <c r="BC33" s="40">
        <f t="shared" ref="BC33:BH33" si="99">+F33/E33-1</f>
        <v>2.2471910112359605E-2</v>
      </c>
      <c r="BD33" s="40">
        <f t="shared" si="99"/>
        <v>2.1978021978022122E-2</v>
      </c>
      <c r="BE33" s="40">
        <f t="shared" si="99"/>
        <v>2.150537634408578E-2</v>
      </c>
      <c r="BF33" s="40">
        <f t="shared" si="99"/>
        <v>4.2105263157894868E-2</v>
      </c>
      <c r="BG33" s="40">
        <f t="shared" si="99"/>
        <v>4.0404040404040886E-2</v>
      </c>
      <c r="BH33" s="40">
        <f t="shared" si="99"/>
        <v>3.883495145631044E-2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0">E33*$B$10</f>
        <v>69404.812937939365</v>
      </c>
      <c r="F34" s="24">
        <f t="shared" si="100"/>
        <v>70964.471655645873</v>
      </c>
      <c r="G34" s="24">
        <f t="shared" si="100"/>
        <v>72524.130373352367</v>
      </c>
      <c r="H34" s="24">
        <f t="shared" si="100"/>
        <v>74083.789091058861</v>
      </c>
      <c r="I34" s="24">
        <f t="shared" si="100"/>
        <v>77203.106526471878</v>
      </c>
      <c r="J34" s="24">
        <f t="shared" si="100"/>
        <v>80322.42396188491</v>
      </c>
      <c r="K34" s="24">
        <f t="shared" si="100"/>
        <v>83441.741397297912</v>
      </c>
      <c r="Q34" s="47" t="s">
        <v>49</v>
      </c>
      <c r="R34" s="41">
        <f t="shared" ref="R34:T34" si="101">-R19</f>
        <v>-247657.64522400001</v>
      </c>
      <c r="S34" s="41">
        <f t="shared" si="101"/>
        <v>-409621.75719977135</v>
      </c>
      <c r="T34" s="41">
        <f t="shared" si="101"/>
        <v>-268296.19410000002</v>
      </c>
      <c r="U34" s="1" t="s">
        <v>50</v>
      </c>
      <c r="X34" s="41"/>
      <c r="Y34" s="41"/>
      <c r="Z34" s="41">
        <f t="shared" ref="Z34:AF34" si="102">+E34-E33</f>
        <v>1692.8003155594924</v>
      </c>
      <c r="AA34" s="41">
        <f t="shared" si="102"/>
        <v>1730.8407720889227</v>
      </c>
      <c r="AB34" s="41">
        <f t="shared" si="102"/>
        <v>1768.8812286183384</v>
      </c>
      <c r="AC34" s="41">
        <f t="shared" si="102"/>
        <v>1806.9216851477686</v>
      </c>
      <c r="AD34" s="41">
        <f t="shared" si="102"/>
        <v>1883.002598206629</v>
      </c>
      <c r="AE34" s="41">
        <f t="shared" si="102"/>
        <v>1959.083511265475</v>
      </c>
      <c r="AF34" s="41">
        <f t="shared" si="102"/>
        <v>2035.1644243243354</v>
      </c>
      <c r="AG34" s="41"/>
      <c r="AJ34" s="1">
        <f t="shared" ref="AJ34:AP34" si="103">+E34/E33-1</f>
        <v>2.4999999999999911E-2</v>
      </c>
      <c r="AK34" s="1">
        <f t="shared" si="103"/>
        <v>2.4999999999999911E-2</v>
      </c>
      <c r="AL34" s="1">
        <f t="shared" si="103"/>
        <v>2.4999999999999911E-2</v>
      </c>
      <c r="AM34" s="1">
        <f t="shared" si="103"/>
        <v>2.4999999999999911E-2</v>
      </c>
      <c r="AN34" s="1">
        <f t="shared" si="103"/>
        <v>2.4999999999999911E-2</v>
      </c>
      <c r="AO34" s="1">
        <f t="shared" si="103"/>
        <v>2.4999999999999911E-2</v>
      </c>
      <c r="AP34" s="1">
        <f t="shared" si="103"/>
        <v>2.4999999999999911E-2</v>
      </c>
      <c r="AR34" s="39"/>
      <c r="AS34" s="39"/>
      <c r="AT34" s="39">
        <f t="shared" ref="AT34:AY34" si="104">+F34-E34</f>
        <v>1559.6587177065085</v>
      </c>
      <c r="AU34" s="39">
        <f t="shared" si="104"/>
        <v>1559.6587177064939</v>
      </c>
      <c r="AV34" s="39">
        <f t="shared" si="104"/>
        <v>1559.6587177064939</v>
      </c>
      <c r="AW34" s="39">
        <f t="shared" si="104"/>
        <v>3119.3174354130169</v>
      </c>
      <c r="AX34" s="39">
        <f t="shared" si="104"/>
        <v>3119.3174354130315</v>
      </c>
      <c r="AY34" s="39">
        <f t="shared" si="104"/>
        <v>3119.3174354130024</v>
      </c>
      <c r="AZ34" s="42"/>
      <c r="BA34" s="40"/>
      <c r="BB34" s="40"/>
      <c r="BC34" s="40">
        <f t="shared" ref="BC34:BH34" si="105">+F34/E34-1</f>
        <v>2.2471910112359605E-2</v>
      </c>
      <c r="BD34" s="40">
        <f t="shared" si="105"/>
        <v>2.19780219780219E-2</v>
      </c>
      <c r="BE34" s="40">
        <f t="shared" si="105"/>
        <v>2.1505376344086002E-2</v>
      </c>
      <c r="BF34" s="40">
        <f t="shared" si="105"/>
        <v>4.2105263157894868E-2</v>
      </c>
      <c r="BG34" s="40">
        <f t="shared" si="105"/>
        <v>4.0404040404040664E-2</v>
      </c>
      <c r="BH34" s="40">
        <f t="shared" si="105"/>
        <v>3.8834951456310662E-2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6">E34*$B$10</f>
        <v>71139.933261387836</v>
      </c>
      <c r="F35" s="24">
        <f t="shared" si="106"/>
        <v>72738.583447037017</v>
      </c>
      <c r="G35" s="24">
        <f t="shared" si="106"/>
        <v>74337.23363268617</v>
      </c>
      <c r="H35" s="24">
        <f t="shared" si="106"/>
        <v>75935.883818335322</v>
      </c>
      <c r="I35" s="24">
        <f t="shared" si="106"/>
        <v>79133.18418963367</v>
      </c>
      <c r="J35" s="24">
        <f t="shared" si="106"/>
        <v>82330.484560932018</v>
      </c>
      <c r="K35" s="24">
        <f t="shared" si="106"/>
        <v>85527.784932230352</v>
      </c>
      <c r="Q35" s="47" t="s">
        <v>51</v>
      </c>
      <c r="R35" s="41">
        <v>-65000</v>
      </c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7">+E35-E34</f>
        <v>1735.120323448471</v>
      </c>
      <c r="AA35" s="41">
        <f t="shared" si="107"/>
        <v>1774.1117913911439</v>
      </c>
      <c r="AB35" s="41">
        <f t="shared" si="107"/>
        <v>1813.1032593338023</v>
      </c>
      <c r="AC35" s="41">
        <f t="shared" si="107"/>
        <v>1852.0947272764606</v>
      </c>
      <c r="AD35" s="41">
        <f t="shared" si="107"/>
        <v>1930.0776631617919</v>
      </c>
      <c r="AE35" s="41">
        <f t="shared" si="107"/>
        <v>2008.0605990471086</v>
      </c>
      <c r="AF35" s="41">
        <f t="shared" si="107"/>
        <v>2086.0435349324398</v>
      </c>
      <c r="AG35" s="41"/>
      <c r="AJ35" s="1">
        <f t="shared" ref="AJ35:AP35" si="108">+E35/E34-1</f>
        <v>2.4999999999999911E-2</v>
      </c>
      <c r="AK35" s="1">
        <f t="shared" si="108"/>
        <v>2.4999999999999911E-2</v>
      </c>
      <c r="AL35" s="1">
        <f t="shared" si="108"/>
        <v>2.4999999999999911E-2</v>
      </c>
      <c r="AM35" s="1">
        <f t="shared" si="108"/>
        <v>2.4999999999999911E-2</v>
      </c>
      <c r="AN35" s="1">
        <f t="shared" si="108"/>
        <v>2.4999999999999911E-2</v>
      </c>
      <c r="AO35" s="1">
        <f t="shared" si="108"/>
        <v>2.4999999999999911E-2</v>
      </c>
      <c r="AP35" s="1">
        <f t="shared" si="108"/>
        <v>2.4999999999999911E-2</v>
      </c>
      <c r="AR35" s="39"/>
      <c r="AS35" s="39"/>
      <c r="AT35" s="39">
        <f t="shared" ref="AT35:AY35" si="109">+F35-E35</f>
        <v>1598.6501856491814</v>
      </c>
      <c r="AU35" s="39">
        <f t="shared" si="109"/>
        <v>1598.6501856491523</v>
      </c>
      <c r="AV35" s="39">
        <f t="shared" si="109"/>
        <v>1598.6501856491523</v>
      </c>
      <c r="AW35" s="39">
        <f t="shared" si="109"/>
        <v>3197.3003712983482</v>
      </c>
      <c r="AX35" s="39">
        <f t="shared" si="109"/>
        <v>3197.3003712983482</v>
      </c>
      <c r="AY35" s="39">
        <f t="shared" si="109"/>
        <v>3197.3003712983336</v>
      </c>
      <c r="AZ35" s="42"/>
      <c r="BA35" s="40"/>
      <c r="BB35" s="40"/>
      <c r="BC35" s="40">
        <f t="shared" ref="BC35:BH35" si="110">+F35/E35-1</f>
        <v>2.2471910112359827E-2</v>
      </c>
      <c r="BD35" s="40">
        <f t="shared" si="110"/>
        <v>2.19780219780219E-2</v>
      </c>
      <c r="BE35" s="40">
        <f t="shared" si="110"/>
        <v>2.150537634408578E-2</v>
      </c>
      <c r="BF35" s="40">
        <f t="shared" si="110"/>
        <v>4.210526315789509E-2</v>
      </c>
      <c r="BG35" s="40">
        <f t="shared" si="110"/>
        <v>4.0404040404040664E-2</v>
      </c>
      <c r="BH35" s="40">
        <f t="shared" si="110"/>
        <v>3.8834951456310662E-2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1">E35*$B$10</f>
        <v>72918.431592922527</v>
      </c>
      <c r="F36" s="24">
        <f t="shared" si="111"/>
        <v>74557.048033212937</v>
      </c>
      <c r="G36" s="24">
        <f t="shared" si="111"/>
        <v>76195.664473503319</v>
      </c>
      <c r="H36" s="24">
        <f t="shared" si="111"/>
        <v>77834.2809137937</v>
      </c>
      <c r="I36" s="24">
        <f t="shared" si="111"/>
        <v>81111.513794374507</v>
      </c>
      <c r="J36" s="24">
        <f t="shared" si="111"/>
        <v>84388.746674955313</v>
      </c>
      <c r="K36" s="24">
        <f t="shared" si="111"/>
        <v>87665.979555536105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2">+E36-E35</f>
        <v>1778.4983315346908</v>
      </c>
      <c r="AA36" s="41">
        <f t="shared" si="112"/>
        <v>1818.46458617592</v>
      </c>
      <c r="AB36" s="41">
        <f t="shared" si="112"/>
        <v>1858.4308408171491</v>
      </c>
      <c r="AC36" s="41">
        <f t="shared" si="112"/>
        <v>1898.3970954583783</v>
      </c>
      <c r="AD36" s="41">
        <f t="shared" si="112"/>
        <v>1978.3296047408367</v>
      </c>
      <c r="AE36" s="41">
        <f t="shared" si="112"/>
        <v>2058.262114023295</v>
      </c>
      <c r="AF36" s="41">
        <f t="shared" si="112"/>
        <v>2138.1946233057533</v>
      </c>
      <c r="AG36" s="41"/>
      <c r="AJ36" s="1">
        <f t="shared" ref="AJ36:AP36" si="113">+E36/E35-1</f>
        <v>2.4999999999999911E-2</v>
      </c>
      <c r="AK36" s="1">
        <f t="shared" si="113"/>
        <v>2.4999999999999911E-2</v>
      </c>
      <c r="AL36" s="1">
        <f t="shared" si="113"/>
        <v>2.4999999999999911E-2</v>
      </c>
      <c r="AM36" s="1">
        <f t="shared" si="113"/>
        <v>2.4999999999999911E-2</v>
      </c>
      <c r="AN36" s="1">
        <f t="shared" si="113"/>
        <v>2.4999999999999911E-2</v>
      </c>
      <c r="AO36" s="1">
        <f t="shared" si="113"/>
        <v>2.4999999999999911E-2</v>
      </c>
      <c r="AP36" s="1">
        <f t="shared" si="113"/>
        <v>2.4999999999999911E-2</v>
      </c>
      <c r="AR36" s="39"/>
      <c r="AS36" s="39"/>
      <c r="AT36" s="39">
        <f t="shared" ref="AT36:AY36" si="114">+F36-E36</f>
        <v>1638.6164402904105</v>
      </c>
      <c r="AU36" s="39">
        <f t="shared" si="114"/>
        <v>1638.6164402903814</v>
      </c>
      <c r="AV36" s="39">
        <f t="shared" si="114"/>
        <v>1638.6164402903814</v>
      </c>
      <c r="AW36" s="39">
        <f t="shared" si="114"/>
        <v>3277.2328805808065</v>
      </c>
      <c r="AX36" s="39">
        <f t="shared" si="114"/>
        <v>3277.2328805808065</v>
      </c>
      <c r="AY36" s="39">
        <f t="shared" si="114"/>
        <v>3277.232880580792</v>
      </c>
      <c r="AZ36" s="42"/>
      <c r="BA36" s="40"/>
      <c r="BB36" s="40"/>
      <c r="BC36" s="40">
        <f t="shared" ref="BC36:BH36" si="115">+F36/E36-1</f>
        <v>2.2471910112359827E-2</v>
      </c>
      <c r="BD36" s="40">
        <f t="shared" si="115"/>
        <v>2.19780219780219E-2</v>
      </c>
      <c r="BE36" s="40">
        <f t="shared" si="115"/>
        <v>2.150537634408578E-2</v>
      </c>
      <c r="BF36" s="40">
        <f t="shared" si="115"/>
        <v>4.210526315789509E-2</v>
      </c>
      <c r="BG36" s="40">
        <f t="shared" si="115"/>
        <v>4.0404040404040664E-2</v>
      </c>
      <c r="BH36" s="40">
        <f t="shared" si="115"/>
        <v>3.8834951456310662E-2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6">H36*$B$10</f>
        <v>79780.137936638537</v>
      </c>
      <c r="I37" s="24">
        <f t="shared" si="116"/>
        <v>83139.301639233861</v>
      </c>
      <c r="J37" s="24">
        <f t="shared" si="116"/>
        <v>86498.465341829185</v>
      </c>
      <c r="K37" s="24">
        <f t="shared" si="116"/>
        <v>89857.629044424495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7">+H37-H36</f>
        <v>1945.857022844837</v>
      </c>
      <c r="AD37" s="41">
        <f t="shared" si="117"/>
        <v>2027.7878448593547</v>
      </c>
      <c r="AE37" s="41">
        <f t="shared" si="117"/>
        <v>2109.7186668738723</v>
      </c>
      <c r="AF37" s="41">
        <f t="shared" si="117"/>
        <v>2191.6494888883899</v>
      </c>
      <c r="AG37" s="41"/>
      <c r="AM37" s="1">
        <f t="shared" ref="AM37:AP37" si="118">+H37/H36-1</f>
        <v>2.4999999999999911E-2</v>
      </c>
      <c r="AN37" s="1">
        <f t="shared" si="118"/>
        <v>2.4999999999999911E-2</v>
      </c>
      <c r="AO37" s="1">
        <f t="shared" si="118"/>
        <v>2.4999999999999911E-2</v>
      </c>
      <c r="AP37" s="1">
        <f t="shared" si="118"/>
        <v>2.4999999999999911E-2</v>
      </c>
      <c r="AR37" s="39"/>
      <c r="AS37" s="39"/>
      <c r="AT37" s="39"/>
      <c r="AU37" s="39"/>
      <c r="AV37" s="39"/>
      <c r="AW37" s="39">
        <f t="shared" ref="AW37:AY37" si="119">+I37-H37</f>
        <v>3359.1637025953241</v>
      </c>
      <c r="AX37" s="39">
        <f t="shared" si="119"/>
        <v>3359.1637025953241</v>
      </c>
      <c r="AY37" s="39">
        <f t="shared" si="119"/>
        <v>3359.1637025953096</v>
      </c>
      <c r="AZ37" s="42"/>
      <c r="BA37" s="40"/>
      <c r="BB37" s="40"/>
      <c r="BC37" s="40"/>
      <c r="BD37" s="40"/>
      <c r="BE37" s="40"/>
      <c r="BF37" s="40">
        <f t="shared" ref="BF37:BH37" si="120">+I37/H37-1</f>
        <v>4.2105263157894868E-2</v>
      </c>
      <c r="BG37" s="40">
        <f t="shared" si="120"/>
        <v>4.0404040404040664E-2</v>
      </c>
      <c r="BH37" s="40">
        <f t="shared" si="120"/>
        <v>3.8834951456310662E-2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1">H37*$B$10</f>
        <v>81774.641385054492</v>
      </c>
      <c r="I38" s="24">
        <f t="shared" si="121"/>
        <v>85217.784180214701</v>
      </c>
      <c r="J38" s="24">
        <f t="shared" si="121"/>
        <v>88660.92697537491</v>
      </c>
      <c r="K38" s="24">
        <f t="shared" si="121"/>
        <v>92104.069770535105</v>
      </c>
      <c r="Q38" s="49" t="s">
        <v>55</v>
      </c>
      <c r="R38" s="50">
        <f t="shared" ref="R38:T38" si="122">SUM(R32:R37)</f>
        <v>-4773.4700379449932</v>
      </c>
      <c r="S38" s="50">
        <f t="shared" si="122"/>
        <v>-663701.01211088372</v>
      </c>
      <c r="T38" s="50">
        <f t="shared" si="122"/>
        <v>-46623.827100000053</v>
      </c>
      <c r="X38" s="41"/>
      <c r="Y38" s="41"/>
      <c r="Z38" s="41"/>
      <c r="AA38" s="41"/>
      <c r="AB38" s="41"/>
      <c r="AC38" s="41">
        <f t="shared" ref="AC38:AF38" si="123">+H38-H37</f>
        <v>1994.5034484159551</v>
      </c>
      <c r="AD38" s="41">
        <f t="shared" si="123"/>
        <v>2078.48254098084</v>
      </c>
      <c r="AE38" s="41">
        <f t="shared" si="123"/>
        <v>2162.4616335457249</v>
      </c>
      <c r="AF38" s="41">
        <f t="shared" si="123"/>
        <v>2246.4407261106098</v>
      </c>
      <c r="AG38" s="41"/>
      <c r="AM38" s="1">
        <f t="shared" ref="AM38:AP38" si="124">+H38/H37-1</f>
        <v>2.4999999999999911E-2</v>
      </c>
      <c r="AN38" s="1">
        <f t="shared" si="124"/>
        <v>2.4999999999999911E-2</v>
      </c>
      <c r="AO38" s="1">
        <f t="shared" si="124"/>
        <v>2.4999999999999911E-2</v>
      </c>
      <c r="AP38" s="1">
        <f t="shared" si="124"/>
        <v>2.4999999999999911E-2</v>
      </c>
      <c r="AR38" s="39"/>
      <c r="AS38" s="39"/>
      <c r="AT38" s="39"/>
      <c r="AU38" s="39"/>
      <c r="AV38" s="39"/>
      <c r="AW38" s="39">
        <f t="shared" ref="AW38:AY38" si="125">+I38-H38</f>
        <v>3443.1427951602091</v>
      </c>
      <c r="AX38" s="39">
        <f t="shared" si="125"/>
        <v>3443.1427951602091</v>
      </c>
      <c r="AY38" s="39">
        <f t="shared" si="125"/>
        <v>3443.1427951601945</v>
      </c>
      <c r="AZ38" s="42"/>
      <c r="BA38" s="40"/>
      <c r="BB38" s="40"/>
      <c r="BC38" s="40"/>
      <c r="BD38" s="40"/>
      <c r="BE38" s="40"/>
      <c r="BF38" s="40">
        <f t="shared" ref="BF38:BH38" si="126">+I38/H38-1</f>
        <v>4.210526315789509E-2</v>
      </c>
      <c r="BG38" s="40">
        <f t="shared" si="126"/>
        <v>4.0404040404040664E-2</v>
      </c>
      <c r="BH38" s="40">
        <f t="shared" si="126"/>
        <v>3.8834951456310662E-2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7">H38*$B$10</f>
        <v>83819.007419680842</v>
      </c>
      <c r="I39" s="24">
        <f t="shared" si="127"/>
        <v>87348.228784720064</v>
      </c>
      <c r="J39" s="24">
        <f t="shared" si="127"/>
        <v>90877.450149759272</v>
      </c>
      <c r="K39" s="24">
        <f t="shared" si="127"/>
        <v>94406.67151479848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8">+H39-H38</f>
        <v>2044.3660346263496</v>
      </c>
      <c r="AD39" s="41">
        <f t="shared" si="128"/>
        <v>2130.4446045053628</v>
      </c>
      <c r="AE39" s="41">
        <f t="shared" si="128"/>
        <v>2216.5231743843615</v>
      </c>
      <c r="AF39" s="41">
        <f t="shared" si="128"/>
        <v>2302.6017442633747</v>
      </c>
      <c r="AG39" s="41"/>
      <c r="AM39" s="1">
        <f t="shared" ref="AM39:AP39" si="129">+H39/H38-1</f>
        <v>2.4999999999999911E-2</v>
      </c>
      <c r="AN39" s="1">
        <f t="shared" si="129"/>
        <v>2.4999999999999911E-2</v>
      </c>
      <c r="AO39" s="1">
        <f t="shared" si="129"/>
        <v>2.4999999999999911E-2</v>
      </c>
      <c r="AP39" s="1">
        <f t="shared" si="129"/>
        <v>2.4999999999999911E-2</v>
      </c>
      <c r="AR39" s="39"/>
      <c r="AS39" s="39"/>
      <c r="AT39" s="39"/>
      <c r="AU39" s="39"/>
      <c r="AV39" s="39"/>
      <c r="AW39" s="39">
        <f t="shared" ref="AW39:AY39" si="130">+I39-H39</f>
        <v>3529.2213650392223</v>
      </c>
      <c r="AX39" s="39">
        <f t="shared" si="130"/>
        <v>3529.2213650392077</v>
      </c>
      <c r="AY39" s="39">
        <f t="shared" si="130"/>
        <v>3529.2213650392077</v>
      </c>
      <c r="AZ39" s="42"/>
      <c r="BA39" s="40"/>
      <c r="BB39" s="40"/>
      <c r="BC39" s="40"/>
      <c r="BD39" s="40"/>
      <c r="BE39" s="40"/>
      <c r="BF39" s="40">
        <f t="shared" ref="BF39:BH39" si="131">+I39/H39-1</f>
        <v>4.210526315789509E-2</v>
      </c>
      <c r="BG39" s="40">
        <f t="shared" si="131"/>
        <v>4.0404040404040664E-2</v>
      </c>
      <c r="BH39" s="40">
        <f t="shared" si="131"/>
        <v>3.8834951456310884E-2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2">H39*$B$10</f>
        <v>85914.48260517286</v>
      </c>
      <c r="I40" s="24">
        <f t="shared" si="132"/>
        <v>89531.93450433806</v>
      </c>
      <c r="J40" s="24">
        <f t="shared" si="132"/>
        <v>93149.386403503246</v>
      </c>
      <c r="K40" s="24">
        <f t="shared" si="132"/>
        <v>96766.838302668431</v>
      </c>
      <c r="Q40" s="49" t="s">
        <v>55</v>
      </c>
      <c r="R40" s="50">
        <f t="shared" ref="R40:S40" si="133">+R38+R39</f>
        <v>-4773.4700379449932</v>
      </c>
      <c r="S40" s="50">
        <f t="shared" si="133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4">+H40-H39</f>
        <v>2095.4751854920178</v>
      </c>
      <c r="AD40" s="41">
        <f t="shared" si="134"/>
        <v>2183.7057196179958</v>
      </c>
      <c r="AE40" s="41">
        <f t="shared" si="134"/>
        <v>2271.9362537439738</v>
      </c>
      <c r="AF40" s="41">
        <f t="shared" si="134"/>
        <v>2360.1667878699518</v>
      </c>
      <c r="AG40" s="41"/>
      <c r="AM40" s="1">
        <f t="shared" ref="AM40:AP40" si="135">+H40/H39-1</f>
        <v>2.4999999999999911E-2</v>
      </c>
      <c r="AN40" s="1">
        <f t="shared" si="135"/>
        <v>2.4999999999999911E-2</v>
      </c>
      <c r="AO40" s="1">
        <f t="shared" si="135"/>
        <v>2.4999999999999911E-2</v>
      </c>
      <c r="AP40" s="1">
        <f t="shared" si="135"/>
        <v>2.4999999999999911E-2</v>
      </c>
      <c r="AR40" s="39"/>
      <c r="AS40" s="39"/>
      <c r="AT40" s="39"/>
      <c r="AU40" s="39"/>
      <c r="AV40" s="39"/>
      <c r="AW40" s="39">
        <f t="shared" ref="AW40:AY40" si="136">+I40-H40</f>
        <v>3617.4518991652003</v>
      </c>
      <c r="AX40" s="39">
        <f t="shared" si="136"/>
        <v>3617.4518991651858</v>
      </c>
      <c r="AY40" s="39">
        <f t="shared" si="136"/>
        <v>3617.4518991651858</v>
      </c>
      <c r="AZ40" s="42"/>
      <c r="BA40" s="40"/>
      <c r="BB40" s="40"/>
      <c r="BC40" s="40"/>
      <c r="BD40" s="40"/>
      <c r="BE40" s="40"/>
      <c r="BF40" s="40">
        <f t="shared" ref="BF40:BH40" si="137">+I40/H40-1</f>
        <v>4.210526315789509E-2</v>
      </c>
      <c r="BG40" s="40">
        <f t="shared" si="137"/>
        <v>4.0404040404040442E-2</v>
      </c>
      <c r="BH40" s="40">
        <f t="shared" si="137"/>
        <v>3.8834951456310884E-2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8">H40*$B$10</f>
        <v>88062.344670302176</v>
      </c>
      <c r="I41" s="24">
        <f t="shared" si="138"/>
        <v>91770.232866946506</v>
      </c>
      <c r="J41" s="24">
        <f t="shared" si="138"/>
        <v>95478.121063590821</v>
      </c>
      <c r="K41" s="24">
        <f t="shared" si="138"/>
        <v>99186.009260235136</v>
      </c>
      <c r="S41" s="41"/>
      <c r="X41" s="41"/>
      <c r="Y41" s="41"/>
      <c r="Z41" s="41"/>
      <c r="AA41" s="41"/>
      <c r="AB41" s="41"/>
      <c r="AC41" s="41">
        <f t="shared" ref="AC41:AF41" si="139">+H41-H40</f>
        <v>2147.8620651293168</v>
      </c>
      <c r="AD41" s="41">
        <f t="shared" si="139"/>
        <v>2238.298362608446</v>
      </c>
      <c r="AE41" s="41">
        <f t="shared" si="139"/>
        <v>2328.7346600875753</v>
      </c>
      <c r="AF41" s="41">
        <f t="shared" si="139"/>
        <v>2419.1709575667046</v>
      </c>
      <c r="AG41" s="41"/>
      <c r="AM41" s="1">
        <f t="shared" ref="AM41:AP41" si="140">+H41/H40-1</f>
        <v>2.4999999999999911E-2</v>
      </c>
      <c r="AN41" s="1">
        <f t="shared" si="140"/>
        <v>2.4999999999999911E-2</v>
      </c>
      <c r="AO41" s="1">
        <f t="shared" si="140"/>
        <v>2.4999999999999911E-2</v>
      </c>
      <c r="AP41" s="1">
        <f t="shared" si="140"/>
        <v>2.4999999999999911E-2</v>
      </c>
      <c r="AR41" s="39"/>
      <c r="AS41" s="39"/>
      <c r="AT41" s="39"/>
      <c r="AU41" s="39"/>
      <c r="AV41" s="39"/>
      <c r="AW41" s="39">
        <f t="shared" ref="AW41:AY41" si="141">+I41-H41</f>
        <v>3707.8881966443296</v>
      </c>
      <c r="AX41" s="39">
        <f t="shared" si="141"/>
        <v>3707.888196644315</v>
      </c>
      <c r="AY41" s="39">
        <f t="shared" si="141"/>
        <v>3707.888196644315</v>
      </c>
      <c r="AZ41" s="42"/>
      <c r="BA41" s="40"/>
      <c r="BB41" s="40"/>
      <c r="BC41" s="40"/>
      <c r="BD41" s="40"/>
      <c r="BE41" s="40"/>
      <c r="BF41" s="40">
        <f t="shared" ref="BF41:BH41" si="142">+I41/H41-1</f>
        <v>4.210526315789509E-2</v>
      </c>
      <c r="BG41" s="40">
        <f t="shared" si="142"/>
        <v>4.0404040404040442E-2</v>
      </c>
      <c r="BH41" s="40">
        <f t="shared" si="142"/>
        <v>3.8834951456310884E-2</v>
      </c>
    </row>
    <row r="42" spans="2:60" ht="14.25" customHeight="1" x14ac:dyDescent="0.3">
      <c r="J42" s="96"/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3">(+$M43+$M44)/2*N$42</f>
        <v>2475</v>
      </c>
      <c r="O43" s="78">
        <f t="shared" si="143"/>
        <v>2025</v>
      </c>
      <c r="P43" s="78">
        <f t="shared" si="143"/>
        <v>1575.0000000000002</v>
      </c>
      <c r="Q43" s="78">
        <f t="shared" si="143"/>
        <v>1125</v>
      </c>
      <c r="R43" s="78">
        <f t="shared" si="143"/>
        <v>900</v>
      </c>
      <c r="X43" s="30"/>
    </row>
    <row r="44" spans="2:60" ht="14.25" customHeight="1" x14ac:dyDescent="0.3">
      <c r="M44" s="79">
        <v>50000</v>
      </c>
      <c r="N44" s="78">
        <f t="shared" ref="N44:R44" si="144">(+$M44+$M45)/2*N$42</f>
        <v>3025</v>
      </c>
      <c r="O44" s="79">
        <f t="shared" si="144"/>
        <v>2475</v>
      </c>
      <c r="P44" s="78">
        <f t="shared" si="144"/>
        <v>1925.0000000000002</v>
      </c>
      <c r="Q44" s="78">
        <f t="shared" si="144"/>
        <v>1375</v>
      </c>
      <c r="R44" s="78">
        <f t="shared" si="144"/>
        <v>1100</v>
      </c>
      <c r="X44" s="30"/>
    </row>
    <row r="45" spans="2:60" ht="14.25" customHeight="1" x14ac:dyDescent="0.3">
      <c r="M45" s="80">
        <v>60000</v>
      </c>
      <c r="N45" s="78">
        <f t="shared" ref="N45:R45" si="145">(+$M45+$M46)/2*N$42</f>
        <v>3575</v>
      </c>
      <c r="O45" s="78">
        <f t="shared" si="145"/>
        <v>2925</v>
      </c>
      <c r="P45" s="80">
        <f t="shared" si="145"/>
        <v>2275</v>
      </c>
      <c r="Q45" s="78">
        <f t="shared" si="145"/>
        <v>1625</v>
      </c>
      <c r="R45" s="78">
        <f t="shared" si="145"/>
        <v>1300</v>
      </c>
      <c r="X45" s="30"/>
    </row>
    <row r="46" spans="2:60" ht="14.25" customHeight="1" x14ac:dyDescent="0.3">
      <c r="M46" s="81">
        <v>70000</v>
      </c>
      <c r="N46" s="78">
        <f t="shared" ref="N46:R46" si="146">(+$M46+$M47)/2*N$42</f>
        <v>4125</v>
      </c>
      <c r="O46" s="78">
        <f t="shared" si="146"/>
        <v>3375</v>
      </c>
      <c r="P46" s="78">
        <f t="shared" si="146"/>
        <v>2625.0000000000005</v>
      </c>
      <c r="Q46" s="81">
        <f t="shared" si="146"/>
        <v>1875</v>
      </c>
      <c r="R46" s="78">
        <f t="shared" si="146"/>
        <v>1500</v>
      </c>
      <c r="X46" s="30"/>
    </row>
    <row r="47" spans="2:60" ht="14.25" customHeight="1" x14ac:dyDescent="0.3">
      <c r="M47" s="82">
        <v>80000</v>
      </c>
      <c r="N47" s="78">
        <f t="shared" ref="N47:R47" si="147">(+$M47+$M48)/2*N$42</f>
        <v>4675</v>
      </c>
      <c r="O47" s="78">
        <f t="shared" si="147"/>
        <v>3825</v>
      </c>
      <c r="P47" s="78">
        <f t="shared" si="147"/>
        <v>2975.0000000000005</v>
      </c>
      <c r="Q47" s="78">
        <f t="shared" si="147"/>
        <v>2125</v>
      </c>
      <c r="R47" s="82">
        <f t="shared" si="147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8">N83/C54</f>
        <v>4065</v>
      </c>
      <c r="O54" s="2" t="e">
        <f t="shared" si="148"/>
        <v>#DIV/0!</v>
      </c>
      <c r="P54" s="2" t="e">
        <f t="shared" si="148"/>
        <v>#DIV/0!</v>
      </c>
      <c r="Q54" s="2" t="e">
        <f t="shared" si="148"/>
        <v>#DIV/0!</v>
      </c>
      <c r="R54" s="2"/>
      <c r="S54" s="2" t="e">
        <f t="shared" ref="S54:V54" si="149">S83/G54</f>
        <v>#DIV/0!</v>
      </c>
      <c r="T54" s="2">
        <f t="shared" si="149"/>
        <v>3193</v>
      </c>
      <c r="U54" s="2" t="e">
        <f t="shared" si="149"/>
        <v>#DIV/0!</v>
      </c>
      <c r="V54" s="2" t="e">
        <f t="shared" si="149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0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1">N84/C55</f>
        <v>4466.4999999999945</v>
      </c>
      <c r="O55" s="2" t="e">
        <f t="shared" si="151"/>
        <v>#DIV/0!</v>
      </c>
      <c r="P55" s="2">
        <f t="shared" si="151"/>
        <v>3475.4999999999927</v>
      </c>
      <c r="Q55" s="2">
        <f t="shared" si="151"/>
        <v>3080.4999999999927</v>
      </c>
      <c r="R55" s="2"/>
      <c r="S55" s="2" t="e">
        <f t="shared" ref="S55:V55" si="152">S84/G55</f>
        <v>#DIV/0!</v>
      </c>
      <c r="T55" s="2" t="e">
        <f t="shared" si="152"/>
        <v>#DIV/0!</v>
      </c>
      <c r="U55" s="2" t="e">
        <f t="shared" si="152"/>
        <v>#DIV/0!</v>
      </c>
      <c r="V55" s="2" t="e">
        <f t="shared" si="152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0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3">N85/C56</f>
        <v>#DIV/0!</v>
      </c>
      <c r="O56" s="2" t="e">
        <f t="shared" si="153"/>
        <v>#DIV/0!</v>
      </c>
      <c r="P56" s="2">
        <f t="shared" si="153"/>
        <v>3366.8124999999854</v>
      </c>
      <c r="Q56" s="2">
        <f t="shared" si="153"/>
        <v>3126.4374999999854</v>
      </c>
      <c r="R56" s="2"/>
      <c r="S56" s="2">
        <f t="shared" ref="S56:V56" si="154">S85/G56</f>
        <v>3386.0624999999854</v>
      </c>
      <c r="T56" s="2" t="e">
        <f t="shared" si="154"/>
        <v>#DIV/0!</v>
      </c>
      <c r="U56" s="2" t="e">
        <f t="shared" si="154"/>
        <v>#DIV/0!</v>
      </c>
      <c r="V56" s="2" t="e">
        <f t="shared" si="154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0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5">N86/C57</f>
        <v>4220.8515624999809</v>
      </c>
      <c r="O57" s="2" t="e">
        <f t="shared" si="155"/>
        <v>#DIV/0!</v>
      </c>
      <c r="P57" s="2">
        <f t="shared" si="155"/>
        <v>3284.6328124999782</v>
      </c>
      <c r="Q57" s="2">
        <f t="shared" si="155"/>
        <v>3169.5234374999804</v>
      </c>
      <c r="R57" s="2"/>
      <c r="S57" s="2">
        <f t="shared" ref="S57:V57" si="156">S86/G57</f>
        <v>3415.4140624999782</v>
      </c>
      <c r="T57" s="2" t="e">
        <f t="shared" si="156"/>
        <v>#DIV/0!</v>
      </c>
      <c r="U57" s="2" t="e">
        <f t="shared" si="156"/>
        <v>#DIV/0!</v>
      </c>
      <c r="V57" s="2" t="e">
        <f t="shared" si="156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0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7">N87/C58</f>
        <v>#DIV/0!</v>
      </c>
      <c r="O58" s="2" t="e">
        <f t="shared" si="157"/>
        <v>#DIV/0!</v>
      </c>
      <c r="P58" s="2">
        <f t="shared" si="157"/>
        <v>3231.6736328124753</v>
      </c>
      <c r="Q58" s="2">
        <f t="shared" si="157"/>
        <v>3213.4865234374747</v>
      </c>
      <c r="R58" s="2"/>
      <c r="S58" s="2">
        <f t="shared" ref="S58:V58" si="158">S87/G58</f>
        <v>3445.2994140624724</v>
      </c>
      <c r="T58" s="2">
        <f t="shared" si="158"/>
        <v>3662.1123046874709</v>
      </c>
      <c r="U58" s="2" t="e">
        <f t="shared" si="158"/>
        <v>#DIV/0!</v>
      </c>
      <c r="V58" s="2" t="e">
        <f t="shared" si="158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0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59">N88/C59</f>
        <v>#DIV/0!</v>
      </c>
      <c r="O59" s="2" t="e">
        <f t="shared" si="159"/>
        <v>#DIV/0!</v>
      </c>
      <c r="P59" s="2" t="e">
        <f t="shared" si="159"/>
        <v>#DIV/0!</v>
      </c>
      <c r="Q59" s="2">
        <f t="shared" si="159"/>
        <v>3258.0736865234016</v>
      </c>
      <c r="R59" s="2"/>
      <c r="S59" s="2">
        <f t="shared" ref="S59:V59" si="160">S88/G59</f>
        <v>3474.4818994140296</v>
      </c>
      <c r="T59" s="2">
        <f t="shared" si="160"/>
        <v>3672.8901123046526</v>
      </c>
      <c r="U59" s="2">
        <f t="shared" si="160"/>
        <v>3386.7065380859058</v>
      </c>
      <c r="V59" s="2" t="e">
        <f t="shared" si="160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0"/>
        <v>2984.3393896483976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1">N89/C60</f>
        <v>4065.9702740478169</v>
      </c>
      <c r="O60" s="2">
        <f t="shared" si="161"/>
        <v>3211.6636922607067</v>
      </c>
      <c r="P60" s="2" t="e">
        <f t="shared" si="161"/>
        <v>#DIV/0!</v>
      </c>
      <c r="Q60" s="2">
        <f t="shared" si="161"/>
        <v>3304.0505286864859</v>
      </c>
      <c r="R60" s="2"/>
      <c r="S60" s="2">
        <f t="shared" ref="S60:V60" si="162">S89/G60</f>
        <v>3500.7439468993784</v>
      </c>
      <c r="T60" s="2">
        <f t="shared" si="162"/>
        <v>3682.437365112266</v>
      </c>
      <c r="U60" s="2" t="e">
        <f t="shared" si="162"/>
        <v>#DIV/0!</v>
      </c>
      <c r="V60" s="2" t="e">
        <f t="shared" si="162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0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3">N90/C61</f>
        <v>#DIV/0!</v>
      </c>
      <c r="O61" s="2">
        <f t="shared" si="163"/>
        <v>3148.8302845672224</v>
      </c>
      <c r="P61" s="2">
        <f t="shared" si="163"/>
        <v>3257.5160382354297</v>
      </c>
      <c r="Q61" s="2">
        <f t="shared" si="163"/>
        <v>3350.2017919036443</v>
      </c>
      <c r="R61" s="2"/>
      <c r="S61" s="2">
        <f>S90/H63</f>
        <v>0</v>
      </c>
      <c r="T61" s="2">
        <f t="shared" ref="T61:V61" si="164">T90/H61</f>
        <v>3689.5732992400663</v>
      </c>
      <c r="U61" s="2">
        <f t="shared" si="164"/>
        <v>3381.9448065764882</v>
      </c>
      <c r="V61" s="2">
        <f t="shared" si="164"/>
        <v>3035.3163139129174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0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5">N91/C62</f>
        <v>4112.1231441714772</v>
      </c>
      <c r="O62" s="2" t="e">
        <f t="shared" si="165"/>
        <v>#DIV/0!</v>
      </c>
      <c r="P62" s="2" t="e">
        <f t="shared" si="165"/>
        <v>#DIV/0!</v>
      </c>
      <c r="Q62" s="2">
        <f t="shared" si="165"/>
        <v>3394.3318367012325</v>
      </c>
      <c r="R62" s="2"/>
      <c r="S62" s="2">
        <f t="shared" ref="S62:V62" si="166">S91/G62</f>
        <v>3555.734734211152</v>
      </c>
      <c r="T62" s="2">
        <f t="shared" si="166"/>
        <v>3696.1376317210616</v>
      </c>
      <c r="U62" s="2">
        <f t="shared" si="166"/>
        <v>3372.9434267408942</v>
      </c>
      <c r="V62" s="2">
        <f t="shared" si="166"/>
        <v>3013.749221760736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0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2089.8381113878786</v>
      </c>
      <c r="O63" s="2" t="e">
        <f t="shared" ref="O63:Q63" si="167">O92/D63</f>
        <v>#DIV/0!</v>
      </c>
      <c r="P63" s="2">
        <f t="shared" si="167"/>
        <v>3434.4021626710892</v>
      </c>
      <c r="Q63" s="2">
        <f t="shared" si="167"/>
        <v>3439.2651326187574</v>
      </c>
      <c r="R63" s="2"/>
      <c r="S63" s="2" t="e">
        <f t="shared" ref="S63:V63" si="168">S92/G63</f>
        <v>#DIV/0!</v>
      </c>
      <c r="T63" s="2">
        <f t="shared" si="168"/>
        <v>3696.9910725140826</v>
      </c>
      <c r="U63" s="2">
        <f t="shared" si="168"/>
        <v>3362.7170124094118</v>
      </c>
      <c r="V63" s="2">
        <f t="shared" si="168"/>
        <v>2987.4429523047511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0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69">N93/C64</f>
        <v>4280.59312834515</v>
      </c>
      <c r="O64" s="2" t="e">
        <f t="shared" si="169"/>
        <v>#DIV/0!</v>
      </c>
      <c r="P64" s="2">
        <f t="shared" si="169"/>
        <v>3572.7622167378649</v>
      </c>
      <c r="Q64" s="2" t="e">
        <f t="shared" si="169"/>
        <v>#DIV/0!</v>
      </c>
      <c r="R64" s="2"/>
      <c r="S64" s="2">
        <f t="shared" ref="S64:V64" si="170">S93/G64</f>
        <v>3604.9313051305871</v>
      </c>
      <c r="T64" s="2">
        <f t="shared" si="170"/>
        <v>3697.0158493269264</v>
      </c>
      <c r="U64" s="2" t="e">
        <f t="shared" si="170"/>
        <v>#DIV/0!</v>
      </c>
      <c r="V64" s="2">
        <f t="shared" si="170"/>
        <v>2960.3540261123708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0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1">N94/C65</f>
        <v>4414.6829565537773</v>
      </c>
      <c r="O65" s="2" t="e">
        <f t="shared" si="171"/>
        <v>#DIV/0!</v>
      </c>
      <c r="P65" s="2">
        <f t="shared" si="171"/>
        <v>3745.8562721563067</v>
      </c>
      <c r="Q65" s="2">
        <f t="shared" si="171"/>
        <v>3533.9429299575663</v>
      </c>
      <c r="R65" s="2"/>
      <c r="S65" s="2">
        <f t="shared" ref="S65:V65" si="172">S94/G65</f>
        <v>3626.0295877588433</v>
      </c>
      <c r="T65" s="2">
        <f t="shared" si="172"/>
        <v>3696.1162455600956</v>
      </c>
      <c r="U65" s="2" t="e">
        <f t="shared" si="172"/>
        <v>#DIV/0!</v>
      </c>
      <c r="V65" s="2" t="e">
        <f t="shared" si="172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0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3">N95/C66</f>
        <v>4582.7750304676156</v>
      </c>
      <c r="O66" s="2" t="e">
        <f t="shared" si="173"/>
        <v>#DIV/0!</v>
      </c>
      <c r="P66" s="2">
        <f t="shared" si="173"/>
        <v>3956.5526789602081</v>
      </c>
      <c r="Q66" s="2">
        <f t="shared" si="173"/>
        <v>3576.4415032065081</v>
      </c>
      <c r="R66" s="2"/>
      <c r="S66" s="2" t="e">
        <f t="shared" ref="S66:V66" si="174">S95/G66</f>
        <v>#DIV/0!</v>
      </c>
      <c r="T66" s="2">
        <f t="shared" si="174"/>
        <v>3693.2191516990911</v>
      </c>
      <c r="U66" s="2">
        <f t="shared" si="174"/>
        <v>3316.9968001916886</v>
      </c>
      <c r="V66" s="2">
        <f t="shared" si="174"/>
        <v>2894.7744486843003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0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5">N96/C67</f>
        <v>#DIV/0!</v>
      </c>
      <c r="O67" s="2">
        <f t="shared" si="175"/>
        <v>3460.2304510817557</v>
      </c>
      <c r="P67" s="2">
        <f t="shared" si="175"/>
        <v>4201.7414959342059</v>
      </c>
      <c r="Q67" s="2">
        <f t="shared" si="175"/>
        <v>3622.2525407866633</v>
      </c>
      <c r="R67" s="2"/>
      <c r="S67" s="2" t="e">
        <f t="shared" ref="S67:V67" si="176">S96/G67</f>
        <v>#DIV/0!</v>
      </c>
      <c r="T67" s="2">
        <f t="shared" si="176"/>
        <v>3685.2746304915599</v>
      </c>
      <c r="U67" s="2" t="e">
        <f t="shared" si="176"/>
        <v>#DIV/0!</v>
      </c>
      <c r="V67" s="2" t="e">
        <f t="shared" si="176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0"/>
        <v>3441.3408996063081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7">N97/C68</f>
        <v>#DIV/0!</v>
      </c>
      <c r="O68" s="2" t="e">
        <f t="shared" si="177"/>
        <v>#DIV/0!</v>
      </c>
      <c r="P68" s="2" t="e">
        <f t="shared" si="177"/>
        <v>#DIV/0!</v>
      </c>
      <c r="Q68" s="2" t="e">
        <f t="shared" si="177"/>
        <v>#DIV/0!</v>
      </c>
      <c r="R68" s="2"/>
      <c r="S68" s="2" t="e">
        <f t="shared" ref="S68:V68" si="178">S97/G68</f>
        <v>#DIV/0!</v>
      </c>
      <c r="T68" s="2" t="e">
        <f t="shared" si="178"/>
        <v>#DIV/0!</v>
      </c>
      <c r="U68" s="2">
        <f t="shared" si="178"/>
        <v>3269.2041382013849</v>
      </c>
      <c r="V68" s="2">
        <f t="shared" si="178"/>
        <v>2814.151780148939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0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79">N98/C69</f>
        <v>0</v>
      </c>
      <c r="O69" s="2" t="e">
        <f t="shared" si="179"/>
        <v>#DIV/0!</v>
      </c>
      <c r="P69" s="2">
        <f t="shared" si="179"/>
        <v>4807.2684091658639</v>
      </c>
      <c r="Q69" s="2" t="e">
        <f t="shared" si="179"/>
        <v>#DIV/0!</v>
      </c>
      <c r="R69" s="2"/>
      <c r="S69" s="2">
        <f t="shared" ref="S69:V69" si="180">S98/G69</f>
        <v>3705.8647421620844</v>
      </c>
      <c r="T69" s="2">
        <f t="shared" si="180"/>
        <v>3663.1629086601897</v>
      </c>
      <c r="U69" s="2">
        <f t="shared" si="180"/>
        <v>3240.7592416564148</v>
      </c>
      <c r="V69" s="2">
        <f t="shared" si="180"/>
        <v>2768.3555746526495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0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1">P99/E70</f>
        <v>5165.5001193950011</v>
      </c>
      <c r="Q70" s="2">
        <f t="shared" si="181"/>
        <v>3760.005740055567</v>
      </c>
      <c r="R70" s="2"/>
      <c r="S70" s="2" t="e">
        <f t="shared" ref="S70:V70" si="182">S99/G70</f>
        <v>#DIV/0!</v>
      </c>
      <c r="T70" s="2">
        <f t="shared" si="182"/>
        <v>3647.0169813766843</v>
      </c>
      <c r="U70" s="2">
        <f t="shared" si="182"/>
        <v>3206.0282226978161</v>
      </c>
      <c r="V70" s="2">
        <f t="shared" si="182"/>
        <v>2716.0394640189625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0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3">P100/E71</f>
        <v>5565.0126223798725</v>
      </c>
      <c r="Q71" s="2">
        <f t="shared" si="183"/>
        <v>3806.6308835569507</v>
      </c>
      <c r="R71" s="2"/>
      <c r="S71" s="2" t="e">
        <f t="shared" ref="S71:V71" si="184">S100/G71</f>
        <v>#DIV/0!</v>
      </c>
      <c r="T71" s="2">
        <f t="shared" si="184"/>
        <v>3626.8674059110926</v>
      </c>
      <c r="U71" s="2">
        <f t="shared" si="184"/>
        <v>3171.1039282652491</v>
      </c>
      <c r="V71" s="2">
        <f t="shared" si="184"/>
        <v>2661.3404506194347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0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5">P101/E72</f>
        <v>6006.8129379393649</v>
      </c>
      <c r="Q72" s="2">
        <f t="shared" si="185"/>
        <v>3852.4716556458734</v>
      </c>
      <c r="R72" s="2"/>
      <c r="S72" s="2" t="e">
        <f t="shared" ref="S72:V72" si="186">S101/G72</f>
        <v>#DIV/0!</v>
      </c>
      <c r="T72" s="2" t="e">
        <f t="shared" si="186"/>
        <v>#DIV/0!</v>
      </c>
      <c r="U72" s="2" t="e">
        <f t="shared" si="186"/>
        <v>#DIV/0!</v>
      </c>
      <c r="V72" s="2">
        <f t="shared" si="186"/>
        <v>2600.4239618849097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0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7">P102/E73</f>
        <v>#DIV/0!</v>
      </c>
      <c r="Q73" s="2" t="e">
        <f t="shared" si="187"/>
        <v>#DIV/0!</v>
      </c>
      <c r="R73" s="2"/>
      <c r="S73" s="2" t="e">
        <f t="shared" ref="S73:V73" si="188">S102/G73</f>
        <v>#DIV/0!</v>
      </c>
      <c r="T73" s="2" t="e">
        <f t="shared" si="188"/>
        <v>#DIV/0!</v>
      </c>
      <c r="U73" s="2">
        <f t="shared" si="188"/>
        <v>3085.18418963367</v>
      </c>
      <c r="V73" s="2" t="e">
        <f t="shared" si="188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0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89">P103/E74</f>
        <v>6996.4315929225222</v>
      </c>
      <c r="Q74" s="2" t="e">
        <f t="shared" si="189"/>
        <v>#DIV/0!</v>
      </c>
      <c r="R74" s="2"/>
      <c r="S74" s="2" t="e">
        <f t="shared" ref="S74:V74" si="190">S103/G74</f>
        <v>#DIV/0!</v>
      </c>
      <c r="T74" s="2">
        <f t="shared" si="190"/>
        <v>3527.2809137937002</v>
      </c>
      <c r="U74" s="2">
        <f t="shared" si="190"/>
        <v>3012.5137943745067</v>
      </c>
      <c r="V74" s="2">
        <f t="shared" si="190"/>
        <v>2442.7466749553182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0"/>
        <v>3863.9795555361052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1">SUM(N54:N74)</f>
        <v>#DIV/0!</v>
      </c>
      <c r="O75" s="2" t="e">
        <f t="shared" si="191"/>
        <v>#DIV/0!</v>
      </c>
      <c r="P75" s="2" t="e">
        <f t="shared" si="191"/>
        <v>#DIV/0!</v>
      </c>
      <c r="Q75" s="2" t="e">
        <f t="shared" si="191"/>
        <v>#DIV/0!</v>
      </c>
      <c r="R75" s="2"/>
      <c r="S75" s="2" t="e">
        <f t="shared" ref="S75:V75" si="192">SUM(S54:S74)</f>
        <v>#DIV/0!</v>
      </c>
      <c r="T75" s="2" t="e">
        <f t="shared" si="192"/>
        <v>#DIV/0!</v>
      </c>
      <c r="U75" s="2" t="e">
        <f t="shared" si="192"/>
        <v>#DIV/0!</v>
      </c>
      <c r="V75" s="2" t="e">
        <f t="shared" si="192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3">SUM(C54:C79)</f>
        <v>19.5</v>
      </c>
      <c r="D80" s="1">
        <f t="shared" si="193"/>
        <v>3</v>
      </c>
      <c r="E80" s="1">
        <f t="shared" si="193"/>
        <v>21.5</v>
      </c>
      <c r="F80" s="1">
        <f t="shared" si="193"/>
        <v>40</v>
      </c>
      <c r="G80" s="1">
        <f t="shared" si="193"/>
        <v>13</v>
      </c>
      <c r="H80" s="1">
        <f t="shared" si="193"/>
        <v>39.03</v>
      </c>
      <c r="I80" s="1">
        <f t="shared" si="193"/>
        <v>19.5</v>
      </c>
      <c r="J80" s="1">
        <f t="shared" si="193"/>
        <v>29</v>
      </c>
      <c r="K80" s="1">
        <f t="shared" si="193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255000</v>
      </c>
      <c r="D83" s="58">
        <f t="shared" ref="D83:J83" si="194">D54*D16</f>
        <v>0</v>
      </c>
      <c r="E83" s="58">
        <f t="shared" si="194"/>
        <v>0</v>
      </c>
      <c r="F83" s="58">
        <f t="shared" si="194"/>
        <v>0</v>
      </c>
      <c r="G83" s="58">
        <f t="shared" si="194"/>
        <v>0</v>
      </c>
      <c r="H83" s="58">
        <f t="shared" si="194"/>
        <v>142500</v>
      </c>
      <c r="I83" s="58">
        <f t="shared" si="194"/>
        <v>0</v>
      </c>
      <c r="J83" s="58">
        <f t="shared" si="194"/>
        <v>0</v>
      </c>
      <c r="K83" s="58">
        <f>K54*'Pla in Curnt Cell v M 6-30 2'!K16</f>
        <v>0</v>
      </c>
      <c r="L83" s="58"/>
      <c r="M83" s="53">
        <v>0</v>
      </c>
      <c r="N83" s="2">
        <f>C83-'Current w-Formula'!B55</f>
        <v>24390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9579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5">SUM(C55*C17)</f>
        <v>108906.24999999999</v>
      </c>
      <c r="D84" s="58">
        <f t="shared" ref="D84:K84" si="196">D55*D17</f>
        <v>0</v>
      </c>
      <c r="E84" s="58">
        <f t="shared" si="196"/>
        <v>45612.499999999993</v>
      </c>
      <c r="F84" s="58">
        <f t="shared" si="196"/>
        <v>46637.499999999993</v>
      </c>
      <c r="G84" s="58">
        <f t="shared" si="196"/>
        <v>0</v>
      </c>
      <c r="H84" s="58">
        <f t="shared" si="196"/>
        <v>0</v>
      </c>
      <c r="I84" s="58">
        <f t="shared" si="196"/>
        <v>0</v>
      </c>
      <c r="J84" s="58">
        <f t="shared" si="196"/>
        <v>0</v>
      </c>
      <c r="K84" s="58">
        <f t="shared" si="196"/>
        <v>0</v>
      </c>
      <c r="L84" s="58"/>
      <c r="M84" s="53">
        <v>1</v>
      </c>
      <c r="N84" s="2">
        <f>C84-'Current w-Formula'!B56</f>
        <v>11166.249999999985</v>
      </c>
      <c r="O84" s="2">
        <f>D84-'Current w-Formula'!C56</f>
        <v>0</v>
      </c>
      <c r="P84" s="2">
        <f>E84-'Current w-Formula'!D56</f>
        <v>3475.4999999999927</v>
      </c>
      <c r="Q84" s="2">
        <f>F84-'Current w-Formula'!E56</f>
        <v>3080.4999999999927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5"/>
        <v>0</v>
      </c>
      <c r="D85" s="58">
        <f t="shared" ref="D85:K85" si="197">D56*D18</f>
        <v>0</v>
      </c>
      <c r="E85" s="58">
        <f t="shared" si="197"/>
        <v>46752.812499999985</v>
      </c>
      <c r="F85" s="58">
        <f t="shared" si="197"/>
        <v>95606.874999999971</v>
      </c>
      <c r="G85" s="58">
        <f t="shared" si="197"/>
        <v>48854.062499999985</v>
      </c>
      <c r="H85" s="58">
        <f t="shared" si="197"/>
        <v>0</v>
      </c>
      <c r="I85" s="58">
        <f t="shared" si="197"/>
        <v>0</v>
      </c>
      <c r="J85" s="58">
        <f t="shared" si="197"/>
        <v>0</v>
      </c>
      <c r="K85" s="58">
        <f t="shared" si="197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3366.8124999999854</v>
      </c>
      <c r="Q85" s="2">
        <f>F85-'Current w-Formula'!E57</f>
        <v>6252.8749999999709</v>
      </c>
      <c r="R85" s="2"/>
      <c r="S85" s="2">
        <f>G85-'Current w-Formula'!F57</f>
        <v>3386.0624999999854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5"/>
        <v>137303.55468749994</v>
      </c>
      <c r="D86" s="58">
        <f t="shared" ref="D86:K86" si="198">D57*D19</f>
        <v>0</v>
      </c>
      <c r="E86" s="58">
        <f t="shared" si="198"/>
        <v>23960.816406249989</v>
      </c>
      <c r="F86" s="58">
        <f t="shared" si="198"/>
        <v>146995.57031249994</v>
      </c>
      <c r="G86" s="58">
        <f t="shared" si="198"/>
        <v>50075.414062499978</v>
      </c>
      <c r="H86" s="58">
        <f t="shared" si="198"/>
        <v>0</v>
      </c>
      <c r="I86" s="58">
        <f t="shared" si="198"/>
        <v>0</v>
      </c>
      <c r="J86" s="58">
        <f t="shared" si="198"/>
        <v>0</v>
      </c>
      <c r="K86" s="58">
        <f t="shared" si="198"/>
        <v>0</v>
      </c>
      <c r="L86" s="58"/>
      <c r="M86" s="53">
        <v>3</v>
      </c>
      <c r="N86" s="2">
        <f>C86-'Current w-Formula'!B58</f>
        <v>12662.554687499942</v>
      </c>
      <c r="O86" s="2">
        <f>D86-'Current w-Formula'!C58</f>
        <v>0</v>
      </c>
      <c r="P86" s="2">
        <f>E86-'Current w-Formula'!D58</f>
        <v>1642.3164062499891</v>
      </c>
      <c r="Q86" s="2">
        <f>F86-'Current w-Formula'!E58</f>
        <v>9508.5703124999418</v>
      </c>
      <c r="R86" s="2"/>
      <c r="S86" s="2">
        <f>G86-'Current w-Formula'!F58</f>
        <v>3415.4140624999782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5"/>
        <v>0</v>
      </c>
      <c r="D87" s="58">
        <f t="shared" ref="D87:K87" si="199">D58*D20</f>
        <v>0</v>
      </c>
      <c r="E87" s="58">
        <f t="shared" si="199"/>
        <v>49119.673632812475</v>
      </c>
      <c r="F87" s="58">
        <f t="shared" si="199"/>
        <v>326452.66240234359</v>
      </c>
      <c r="G87" s="58">
        <f t="shared" si="199"/>
        <v>51327.299414062472</v>
      </c>
      <c r="H87" s="58">
        <f t="shared" si="199"/>
        <v>52431.112304687471</v>
      </c>
      <c r="I87" s="58">
        <f t="shared" si="199"/>
        <v>0</v>
      </c>
      <c r="J87" s="58">
        <f t="shared" si="199"/>
        <v>0</v>
      </c>
      <c r="K87" s="58">
        <f t="shared" si="199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3231.6736328124753</v>
      </c>
      <c r="Q87" s="2">
        <f>F87-'Current w-Formula'!E59</f>
        <v>20887.662402343587</v>
      </c>
      <c r="R87" s="2"/>
      <c r="S87" s="2">
        <f>G87-'Current w-Formula'!F59</f>
        <v>3445.2994140624724</v>
      </c>
      <c r="T87" s="2">
        <f>H87-'Current w-Formula'!G59</f>
        <v>3662.1123046874709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5"/>
        <v>0</v>
      </c>
      <c r="D88" s="58">
        <f t="shared" ref="D88:K88" si="200">D59*D21</f>
        <v>0</v>
      </c>
      <c r="E88" s="58">
        <f t="shared" si="200"/>
        <v>0</v>
      </c>
      <c r="F88" s="58">
        <f t="shared" si="200"/>
        <v>154437.22105957021</v>
      </c>
      <c r="G88" s="58">
        <f t="shared" si="200"/>
        <v>52610.48189941403</v>
      </c>
      <c r="H88" s="58">
        <f t="shared" si="200"/>
        <v>107483.78022460931</v>
      </c>
      <c r="I88" s="58">
        <f t="shared" si="200"/>
        <v>56004.706538085906</v>
      </c>
      <c r="J88" s="58">
        <f t="shared" si="200"/>
        <v>0</v>
      </c>
      <c r="K88" s="58">
        <f t="shared" si="200"/>
        <v>60530.339389648398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9774.2210595702054</v>
      </c>
      <c r="R88" s="2"/>
      <c r="S88" s="2">
        <f>G88-'Current w-Formula'!F60</f>
        <v>3474.4818994140296</v>
      </c>
      <c r="T88" s="2">
        <f>H88-'Current w-Formula'!G60</f>
        <v>7345.7802246093052</v>
      </c>
      <c r="U88" s="2">
        <f>I88-'Current w-Formula'!H60</f>
        <v>3386.7065380859058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2984.3393896483976</v>
      </c>
    </row>
    <row r="89" spans="2:33" ht="14.25" customHeight="1" x14ac:dyDescent="0.3">
      <c r="B89" s="53">
        <v>6</v>
      </c>
      <c r="C89" s="58">
        <f t="shared" si="195"/>
        <v>49286.970274047817</v>
      </c>
      <c r="D89" s="58">
        <f t="shared" ref="D89:K89" si="201">D60*D22</f>
        <v>50446.663692260707</v>
      </c>
      <c r="E89" s="58">
        <f t="shared" si="201"/>
        <v>0</v>
      </c>
      <c r="F89" s="58">
        <f t="shared" si="201"/>
        <v>395745.37896514864</v>
      </c>
      <c r="G89" s="58">
        <f t="shared" si="201"/>
        <v>161777.23184069814</v>
      </c>
      <c r="H89" s="58">
        <f t="shared" si="201"/>
        <v>110170.87473022453</v>
      </c>
      <c r="I89" s="58">
        <f t="shared" si="201"/>
        <v>0</v>
      </c>
      <c r="J89" s="58">
        <f t="shared" si="201"/>
        <v>0</v>
      </c>
      <c r="K89" s="58">
        <f t="shared" si="201"/>
        <v>0</v>
      </c>
      <c r="L89" s="58"/>
      <c r="M89" s="53">
        <v>6</v>
      </c>
      <c r="N89" s="2">
        <f>C89-'Current w-Formula'!B61</f>
        <v>4065.9702740478169</v>
      </c>
      <c r="O89" s="2">
        <f>D89-'Current w-Formula'!C61</f>
        <v>3211.6636922607067</v>
      </c>
      <c r="P89" s="2">
        <f>E89-'Current w-Formula'!D61</f>
        <v>0</v>
      </c>
      <c r="Q89" s="2">
        <f>F89-'Current w-Formula'!E61</f>
        <v>24780.378965148644</v>
      </c>
      <c r="R89" s="2"/>
      <c r="S89" s="2">
        <f>G89-'Current w-Formula'!F61</f>
        <v>10502.231840698136</v>
      </c>
      <c r="T89" s="2">
        <f>H89-'Current w-Formula'!G61</f>
        <v>7364.874730224532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5"/>
        <v>0</v>
      </c>
      <c r="D90" s="58">
        <f t="shared" ref="D90:K90" si="202">D61*D23</f>
        <v>51707.830284567222</v>
      </c>
      <c r="E90" s="58">
        <f t="shared" si="202"/>
        <v>52896.51603823543</v>
      </c>
      <c r="F90" s="58">
        <f t="shared" si="202"/>
        <v>162255.60537571093</v>
      </c>
      <c r="G90" s="58">
        <f t="shared" si="202"/>
        <v>0</v>
      </c>
      <c r="H90" s="58">
        <f t="shared" si="202"/>
        <v>225850.29319696027</v>
      </c>
      <c r="I90" s="58">
        <f t="shared" si="202"/>
        <v>117679.88961315298</v>
      </c>
      <c r="J90" s="58">
        <f t="shared" si="202"/>
        <v>183651.94894173875</v>
      </c>
      <c r="K90" s="58">
        <f t="shared" si="202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3148.8302845672224</v>
      </c>
      <c r="P90" s="2">
        <f>E90-'Current w-Formula'!D62</f>
        <v>3257.5160382354297</v>
      </c>
      <c r="Q90" s="2">
        <f>F90-'Current w-Formula'!E62</f>
        <v>10050.605375710933</v>
      </c>
      <c r="R90" s="2"/>
      <c r="S90" s="2">
        <f>G90-'Current w-Formula'!F62</f>
        <v>0</v>
      </c>
      <c r="T90" s="2">
        <f>H90-'Current w-Formula'!G62</f>
        <v>14758.293196960265</v>
      </c>
      <c r="U90" s="2">
        <f>I90-'Current w-Formula'!H62</f>
        <v>6763.8896131529764</v>
      </c>
      <c r="V90" s="2">
        <f>J90-'Current w-Formula'!I62</f>
        <v>9105.9489417387522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5"/>
        <v>103564.24628834295</v>
      </c>
      <c r="D91" s="58">
        <f t="shared" ref="D91:K91" si="203">D62*D24</f>
        <v>0</v>
      </c>
      <c r="E91" s="58">
        <f t="shared" si="203"/>
        <v>0</v>
      </c>
      <c r="F91" s="58">
        <f t="shared" si="203"/>
        <v>110874.66367340247</v>
      </c>
      <c r="G91" s="58">
        <f t="shared" si="203"/>
        <v>141639.33683552788</v>
      </c>
      <c r="H91" s="58">
        <f t="shared" si="203"/>
        <v>312520.34321129374</v>
      </c>
      <c r="I91" s="58">
        <f t="shared" si="203"/>
        <v>60310.943426740894</v>
      </c>
      <c r="J91" s="58">
        <f t="shared" si="203"/>
        <v>62747.749221760736</v>
      </c>
      <c r="K91" s="58">
        <f t="shared" si="203"/>
        <v>0</v>
      </c>
      <c r="L91" s="58"/>
      <c r="M91" s="53">
        <v>8</v>
      </c>
      <c r="N91" s="2">
        <f>C91-'Current w-Formula'!B63</f>
        <v>8224.2462883429544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6788.6636734024651</v>
      </c>
      <c r="R91" s="2"/>
      <c r="S91" s="2">
        <f>G91-'Current w-Formula'!F63</f>
        <v>8889.3368355278799</v>
      </c>
      <c r="T91" s="2">
        <f>H91-'Current w-Formula'!G63</f>
        <v>19959.143211293733</v>
      </c>
      <c r="U91" s="2">
        <f>I91-'Current w-Formula'!H63</f>
        <v>3372.9434267408942</v>
      </c>
      <c r="V91" s="2">
        <f>J91-'Current w-Formula'!I63</f>
        <v>3013.749221760736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5"/>
        <v>53076.676222775757</v>
      </c>
      <c r="D92" s="58">
        <f t="shared" ref="D92:K92" si="204">D63*D25</f>
        <v>0</v>
      </c>
      <c r="E92" s="58">
        <f t="shared" si="204"/>
        <v>55574.402162671089</v>
      </c>
      <c r="F92" s="58">
        <f t="shared" si="204"/>
        <v>170469.79539785627</v>
      </c>
      <c r="G92" s="58">
        <f t="shared" si="204"/>
        <v>0</v>
      </c>
      <c r="H92" s="58">
        <f t="shared" si="204"/>
        <v>148302.47768128521</v>
      </c>
      <c r="I92" s="58">
        <f t="shared" si="204"/>
        <v>123637.43402481882</v>
      </c>
      <c r="J92" s="58">
        <f t="shared" si="204"/>
        <v>64316.442952304751</v>
      </c>
      <c r="K92" s="58">
        <f t="shared" si="204"/>
        <v>0</v>
      </c>
      <c r="L92" s="58"/>
      <c r="M92" s="53">
        <v>9</v>
      </c>
      <c r="N92" s="2">
        <f>C92-'Current w-Formula'!B64</f>
        <v>4179.6762227757572</v>
      </c>
      <c r="O92" s="2">
        <f>D92-'Current w-Formula'!C64</f>
        <v>0</v>
      </c>
      <c r="P92" s="2">
        <f>E92-'Current w-Formula'!D64</f>
        <v>3434.4021626710892</v>
      </c>
      <c r="Q92" s="2">
        <f>F92-'Current w-Formula'!E64</f>
        <v>10317.795397856273</v>
      </c>
      <c r="R92" s="2"/>
      <c r="S92" s="2">
        <f>G92-'Current w-Formula'!F64</f>
        <v>0</v>
      </c>
      <c r="T92" s="2">
        <f>H92-'Current w-Formula'!G64</f>
        <v>9242.4776812852069</v>
      </c>
      <c r="U92" s="2">
        <f>I92-'Current w-Formula'!H64</f>
        <v>6725.4340248188237</v>
      </c>
      <c r="V92" s="2">
        <f>J92-'Current w-Formula'!I64</f>
        <v>2987.4429523047511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5"/>
        <v>54403.59312834515</v>
      </c>
      <c r="D93" s="58">
        <f t="shared" ref="D93:K93" si="205">D64*D26</f>
        <v>0</v>
      </c>
      <c r="E93" s="58">
        <f t="shared" si="205"/>
        <v>113927.52443347573</v>
      </c>
      <c r="F93" s="58">
        <f t="shared" si="205"/>
        <v>0</v>
      </c>
      <c r="G93" s="58">
        <f t="shared" si="205"/>
        <v>29761.965652565294</v>
      </c>
      <c r="H93" s="58">
        <f t="shared" si="205"/>
        <v>121608.03169865385</v>
      </c>
      <c r="I93" s="58">
        <f t="shared" si="205"/>
        <v>0</v>
      </c>
      <c r="J93" s="58">
        <f t="shared" si="205"/>
        <v>131848.70805222474</v>
      </c>
      <c r="K93" s="58">
        <f t="shared" si="205"/>
        <v>0</v>
      </c>
      <c r="L93" s="58"/>
      <c r="M93" s="53">
        <v>10</v>
      </c>
      <c r="N93" s="2">
        <f>C93-'Current w-Formula'!B65</f>
        <v>4280.59312834515</v>
      </c>
      <c r="O93" s="2">
        <f>D93-'Current w-Formula'!C65</f>
        <v>0</v>
      </c>
      <c r="P93" s="2">
        <f>E93-'Current w-Formula'!D65</f>
        <v>7145.5244334757299</v>
      </c>
      <c r="Q93" s="2">
        <f>F93-'Current w-Formula'!E65</f>
        <v>0</v>
      </c>
      <c r="R93" s="2"/>
      <c r="S93" s="2">
        <f>G93-'Current w-Formula'!F65</f>
        <v>1802.4656525652936</v>
      </c>
      <c r="T93" s="2">
        <f>H93-'Current w-Formula'!G65</f>
        <v>7394.0316986538528</v>
      </c>
      <c r="U93" s="2">
        <f>I93-'Current w-Formula'!H65</f>
        <v>0</v>
      </c>
      <c r="V93" s="2">
        <f>J93-'Current w-Formula'!I65</f>
        <v>5920.7080522247416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5"/>
        <v>55763.682956553777</v>
      </c>
      <c r="D94" s="58">
        <f t="shared" ref="D94:K94" si="206">D65*D27</f>
        <v>0</v>
      </c>
      <c r="E94" s="58">
        <f t="shared" si="206"/>
        <v>58387.856272156307</v>
      </c>
      <c r="F94" s="58">
        <f t="shared" si="206"/>
        <v>179099.8287898727</v>
      </c>
      <c r="G94" s="58">
        <f t="shared" si="206"/>
        <v>61012.029587758843</v>
      </c>
      <c r="H94" s="58">
        <f t="shared" si="206"/>
        <v>186972.34873668029</v>
      </c>
      <c r="I94" s="58">
        <f t="shared" si="206"/>
        <v>0</v>
      </c>
      <c r="J94" s="58">
        <f t="shared" si="206"/>
        <v>0</v>
      </c>
      <c r="K94" s="58">
        <f t="shared" si="206"/>
        <v>0</v>
      </c>
      <c r="L94" s="58"/>
      <c r="M94" s="53">
        <v>11</v>
      </c>
      <c r="N94" s="2">
        <f>C94-'Current w-Formula'!B66</f>
        <v>4414.6829565537773</v>
      </c>
      <c r="O94" s="2">
        <f>D94-'Current w-Formula'!C66</f>
        <v>0</v>
      </c>
      <c r="P94" s="2">
        <f>E94-'Current w-Formula'!D66</f>
        <v>3745.8562721563067</v>
      </c>
      <c r="Q94" s="2">
        <f>F94-'Current w-Formula'!E66</f>
        <v>10601.828789872699</v>
      </c>
      <c r="R94" s="2"/>
      <c r="S94" s="2">
        <f>G94-'Current w-Formula'!F66</f>
        <v>3626.0295877588433</v>
      </c>
      <c r="T94" s="2">
        <f>H94-'Current w-Formula'!G66</f>
        <v>11088.348736680287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5"/>
        <v>57157.775030467616</v>
      </c>
      <c r="D95" s="58">
        <f t="shared" ref="D95:K95" si="207">D66*D28</f>
        <v>0</v>
      </c>
      <c r="E95" s="58">
        <f t="shared" si="207"/>
        <v>59847.552678960208</v>
      </c>
      <c r="F95" s="58">
        <f t="shared" si="207"/>
        <v>61192.441503206508</v>
      </c>
      <c r="G95" s="58">
        <f t="shared" si="207"/>
        <v>0</v>
      </c>
      <c r="H95" s="58">
        <f t="shared" si="207"/>
        <v>191646.65745509727</v>
      </c>
      <c r="I95" s="58">
        <f t="shared" si="207"/>
        <v>166429.99200047922</v>
      </c>
      <c r="J95" s="58">
        <f t="shared" si="207"/>
        <v>69261.7744486843</v>
      </c>
      <c r="K95" s="58">
        <f t="shared" si="207"/>
        <v>0</v>
      </c>
      <c r="L95" s="58"/>
      <c r="M95" s="53">
        <v>12</v>
      </c>
      <c r="N95" s="2">
        <f>C95-'Current w-Formula'!B67</f>
        <v>4582.7750304676156</v>
      </c>
      <c r="O95" s="2">
        <f>D95-'Current w-Formula'!C67</f>
        <v>0</v>
      </c>
      <c r="P95" s="2">
        <f>E95-'Current w-Formula'!D67</f>
        <v>3956.5526789602081</v>
      </c>
      <c r="Q95" s="2">
        <f>F95-'Current w-Formula'!E67</f>
        <v>3576.4415032065081</v>
      </c>
      <c r="R95" s="2"/>
      <c r="S95" s="2">
        <f>G95-'Current w-Formula'!F67</f>
        <v>0</v>
      </c>
      <c r="T95" s="2">
        <f>H95-'Current w-Formula'!G67</f>
        <v>11079.657455097273</v>
      </c>
      <c r="U95" s="2">
        <f>I95-'Current w-Formula'!H67</f>
        <v>8292.492000479222</v>
      </c>
      <c r="V95" s="2">
        <f>J95-'Current w-Formula'!I67</f>
        <v>2894.7744486843003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5"/>
        <v>0</v>
      </c>
      <c r="D96" s="58">
        <f t="shared" ref="D96:K96" si="208">D67*D29</f>
        <v>59965.230451081756</v>
      </c>
      <c r="E96" s="58">
        <f t="shared" si="208"/>
        <v>122687.48299186841</v>
      </c>
      <c r="F96" s="58">
        <f t="shared" si="208"/>
        <v>62722.252540786663</v>
      </c>
      <c r="G96" s="58">
        <f t="shared" si="208"/>
        <v>0</v>
      </c>
      <c r="H96" s="58">
        <f t="shared" si="208"/>
        <v>172210.4922781928</v>
      </c>
      <c r="I96" s="58">
        <f t="shared" si="208"/>
        <v>0</v>
      </c>
      <c r="J96" s="58">
        <f t="shared" si="208"/>
        <v>0</v>
      </c>
      <c r="K96" s="58">
        <f t="shared" si="208"/>
        <v>73750.340899606308</v>
      </c>
      <c r="L96" s="58"/>
      <c r="M96" s="53">
        <v>13</v>
      </c>
      <c r="N96" s="2">
        <f>C96-'Current w-Formula'!B68</f>
        <v>0</v>
      </c>
      <c r="O96" s="2">
        <f>D96-'Current w-Formula'!C68</f>
        <v>3460.2304510817557</v>
      </c>
      <c r="P96" s="2">
        <f>E96-'Current w-Formula'!D68</f>
        <v>8403.4829918684118</v>
      </c>
      <c r="Q96" s="2">
        <f>F96-'Current w-Formula'!E68</f>
        <v>3622.2525407866633</v>
      </c>
      <c r="R96" s="2"/>
      <c r="S96" s="2">
        <f>G96-'Current w-Formula'!F68</f>
        <v>0</v>
      </c>
      <c r="T96" s="2">
        <f>H96-'Current w-Formula'!G68</f>
        <v>9692.2722781928023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3441.3408996063081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09">D68*D30</f>
        <v>0</v>
      </c>
      <c r="E97" s="58">
        <f t="shared" si="209"/>
        <v>0</v>
      </c>
      <c r="F97" s="58">
        <f t="shared" si="209"/>
        <v>0</v>
      </c>
      <c r="G97" s="58">
        <f t="shared" si="209"/>
        <v>0</v>
      </c>
      <c r="H97" s="58">
        <f t="shared" si="209"/>
        <v>0</v>
      </c>
      <c r="I97" s="58">
        <f t="shared" si="209"/>
        <v>69942.204138201385</v>
      </c>
      <c r="J97" s="58">
        <f t="shared" si="209"/>
        <v>72768.151780148939</v>
      </c>
      <c r="K97" s="58">
        <f t="shared" si="209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3269.2041382013849</v>
      </c>
      <c r="V97" s="2">
        <f>J97-'Current w-Formula'!I69</f>
        <v>2814.151780148939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61552.672076169649</v>
      </c>
      <c r="D98" s="58">
        <f>D69*D30</f>
        <v>0</v>
      </c>
      <c r="E98" s="58">
        <f t="shared" ref="E98:K98" si="210">E69*E31</f>
        <v>193347.80522749759</v>
      </c>
      <c r="F98" s="58">
        <f t="shared" si="210"/>
        <v>0</v>
      </c>
      <c r="G98" s="58">
        <f t="shared" si="210"/>
        <v>134691.72948432417</v>
      </c>
      <c r="H98" s="58">
        <f t="shared" si="210"/>
        <v>34397.081454330095</v>
      </c>
      <c r="I98" s="58">
        <f t="shared" si="210"/>
        <v>71690.759241656415</v>
      </c>
      <c r="J98" s="58">
        <f t="shared" si="210"/>
        <v>223762.06672395795</v>
      </c>
      <c r="K98" s="58">
        <f t="shared" si="210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14421.805227497593</v>
      </c>
      <c r="Q98" s="2">
        <f>F98-'Current w-Formula'!E70</f>
        <v>0</v>
      </c>
      <c r="R98" s="2"/>
      <c r="S98" s="2">
        <f>G98-'Current w-Formula'!F70</f>
        <v>7411.7294843241689</v>
      </c>
      <c r="T98" s="2">
        <f>H98-'Current w-Formula'!G70</f>
        <v>1831.5814543300949</v>
      </c>
      <c r="U98" s="2">
        <f>I98-'Current w-Formula'!H70</f>
        <v>3240.7592416564148</v>
      </c>
      <c r="V98" s="2">
        <f>J98-'Current w-Formula'!I70</f>
        <v>8305.0667239579489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1">E70*E32</f>
        <v>66060.500119395001</v>
      </c>
      <c r="F99" s="58">
        <f t="shared" si="211"/>
        <v>135090.01148011113</v>
      </c>
      <c r="G99" s="58">
        <f t="shared" si="211"/>
        <v>0</v>
      </c>
      <c r="H99" s="58">
        <f t="shared" si="211"/>
        <v>141028.03396275337</v>
      </c>
      <c r="I99" s="58">
        <f t="shared" si="211"/>
        <v>73483.028222697816</v>
      </c>
      <c r="J99" s="58">
        <f t="shared" si="211"/>
        <v>152904.07892803792</v>
      </c>
      <c r="K99" s="58">
        <f t="shared" si="211"/>
        <v>0</v>
      </c>
      <c r="L99" s="58"/>
      <c r="M99" s="53">
        <v>16</v>
      </c>
      <c r="N99" s="53"/>
      <c r="O99" s="53"/>
      <c r="P99" s="2">
        <f>E99-'Current w-Formula'!D71</f>
        <v>5165.5001193950011</v>
      </c>
      <c r="Q99" s="2">
        <f>F99-'Current w-Formula'!E71</f>
        <v>7520.011480111134</v>
      </c>
      <c r="R99" s="2"/>
      <c r="S99" s="2">
        <f>G99-'Current w-Formula'!F71</f>
        <v>0</v>
      </c>
      <c r="T99" s="2">
        <f>H99-'Current w-Formula'!G71</f>
        <v>7294.0339627533685</v>
      </c>
      <c r="U99" s="2">
        <f>I99-'Current w-Formula'!H71</f>
        <v>3206.0282226978161</v>
      </c>
      <c r="V99" s="2">
        <f>J99-'Current w-Formula'!I71</f>
        <v>5432.0789280379249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2">E71*E33</f>
        <v>67712.012622379872</v>
      </c>
      <c r="F100" s="58">
        <f t="shared" si="212"/>
        <v>69233.630883556951</v>
      </c>
      <c r="G100" s="58">
        <f t="shared" si="212"/>
        <v>0</v>
      </c>
      <c r="H100" s="58">
        <f t="shared" si="212"/>
        <v>144553.73481182219</v>
      </c>
      <c r="I100" s="58">
        <f t="shared" si="212"/>
        <v>225960.31178479575</v>
      </c>
      <c r="J100" s="58">
        <f t="shared" si="212"/>
        <v>313453.36180247774</v>
      </c>
      <c r="K100" s="58">
        <f t="shared" si="212"/>
        <v>0</v>
      </c>
      <c r="L100" s="58"/>
      <c r="M100" s="53">
        <v>17</v>
      </c>
      <c r="N100" s="53"/>
      <c r="O100" s="53"/>
      <c r="P100" s="2">
        <f>E100-'Current w-Formula'!D72</f>
        <v>5565.0126223798725</v>
      </c>
      <c r="Q100" s="2">
        <f>F100-'Current w-Formula'!E72</f>
        <v>3806.6308835569507</v>
      </c>
      <c r="R100" s="2"/>
      <c r="S100" s="2">
        <f>G100-'Current w-Formula'!F72</f>
        <v>0</v>
      </c>
      <c r="T100" s="2">
        <f>H100-'Current w-Formula'!G72</f>
        <v>7253.7348118221853</v>
      </c>
      <c r="U100" s="2">
        <f>I100-'Current w-Formula'!H72</f>
        <v>9513.3117847957474</v>
      </c>
      <c r="V100" s="2">
        <f>J100-'Current w-Formula'!I72</f>
        <v>10645.361802477739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3">E72*E34</f>
        <v>138809.62587587873</v>
      </c>
      <c r="F101" s="58">
        <f t="shared" si="213"/>
        <v>70964.471655645873</v>
      </c>
      <c r="G101" s="58">
        <f t="shared" si="213"/>
        <v>0</v>
      </c>
      <c r="H101" s="58">
        <f t="shared" si="213"/>
        <v>0</v>
      </c>
      <c r="I101" s="58">
        <f t="shared" si="213"/>
        <v>0</v>
      </c>
      <c r="J101" s="58">
        <f t="shared" si="213"/>
        <v>160644.84792376982</v>
      </c>
      <c r="K101" s="58">
        <f t="shared" si="213"/>
        <v>0</v>
      </c>
      <c r="L101" s="58"/>
      <c r="M101" s="53">
        <v>18</v>
      </c>
      <c r="N101" s="53"/>
      <c r="O101" s="53"/>
      <c r="P101" s="2">
        <f>E101-'Current w-Formula'!D73</f>
        <v>12013.62587587873</v>
      </c>
      <c r="Q101" s="2">
        <f>F101-'Current w-Formula'!E73</f>
        <v>3852.4716556458734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5200.8479237698193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4">E73*E35</f>
        <v>0</v>
      </c>
      <c r="F102" s="58">
        <f t="shared" si="214"/>
        <v>0</v>
      </c>
      <c r="G102" s="58">
        <f t="shared" si="214"/>
        <v>0</v>
      </c>
      <c r="H102" s="58">
        <f t="shared" si="214"/>
        <v>0</v>
      </c>
      <c r="I102" s="58">
        <f t="shared" si="214"/>
        <v>158266.36837926734</v>
      </c>
      <c r="J102" s="58">
        <f t="shared" si="214"/>
        <v>0</v>
      </c>
      <c r="K102" s="58">
        <f t="shared" si="214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6170.3683792673401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5">E74*E36</f>
        <v>218755.29477876757</v>
      </c>
      <c r="F103" s="58">
        <f t="shared" si="215"/>
        <v>0</v>
      </c>
      <c r="G103" s="58">
        <f t="shared" si="215"/>
        <v>0</v>
      </c>
      <c r="H103" s="58">
        <f t="shared" si="215"/>
        <v>311337.1236551748</v>
      </c>
      <c r="I103" s="58">
        <f t="shared" si="215"/>
        <v>243334.54138312352</v>
      </c>
      <c r="J103" s="58">
        <f t="shared" si="215"/>
        <v>759498.72007459786</v>
      </c>
      <c r="K103" s="58">
        <f t="shared" si="215"/>
        <v>87665.979555536105</v>
      </c>
      <c r="L103" s="58"/>
      <c r="M103" s="53">
        <v>20</v>
      </c>
      <c r="N103" s="53"/>
      <c r="O103" s="53"/>
      <c r="P103" s="2">
        <f>E103-'Current w-Formula'!D75</f>
        <v>20989.294778767566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14109.123655174801</v>
      </c>
      <c r="U103" s="2">
        <f>I103-'Current w-Formula'!H75</f>
        <v>9037.5413831235201</v>
      </c>
      <c r="V103" s="2">
        <f>J103-'Current w-Formula'!I75</f>
        <v>21984.720074597863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3863.9795555361052</v>
      </c>
    </row>
    <row r="104" spans="2:33" ht="14.25" customHeight="1" x14ac:dyDescent="0.3">
      <c r="B104" s="53"/>
      <c r="C104" s="58">
        <f t="shared" ref="C104:D104" si="216">SUM(C83:C98)</f>
        <v>936015.42066420265</v>
      </c>
      <c r="D104" s="58">
        <f t="shared" si="216"/>
        <v>162119.72442790968</v>
      </c>
      <c r="E104" s="58">
        <f t="shared" ref="E104:H104" si="217">SUM(E83:E103)</f>
        <v>1313452.3757403484</v>
      </c>
      <c r="F104" s="58">
        <f t="shared" si="217"/>
        <v>2187777.909039712</v>
      </c>
      <c r="G104" s="58">
        <f t="shared" si="217"/>
        <v>731749.55127685075</v>
      </c>
      <c r="H104" s="58">
        <f t="shared" si="217"/>
        <v>2403012.3854017654</v>
      </c>
      <c r="I104" s="58">
        <f t="shared" ref="I104:J104" si="218">SUM(I84:I103)</f>
        <v>1366740.17875302</v>
      </c>
      <c r="J104" s="58">
        <f t="shared" si="218"/>
        <v>2194857.8508497034</v>
      </c>
      <c r="K104" s="58">
        <f>SUM(K83:K103)</f>
        <v>221946.65984479082</v>
      </c>
      <c r="L104" s="58"/>
      <c r="M104" s="53"/>
      <c r="N104" s="2">
        <f t="shared" ref="N104:Q104" si="219">SUM(N83:N103)</f>
        <v>77966.748588032991</v>
      </c>
      <c r="O104" s="2">
        <f t="shared" si="219"/>
        <v>9820.7244279096849</v>
      </c>
      <c r="P104" s="2">
        <f t="shared" si="219"/>
        <v>99814.875740348376</v>
      </c>
      <c r="Q104" s="2">
        <f t="shared" si="219"/>
        <v>134420.90903971187</v>
      </c>
      <c r="R104" s="2"/>
      <c r="S104" s="2">
        <f t="shared" ref="S104:V104" si="220">SUM(S83:S103)</f>
        <v>45953.051276850783</v>
      </c>
      <c r="T104" s="2">
        <f t="shared" si="220"/>
        <v>141654.46540176519</v>
      </c>
      <c r="U104" s="2">
        <f t="shared" si="220"/>
        <v>62978.678753020045</v>
      </c>
      <c r="V104" s="2">
        <f t="shared" si="220"/>
        <v>78304.850849703507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10289.659844790811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661203.96392213332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11517672.055998303</v>
      </c>
      <c r="H107" s="59">
        <f t="shared" ref="H107:H108" si="221">+G107*1.2111</f>
        <v>13949052.627019545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1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2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2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82" t="s">
        <v>68</v>
      </c>
      <c r="D115" s="283"/>
      <c r="E115" s="283"/>
      <c r="F115" s="283"/>
      <c r="G115" s="283"/>
      <c r="H115" s="283"/>
      <c r="I115" s="283"/>
      <c r="J115" s="283"/>
      <c r="K115" s="283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4065</v>
      </c>
      <c r="D117" s="48">
        <f>+D16-'Current w-Formula'!C2</f>
        <v>3570</v>
      </c>
      <c r="E117" s="48">
        <f>+E16-'Current w-Formula'!D2</f>
        <v>3076</v>
      </c>
      <c r="F117" s="48">
        <f>+F16-'Current w-Formula'!E2</f>
        <v>2679</v>
      </c>
      <c r="G117" s="48">
        <f>+G16-'Current w-Formula'!F2</f>
        <v>2941</v>
      </c>
      <c r="H117" s="48">
        <f>+H16-'Current w-Formula'!G2</f>
        <v>3193</v>
      </c>
      <c r="I117" s="48">
        <f>+I16-'Current w-Formula'!H2</f>
        <v>2941</v>
      </c>
      <c r="J117" s="48">
        <f>+J16-'Current w-Formula'!I2</f>
        <v>2655</v>
      </c>
      <c r="K117" s="48">
        <f>+K16-'Current w-Formula'!J2</f>
        <v>2317</v>
      </c>
      <c r="V117" s="30"/>
    </row>
    <row r="118" spans="2:22" ht="14.25" customHeight="1" x14ac:dyDescent="0.3">
      <c r="B118" s="1">
        <v>1</v>
      </c>
      <c r="C118" s="48">
        <f>+C17-'Current w-Formula'!B3</f>
        <v>4466.4999999999927</v>
      </c>
      <c r="D118" s="48">
        <f>+D17-'Current w-Formula'!C3</f>
        <v>3970.4999999999927</v>
      </c>
      <c r="E118" s="48">
        <f>+E17-'Current w-Formula'!D3</f>
        <v>3475.4999999999927</v>
      </c>
      <c r="F118" s="48">
        <f>+F17-'Current w-Formula'!E3</f>
        <v>3080.4999999999927</v>
      </c>
      <c r="G118" s="48">
        <f>+G17-'Current w-Formula'!F3</f>
        <v>3354.4999999999927</v>
      </c>
      <c r="H118" s="48">
        <f>+H17-'Current w-Formula'!G3</f>
        <v>3618.4999999999927</v>
      </c>
      <c r="I118" s="48">
        <f>+I17-'Current w-Formula'!H3</f>
        <v>3377.4999999999927</v>
      </c>
      <c r="J118" s="48">
        <f>+J17-'Current w-Formula'!I3</f>
        <v>3102.4999999999927</v>
      </c>
      <c r="K118" s="48">
        <f>+K17-'Current w-Formula'!J3</f>
        <v>2774.4999999999927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4330.5624999999854</v>
      </c>
      <c r="D119" s="48">
        <f>+D18-'Current w-Formula'!C4</f>
        <v>3762.1874999999854</v>
      </c>
      <c r="E119" s="48">
        <f>+E18-'Current w-Formula'!D4</f>
        <v>3366.8124999999854</v>
      </c>
      <c r="F119" s="48">
        <f>+F18-'Current w-Formula'!E4</f>
        <v>3126.4374999999854</v>
      </c>
      <c r="G119" s="48">
        <f>+G18-'Current w-Formula'!F4</f>
        <v>3386.0624999999854</v>
      </c>
      <c r="H119" s="48">
        <f>+H18-'Current w-Formula'!G4</f>
        <v>3635.6874999999854</v>
      </c>
      <c r="I119" s="48">
        <f>+I18-'Current w-Formula'!H4</f>
        <v>3382.9374999999854</v>
      </c>
      <c r="J119" s="48">
        <f>+J18-'Current w-Formula'!I4</f>
        <v>3098.1874999999854</v>
      </c>
      <c r="K119" s="48">
        <f>+K18-'Current w-Formula'!J4</f>
        <v>2825.4374999999854</v>
      </c>
      <c r="V119" s="30"/>
    </row>
    <row r="120" spans="2:22" ht="14.25" customHeight="1" x14ac:dyDescent="0.3">
      <c r="B120" s="1">
        <v>3</v>
      </c>
      <c r="C120" s="48">
        <f>+C19-'Current w-Formula'!B5</f>
        <v>4220.8515624999782</v>
      </c>
      <c r="D120" s="48">
        <f>+D19-'Current w-Formula'!C5</f>
        <v>3580.7421874999782</v>
      </c>
      <c r="E120" s="48">
        <f>+E19-'Current w-Formula'!D5</f>
        <v>3284.6328124999782</v>
      </c>
      <c r="F120" s="48">
        <f>+F19-'Current w-Formula'!E5</f>
        <v>3169.5234374999782</v>
      </c>
      <c r="G120" s="48">
        <f>+G19-'Current w-Formula'!F5</f>
        <v>3415.4140624999782</v>
      </c>
      <c r="H120" s="48">
        <f>+H19-'Current w-Formula'!G5</f>
        <v>3648.3046874999782</v>
      </c>
      <c r="I120" s="48">
        <f>+I19-'Current w-Formula'!H5</f>
        <v>3386.0859374999782</v>
      </c>
      <c r="J120" s="48">
        <f>+J19-'Current w-Formula'!I5</f>
        <v>3090.8671874999782</v>
      </c>
      <c r="K120" s="48">
        <f>+K19-'Current w-Formula'!J5</f>
        <v>2878.6484374999782</v>
      </c>
      <c r="V120" s="30"/>
    </row>
    <row r="121" spans="2:22" ht="14.25" customHeight="1" x14ac:dyDescent="0.3">
      <c r="B121" s="1">
        <v>4</v>
      </c>
      <c r="C121" s="48">
        <f>+C20-'Current w-Formula'!B6</f>
        <v>4141.0478515624709</v>
      </c>
      <c r="D121" s="48">
        <f>+D20-'Current w-Formula'!C6</f>
        <v>3428.8607421874767</v>
      </c>
      <c r="E121" s="48">
        <f>+E20-'Current w-Formula'!D6</f>
        <v>3231.6736328124753</v>
      </c>
      <c r="F121" s="48">
        <f>+F20-'Current w-Formula'!E6</f>
        <v>3213.4865234374738</v>
      </c>
      <c r="G121" s="48">
        <f>+G20-'Current w-Formula'!F6</f>
        <v>3445.2994140624724</v>
      </c>
      <c r="H121" s="48">
        <f>+H20-'Current w-Formula'!G6</f>
        <v>3662.1123046874709</v>
      </c>
      <c r="I121" s="48">
        <f>+I20-'Current w-Formula'!H6</f>
        <v>3389.7380859374753</v>
      </c>
      <c r="J121" s="48">
        <f>+J20-'Current w-Formula'!I6</f>
        <v>3079.3638671874724</v>
      </c>
      <c r="K121" s="48">
        <f>+K20-'Current w-Formula'!J6</f>
        <v>2927.9896484374694</v>
      </c>
      <c r="V121" s="30"/>
    </row>
    <row r="122" spans="2:22" ht="14.25" customHeight="1" x14ac:dyDescent="0.3">
      <c r="B122" s="1">
        <v>5</v>
      </c>
      <c r="C122" s="48">
        <f>+C21-'Current w-Formula'!B7</f>
        <v>4087.8490478515305</v>
      </c>
      <c r="D122" s="48">
        <f>+D21-'Current w-Formula'!C7</f>
        <v>3305.2572607421607</v>
      </c>
      <c r="E122" s="48">
        <f>+E21-'Current w-Formula'!D7</f>
        <v>3209.6654736327837</v>
      </c>
      <c r="F122" s="48">
        <f>+F21-'Current w-Formula'!E7</f>
        <v>3258.0736865234066</v>
      </c>
      <c r="G122" s="48">
        <f>+G21-'Current w-Formula'!F7</f>
        <v>3474.4818994140296</v>
      </c>
      <c r="H122" s="48">
        <f>+H21-'Current w-Formula'!G7</f>
        <v>3672.8901123046526</v>
      </c>
      <c r="I122" s="48">
        <f>+I21-'Current w-Formula'!H7</f>
        <v>3386.7065380859058</v>
      </c>
      <c r="J122" s="48">
        <f>+J21-'Current w-Formula'!I7</f>
        <v>3069.5229638671517</v>
      </c>
      <c r="K122" s="48">
        <f>+K21-'Current w-Formula'!J7</f>
        <v>2984.3393896483976</v>
      </c>
      <c r="V122" s="30"/>
    </row>
    <row r="123" spans="2:22" ht="14.25" customHeight="1" x14ac:dyDescent="0.3">
      <c r="B123" s="1">
        <v>6</v>
      </c>
      <c r="C123" s="48">
        <f>+C22-'Current w-Formula'!B8</f>
        <v>4065.9702740478169</v>
      </c>
      <c r="D123" s="48">
        <f>+D22-'Current w-Formula'!C8</f>
        <v>3211.6636922607067</v>
      </c>
      <c r="E123" s="48">
        <f>+E22-'Current w-Formula'!D8</f>
        <v>3217.3571104735965</v>
      </c>
      <c r="F123" s="48">
        <f>+F22-'Current w-Formula'!E8</f>
        <v>3304.0505286864864</v>
      </c>
      <c r="G123" s="48">
        <f>+G22-'Current w-Formula'!F8</f>
        <v>3500.7439468993762</v>
      </c>
      <c r="H123" s="48">
        <f>+H22-'Current w-Formula'!G8</f>
        <v>3682.437365112266</v>
      </c>
      <c r="I123" s="48">
        <f>+I22-'Current w-Formula'!H8</f>
        <v>3386.8242015380456</v>
      </c>
      <c r="J123" s="48">
        <f>+J22-'Current w-Formula'!I8</f>
        <v>3052.2110379638252</v>
      </c>
      <c r="K123" s="48">
        <f>+K22-'Current w-Formula'!J8</f>
        <v>3037.5978743896048</v>
      </c>
      <c r="V123" s="30"/>
    </row>
    <row r="124" spans="2:22" ht="14.25" customHeight="1" x14ac:dyDescent="0.3">
      <c r="B124" s="1">
        <v>7</v>
      </c>
      <c r="C124" s="48">
        <f>+C23-'Current w-Formula'!B9</f>
        <v>4073.1445308990078</v>
      </c>
      <c r="D124" s="48">
        <f>+D23-'Current w-Formula'!C9</f>
        <v>3148.8302845672224</v>
      </c>
      <c r="E124" s="48">
        <f>+E23-'Current w-Formula'!D9</f>
        <v>3257.5160382354297</v>
      </c>
      <c r="F124" s="48">
        <f>+F23-'Current w-Formula'!E9</f>
        <v>3350.2017919036443</v>
      </c>
      <c r="G124" s="48">
        <f>+G23-'Current w-Formula'!F9</f>
        <v>3529.8875455718589</v>
      </c>
      <c r="H124" s="48">
        <f>+H23-'Current w-Formula'!G9</f>
        <v>3689.5732992400663</v>
      </c>
      <c r="I124" s="48">
        <f>+I23-'Current w-Formula'!H9</f>
        <v>3381.9448065764882</v>
      </c>
      <c r="J124" s="48">
        <f>+J23-'Current w-Formula'!I9</f>
        <v>3035.3163139129174</v>
      </c>
      <c r="K124" s="48">
        <f>+K23-'Current w-Formula'!J9</f>
        <v>3092.6878212493393</v>
      </c>
      <c r="V124" s="30"/>
    </row>
    <row r="125" spans="2:22" ht="14.25" customHeight="1" x14ac:dyDescent="0.3">
      <c r="B125" s="1">
        <v>8</v>
      </c>
      <c r="C125" s="48">
        <f>+C24-'Current w-Formula'!B10</f>
        <v>4112.1231441714772</v>
      </c>
      <c r="D125" s="48">
        <f>+D24-'Current w-Formula'!C10</f>
        <v>3117.5260416813981</v>
      </c>
      <c r="E125" s="48">
        <f>+E24-'Current w-Formula'!D10</f>
        <v>3328.9289391913117</v>
      </c>
      <c r="F125" s="48">
        <f>+F24-'Current w-Formula'!E10</f>
        <v>3394.3318367012325</v>
      </c>
      <c r="G125" s="48">
        <f>+G24-'Current w-Formula'!F10</f>
        <v>3555.7347342111534</v>
      </c>
      <c r="H125" s="48">
        <f>+H24-'Current w-Formula'!G10</f>
        <v>3696.1376317210597</v>
      </c>
      <c r="I125" s="48">
        <f>+I24-'Current w-Formula'!H10</f>
        <v>3372.9434267408942</v>
      </c>
      <c r="J125" s="48">
        <f>+J24-'Current w-Formula'!I10</f>
        <v>3013.749221760736</v>
      </c>
      <c r="K125" s="48">
        <f>+K24-'Current w-Formula'!J10</f>
        <v>3149.5550167805704</v>
      </c>
      <c r="V125" s="30"/>
    </row>
    <row r="126" spans="2:22" ht="14.25" customHeight="1" x14ac:dyDescent="0.3">
      <c r="B126" s="1">
        <v>9</v>
      </c>
      <c r="C126" s="48">
        <f>+C25-'Current w-Formula'!B11</f>
        <v>4179.6762227757572</v>
      </c>
      <c r="D126" s="48">
        <f>+D25-'Current w-Formula'!C11</f>
        <v>3118.5391927234305</v>
      </c>
      <c r="E126" s="48">
        <f>+E25-'Current w-Formula'!D11</f>
        <v>3434.4021626710892</v>
      </c>
      <c r="F126" s="48">
        <f>+F25-'Current w-Formula'!E11</f>
        <v>3439.2651326187552</v>
      </c>
      <c r="G126" s="48">
        <f>+G25-'Current w-Formula'!F11</f>
        <v>3578.1281025664284</v>
      </c>
      <c r="H126" s="48">
        <f>+H25-'Current w-Formula'!G11</f>
        <v>3696.9910725140799</v>
      </c>
      <c r="I126" s="48">
        <f>+I25-'Current w-Formula'!H11</f>
        <v>3362.7170124094118</v>
      </c>
      <c r="J126" s="48">
        <f>+J25-'Current w-Formula'!I11</f>
        <v>2987.4429523047511</v>
      </c>
      <c r="K126" s="48">
        <f>+K25-'Current w-Formula'!J11</f>
        <v>3206.1688922000758</v>
      </c>
      <c r="V126" s="30"/>
    </row>
    <row r="127" spans="2:22" ht="14.25" customHeight="1" x14ac:dyDescent="0.3">
      <c r="B127" s="1">
        <v>10</v>
      </c>
      <c r="C127" s="48">
        <f>+C26-'Current w-Formula'!B12</f>
        <v>4280.59312834515</v>
      </c>
      <c r="D127" s="48">
        <f>+D26-'Current w-Formula'!C12</f>
        <v>3152.6776725415111</v>
      </c>
      <c r="E127" s="48">
        <f>+E26-'Current w-Formula'!D12</f>
        <v>3572.7622167378649</v>
      </c>
      <c r="F127" s="48">
        <f>+F26-'Current w-Formula'!E12</f>
        <v>3485.8467609342188</v>
      </c>
      <c r="G127" s="48">
        <f>+G26-'Current w-Formula'!F12</f>
        <v>3604.9313051305871</v>
      </c>
      <c r="H127" s="48">
        <f>+H26-'Current w-Formula'!G12</f>
        <v>3697.0158493269264</v>
      </c>
      <c r="I127" s="48">
        <f>+I26-'Current w-Formula'!H12</f>
        <v>3350.1849377196413</v>
      </c>
      <c r="J127" s="48">
        <f>+J26-'Current w-Formula'!I12</f>
        <v>2960.3540261123708</v>
      </c>
      <c r="K127" s="48">
        <f>+K26-'Current w-Formula'!J12</f>
        <v>3263.5231145050784</v>
      </c>
      <c r="V127" s="30"/>
    </row>
    <row r="128" spans="2:22" ht="14.25" customHeight="1" x14ac:dyDescent="0.3">
      <c r="B128" s="1">
        <v>11</v>
      </c>
      <c r="C128" s="48">
        <f>+C27-'Current w-Formula'!B13</f>
        <v>4414.6829565537773</v>
      </c>
      <c r="D128" s="48">
        <f>+D27-'Current w-Formula'!C13</f>
        <v>3220.769614355042</v>
      </c>
      <c r="E128" s="48">
        <f>+E27-'Current w-Formula'!D13</f>
        <v>3745.8562721563067</v>
      </c>
      <c r="F128" s="48">
        <f>+F27-'Current w-Formula'!E13</f>
        <v>3533.9429299575713</v>
      </c>
      <c r="G128" s="48">
        <f>+G27-'Current w-Formula'!F13</f>
        <v>3626.0295877588433</v>
      </c>
      <c r="H128" s="48">
        <f>+H27-'Current w-Formula'!G13</f>
        <v>3696.1162455600934</v>
      </c>
      <c r="I128" s="48">
        <f>+I27-'Current w-Formula'!H13</f>
        <v>3334.28956116263</v>
      </c>
      <c r="J128" s="48">
        <f>+J27-'Current w-Formula'!I13</f>
        <v>2928.4628767651739</v>
      </c>
      <c r="K128" s="48">
        <f>+K27-'Current w-Formula'!J13</f>
        <v>3321.6361923677032</v>
      </c>
      <c r="V128" s="30"/>
    </row>
    <row r="129" spans="2:22" ht="14.25" customHeight="1" x14ac:dyDescent="0.3">
      <c r="B129" s="1">
        <v>12</v>
      </c>
      <c r="C129" s="48">
        <f>+C28-'Current w-Formula'!B14</f>
        <v>4582.7750304676156</v>
      </c>
      <c r="D129" s="48">
        <f>+D28-'Current w-Formula'!C14</f>
        <v>3323.6638547139155</v>
      </c>
      <c r="E129" s="48">
        <f>+E28-'Current w-Formula'!D14</f>
        <v>3956.5526789602081</v>
      </c>
      <c r="F129" s="48">
        <f>+F28-'Current w-Formula'!E14</f>
        <v>3576.4415032065081</v>
      </c>
      <c r="G129" s="48">
        <f>+G28-'Current w-Formula'!F14</f>
        <v>3648.330327452808</v>
      </c>
      <c r="H129" s="48">
        <f>+H28-'Current w-Formula'!G14</f>
        <v>3693.2191516990933</v>
      </c>
      <c r="I129" s="48">
        <f>+I28-'Current w-Formula'!H14</f>
        <v>3316.9968001916859</v>
      </c>
      <c r="J129" s="48">
        <f>+J28-'Current w-Formula'!I14</f>
        <v>2894.7744486843003</v>
      </c>
      <c r="K129" s="48">
        <f>+K28-'Current w-Formula'!J14</f>
        <v>3381.5520971768856</v>
      </c>
      <c r="V129" s="30"/>
    </row>
    <row r="130" spans="2:22" ht="14.25" customHeight="1" x14ac:dyDescent="0.3">
      <c r="B130" s="1">
        <v>13</v>
      </c>
      <c r="C130" s="48">
        <f>+C29-'Current w-Formula'!B15</f>
        <v>4785.7194062292983</v>
      </c>
      <c r="D130" s="48">
        <f>+D29-'Current w-Formula'!C15</f>
        <v>3460.2304510817557</v>
      </c>
      <c r="E130" s="48">
        <f>+E29-'Current w-Formula'!D15</f>
        <v>4201.7414959342059</v>
      </c>
      <c r="F130" s="48">
        <f>+F29-'Current w-Formula'!E15</f>
        <v>3622.2525407866633</v>
      </c>
      <c r="G130" s="48">
        <f>+G29-'Current w-Formula'!F15</f>
        <v>3668.7635856391207</v>
      </c>
      <c r="H130" s="48">
        <f>+H29-'Current w-Formula'!G15</f>
        <v>3685.2746304915636</v>
      </c>
      <c r="I130" s="48">
        <f>+I29-'Current w-Formula'!H15</f>
        <v>3294.2967201964784</v>
      </c>
      <c r="J130" s="48">
        <f>+J29-'Current w-Formula'!I15</f>
        <v>2856.3188099014078</v>
      </c>
      <c r="K130" s="48">
        <f>+K29-'Current w-Formula'!J15</f>
        <v>3441.3408996063081</v>
      </c>
      <c r="V130" s="30"/>
    </row>
    <row r="131" spans="2:22" ht="14.25" customHeight="1" x14ac:dyDescent="0.3">
      <c r="B131" s="1">
        <v>14</v>
      </c>
      <c r="C131" s="48">
        <f>+C30-'Current w-Formula'!B16</f>
        <v>5025.3873913850257</v>
      </c>
      <c r="D131" s="48">
        <f>+D30-'Current w-Formula'!C16</f>
        <v>3634.3612123587955</v>
      </c>
      <c r="E131" s="48">
        <f>+E30-'Current w-Formula'!D16</f>
        <v>4484.3350333325579</v>
      </c>
      <c r="F131" s="48">
        <f>+F30-'Current w-Formula'!E16</f>
        <v>3668.3088543063277</v>
      </c>
      <c r="G131" s="48">
        <f>+G30-'Current w-Formula'!F16</f>
        <v>3688.2826752800902</v>
      </c>
      <c r="H131" s="48">
        <f>+H30-'Current w-Formula'!G16</f>
        <v>3675.2564962538454</v>
      </c>
      <c r="I131" s="48">
        <f>+I30-'Current w-Formula'!H16</f>
        <v>3269.2041382013849</v>
      </c>
      <c r="J131" s="48">
        <f>+J30-'Current w-Formula'!I16</f>
        <v>2814.151780148939</v>
      </c>
      <c r="K131" s="48">
        <f>+K30-'Current w-Formula'!J16</f>
        <v>3503.099422096464</v>
      </c>
      <c r="V131" s="30"/>
    </row>
    <row r="132" spans="2:22" ht="14.25" customHeight="1" x14ac:dyDescent="0.3">
      <c r="B132" s="1">
        <v>15</v>
      </c>
      <c r="C132" s="48">
        <f>+C31-'Current w-Formula'!B17</f>
        <v>5282.6720761696488</v>
      </c>
      <c r="D132" s="48">
        <f>+D31-'Current w-Formula'!C17</f>
        <v>3827.9702426677613</v>
      </c>
      <c r="E132" s="48">
        <f>+E31-'Current w-Formula'!D17</f>
        <v>4807.2684091658666</v>
      </c>
      <c r="F132" s="48">
        <f>+F31-'Current w-Formula'!E17</f>
        <v>3715.5665756639792</v>
      </c>
      <c r="G132" s="48">
        <f>+G31-'Current w-Formula'!F17</f>
        <v>3705.8647421620844</v>
      </c>
      <c r="H132" s="48">
        <f>+H31-'Current w-Formula'!G17</f>
        <v>3663.1629086601897</v>
      </c>
      <c r="I132" s="48">
        <f>+I31-'Current w-Formula'!H17</f>
        <v>3240.7592416564148</v>
      </c>
      <c r="J132" s="48">
        <f>+J31-'Current w-Formula'!I17</f>
        <v>2768.3555746526545</v>
      </c>
      <c r="K132" s="48">
        <f>+K31-'Current w-Formula'!J17</f>
        <v>3564.951907648865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5165.5001193950011</v>
      </c>
      <c r="F133" s="48">
        <f>+F32-'Current w-Formula'!E18</f>
        <v>3760.005740055567</v>
      </c>
      <c r="G133" s="48">
        <f>+G32-'Current w-Formula'!F18</f>
        <v>3721.5113607161329</v>
      </c>
      <c r="H133" s="48">
        <f>+H32-'Current w-Formula'!G18</f>
        <v>3647.0169813766843</v>
      </c>
      <c r="I133" s="48">
        <f>+I32-'Current w-Formula'!H18</f>
        <v>3206.0282226978161</v>
      </c>
      <c r="J133" s="48">
        <f>+J32-'Current w-Formula'!I18</f>
        <v>2716.0394640189625</v>
      </c>
      <c r="K133" s="48">
        <f>+K32-'Current w-Formula'!J18</f>
        <v>3628.0507053400797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5565.0126223798725</v>
      </c>
      <c r="F134" s="48">
        <f>+F33-'Current w-Formula'!E19</f>
        <v>3806.6308835569507</v>
      </c>
      <c r="G134" s="48">
        <f>+G33-'Current w-Formula'!F19</f>
        <v>3737.249144734029</v>
      </c>
      <c r="H134" s="48">
        <f>+H33-'Current w-Formula'!G19</f>
        <v>3626.8674059110926</v>
      </c>
      <c r="I134" s="48">
        <f>+I33-'Current w-Formula'!H19</f>
        <v>3171.1039282652491</v>
      </c>
      <c r="J134" s="48">
        <f>+J33-'Current w-Formula'!I19</f>
        <v>2661.3404506194347</v>
      </c>
      <c r="K134" s="48">
        <f>+K33-'Current w-Formula'!J19</f>
        <v>3692.5769729735766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6006.8129379393649</v>
      </c>
      <c r="F135" s="48">
        <f>+F34-'Current w-Formula'!E20</f>
        <v>3852.4716556458734</v>
      </c>
      <c r="G135" s="48">
        <f>+G34-'Current w-Formula'!F20</f>
        <v>3749.1303733523673</v>
      </c>
      <c r="H135" s="48">
        <f>+H34-'Current w-Formula'!G20</f>
        <v>3604.7890910588612</v>
      </c>
      <c r="I135" s="48">
        <f>+I34-'Current w-Formula'!H20</f>
        <v>3129.1065264718782</v>
      </c>
      <c r="J135" s="48">
        <f>+J34-'Current w-Formula'!I20</f>
        <v>2600.4239618849097</v>
      </c>
      <c r="K135" s="48">
        <f>+K34-'Current w-Formula'!J20</f>
        <v>3757.741397297912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6489.933261387836</v>
      </c>
      <c r="F136" s="48">
        <f>+F35-'Current w-Formula'!E21</f>
        <v>3897.5834470370173</v>
      </c>
      <c r="G136" s="48">
        <f>+G35-'Current w-Formula'!F21</f>
        <v>3761.2336326861696</v>
      </c>
      <c r="H136" s="48">
        <f>+H35-'Current w-Formula'!G21</f>
        <v>3577.8838183353218</v>
      </c>
      <c r="I136" s="48">
        <f>+I35-'Current w-Formula'!H21</f>
        <v>3085.18418963367</v>
      </c>
      <c r="J136" s="48">
        <f>+J35-'Current w-Formula'!I21</f>
        <v>2537.4845609320182</v>
      </c>
      <c r="K136" s="48">
        <f>+K35-'Current w-Formula'!J21</f>
        <v>3821.7849322303518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6996.4315929225268</v>
      </c>
      <c r="F137" s="48">
        <f>+F36-'Current w-Formula'!E22</f>
        <v>3921.0480332129373</v>
      </c>
      <c r="G137" s="48">
        <f>+G36-'Current w-Formula'!F22</f>
        <v>3748.6644735033187</v>
      </c>
      <c r="H137" s="48">
        <f>+H36-'Current w-Formula'!G22</f>
        <v>3527.2809137937002</v>
      </c>
      <c r="I137" s="48">
        <f>+I36-'Current w-Formula'!H22</f>
        <v>3012.5137943745067</v>
      </c>
      <c r="J137" s="48">
        <f>+J36-'Current w-Formula'!I22</f>
        <v>2442.7466749553132</v>
      </c>
      <c r="K137" s="48">
        <f>+K36-'Current w-Formula'!J22</f>
        <v>3863.9795555361052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79780.137936638537</v>
      </c>
      <c r="I138" s="48">
        <f>+I37-'Current w-Formula'!H23</f>
        <v>83139.301639233861</v>
      </c>
      <c r="J138" s="48">
        <f>+J37-'Current w-Formula'!I23</f>
        <v>86498.465341829185</v>
      </c>
      <c r="K138" s="48">
        <f>+K37-'Current w-Formula'!J23</f>
        <v>89857.629044424495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81774.641385054492</v>
      </c>
      <c r="I139" s="48">
        <f>+I38-'Current w-Formula'!H24</f>
        <v>85217.784180214701</v>
      </c>
      <c r="J139" s="48">
        <f>+J38-'Current w-Formula'!I24</f>
        <v>88660.92697537491</v>
      </c>
      <c r="K139" s="48">
        <f>+K38-'Current w-Formula'!J24</f>
        <v>92104.069770535105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83819.007419680842</v>
      </c>
      <c r="I140" s="48">
        <f>+I39-'Current w-Formula'!H25</f>
        <v>87348.228784720064</v>
      </c>
      <c r="J140" s="48">
        <f>+J39-'Current w-Formula'!I25</f>
        <v>90877.450149759272</v>
      </c>
      <c r="K140" s="48">
        <f>+K39-'Current w-Formula'!J25</f>
        <v>94406.67151479848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85914.48260517286</v>
      </c>
      <c r="I141" s="48">
        <f>+I40-'Current w-Formula'!H26</f>
        <v>89531.93450433806</v>
      </c>
      <c r="J141" s="48">
        <f>+J40-'Current w-Formula'!I26</f>
        <v>93149.386403503246</v>
      </c>
      <c r="K141" s="48">
        <f>+K40-'Current w-Formula'!J26</f>
        <v>96766.838302668431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88062.344670302176</v>
      </c>
      <c r="I142" s="48">
        <f>+I41-'Current w-Formula'!H27</f>
        <v>91770.232866946506</v>
      </c>
      <c r="J142" s="48">
        <f>+J41-'Current w-Formula'!I27</f>
        <v>95478.121063590821</v>
      </c>
      <c r="K142" s="48">
        <f>+K41-'Current w-Formula'!J27</f>
        <v>99186.009260235136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 in Curnt Cell v M 6-30 2'!C16</f>
        <v>42500</v>
      </c>
      <c r="C27" s="12">
        <f>+'Pla in Curnt Cell v M 6-30 2'!D16</f>
        <v>43500</v>
      </c>
      <c r="D27" s="12">
        <f>+'Pla in Curnt Cell v M 6-30 2'!E16</f>
        <v>44500</v>
      </c>
      <c r="E27" s="12">
        <f>+'Pla in Curnt Cell v M 6-30 2'!F16</f>
        <v>45500</v>
      </c>
      <c r="F27" s="12">
        <f>+'Pla in Curnt Cell v M 6-30 2'!G16</f>
        <v>46500</v>
      </c>
      <c r="G27" s="12">
        <f>+'Pla in Curnt Cell v M 6-30 2'!H16</f>
        <v>47500</v>
      </c>
      <c r="H27" s="12">
        <f>+'Pla in Curnt Cell v M 6-30 2'!I16</f>
        <v>49500</v>
      </c>
      <c r="I27" s="12">
        <f>+'Pla in Curnt Cell v M 6-30 2'!J16</f>
        <v>51500</v>
      </c>
      <c r="J27" s="12">
        <f>+'Pla in Curnt Cell v M 6-30 2'!K16</f>
        <v>53500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 in Curnt Cell v M 6-30 2'!C17</f>
        <v>43562.499999999993</v>
      </c>
      <c r="C28" s="12">
        <f>+'Pla in Curnt Cell v M 6-30 2'!D17</f>
        <v>44587.499999999993</v>
      </c>
      <c r="D28" s="12">
        <f>+'Pla in Curnt Cell v M 6-30 2'!E17</f>
        <v>45612.499999999993</v>
      </c>
      <c r="E28" s="12">
        <f>+'Pla in Curnt Cell v M 6-30 2'!F17</f>
        <v>46637.499999999993</v>
      </c>
      <c r="F28" s="12">
        <f>+'Pla in Curnt Cell v M 6-30 2'!G17</f>
        <v>47662.499999999993</v>
      </c>
      <c r="G28" s="12">
        <f>+'Pla in Curnt Cell v M 6-30 2'!H17</f>
        <v>48687.499999999993</v>
      </c>
      <c r="H28" s="12">
        <f>+'Pla in Curnt Cell v M 6-30 2'!I17</f>
        <v>50737.499999999993</v>
      </c>
      <c r="I28" s="12">
        <f>+'Pla in Curnt Cell v M 6-30 2'!J17</f>
        <v>52787.499999999993</v>
      </c>
      <c r="J28" s="12">
        <f>+'Pla in Curnt Cell v M 6-30 2'!K17</f>
        <v>54837.499999999993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 in Curnt Cell v M 6-30 2'!C18</f>
        <v>44651.562499999985</v>
      </c>
      <c r="C29" s="12">
        <f>+'Pla in Curnt Cell v M 6-30 2'!D18</f>
        <v>45702.187499999985</v>
      </c>
      <c r="D29" s="12">
        <f>+'Pla in Curnt Cell v M 6-30 2'!E18</f>
        <v>46752.812499999985</v>
      </c>
      <c r="E29" s="12">
        <f>+'Pla in Curnt Cell v M 6-30 2'!F18</f>
        <v>47803.437499999985</v>
      </c>
      <c r="F29" s="12">
        <f>+'Pla in Curnt Cell v M 6-30 2'!G18</f>
        <v>48854.062499999985</v>
      </c>
      <c r="G29" s="12">
        <f>+'Pla in Curnt Cell v M 6-30 2'!H18</f>
        <v>49904.687499999985</v>
      </c>
      <c r="H29" s="12">
        <f>+'Pla in Curnt Cell v M 6-30 2'!I18</f>
        <v>52005.937499999985</v>
      </c>
      <c r="I29" s="12">
        <f>+'Pla in Curnt Cell v M 6-30 2'!J18</f>
        <v>54107.187499999985</v>
      </c>
      <c r="J29" s="12">
        <f>+'Pla in Curnt Cell v M 6-30 2'!K18</f>
        <v>56208.437499999985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 in Curnt Cell v M 6-30 2'!C19</f>
        <v>45767.851562499978</v>
      </c>
      <c r="C30" s="12">
        <f>+'Pla in Curnt Cell v M 6-30 2'!D19</f>
        <v>46844.742187499978</v>
      </c>
      <c r="D30" s="12">
        <f>+'Pla in Curnt Cell v M 6-30 2'!E19</f>
        <v>47921.632812499978</v>
      </c>
      <c r="E30" s="12">
        <f>+'Pla in Curnt Cell v M 6-30 2'!F19</f>
        <v>48998.523437499978</v>
      </c>
      <c r="F30" s="12">
        <f>+'Pla in Curnt Cell v M 6-30 2'!G19</f>
        <v>50075.414062499978</v>
      </c>
      <c r="G30" s="12">
        <f>+'Pla in Curnt Cell v M 6-30 2'!H19</f>
        <v>51152.304687499978</v>
      </c>
      <c r="H30" s="12">
        <f>+'Pla in Curnt Cell v M 6-30 2'!I19</f>
        <v>53306.085937499978</v>
      </c>
      <c r="I30" s="12">
        <f>+'Pla in Curnt Cell v M 6-30 2'!J19</f>
        <v>55459.867187499978</v>
      </c>
      <c r="J30" s="12">
        <f>+'Pla in Curnt Cell v M 6-30 2'!K19</f>
        <v>57613.648437499978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 in Curnt Cell v M 6-30 2'!C20</f>
        <v>46912.047851562471</v>
      </c>
      <c r="C31" s="12">
        <f>+'Pla in Curnt Cell v M 6-30 2'!D20</f>
        <v>48015.860742187477</v>
      </c>
      <c r="D31" s="12">
        <f>+'Pla in Curnt Cell v M 6-30 2'!E20</f>
        <v>49119.673632812475</v>
      </c>
      <c r="E31" s="12">
        <f>+'Pla in Curnt Cell v M 6-30 2'!F20</f>
        <v>50223.486523437474</v>
      </c>
      <c r="F31" s="12">
        <f>+'Pla in Curnt Cell v M 6-30 2'!G20</f>
        <v>51327.299414062472</v>
      </c>
      <c r="G31" s="12">
        <f>+'Pla in Curnt Cell v M 6-30 2'!H20</f>
        <v>52431.112304687471</v>
      </c>
      <c r="H31" s="12">
        <f>+'Pla in Curnt Cell v M 6-30 2'!I20</f>
        <v>54638.738085937475</v>
      </c>
      <c r="I31" s="12">
        <f>+'Pla in Curnt Cell v M 6-30 2'!J20</f>
        <v>56846.363867187472</v>
      </c>
      <c r="J31" s="12">
        <f>+'Pla in Curnt Cell v M 6-30 2'!K20</f>
        <v>59053.989648437469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 in Curnt Cell v M 6-30 2'!C21</f>
        <v>48084.84904785153</v>
      </c>
      <c r="C32" s="12">
        <f>+'Pla in Curnt Cell v M 6-30 2'!D21</f>
        <v>49216.257260742161</v>
      </c>
      <c r="D32" s="12">
        <f>+'Pla in Curnt Cell v M 6-30 2'!E21</f>
        <v>50347.665473632784</v>
      </c>
      <c r="E32" s="12">
        <f>+'Pla in Curnt Cell v M 6-30 2'!F21</f>
        <v>51479.073686523407</v>
      </c>
      <c r="F32" s="12">
        <f>+'Pla in Curnt Cell v M 6-30 2'!G21</f>
        <v>52610.48189941403</v>
      </c>
      <c r="G32" s="12">
        <f>+'Pla in Curnt Cell v M 6-30 2'!H21</f>
        <v>53741.890112304653</v>
      </c>
      <c r="H32" s="12">
        <f>+'Pla in Curnt Cell v M 6-30 2'!I21</f>
        <v>56004.706538085906</v>
      </c>
      <c r="I32" s="12">
        <f>+'Pla in Curnt Cell v M 6-30 2'!J21</f>
        <v>58267.522963867152</v>
      </c>
      <c r="J32" s="12">
        <f>+'Pla in Curnt Cell v M 6-30 2'!K21</f>
        <v>60530.339389648398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 in Curnt Cell v M 6-30 2'!C22</f>
        <v>49286.970274047817</v>
      </c>
      <c r="C33" s="12">
        <f>+'Pla in Curnt Cell v M 6-30 2'!D22</f>
        <v>50446.663692260707</v>
      </c>
      <c r="D33" s="12">
        <f>+'Pla in Curnt Cell v M 6-30 2'!E22</f>
        <v>51606.357110473597</v>
      </c>
      <c r="E33" s="12">
        <f>+'Pla in Curnt Cell v M 6-30 2'!F22</f>
        <v>52766.050528686486</v>
      </c>
      <c r="F33" s="12">
        <f>+'Pla in Curnt Cell v M 6-30 2'!G22</f>
        <v>53925.743946899376</v>
      </c>
      <c r="G33" s="12">
        <f>+'Pla in Curnt Cell v M 6-30 2'!H22</f>
        <v>55085.437365112266</v>
      </c>
      <c r="H33" s="12">
        <f>+'Pla in Curnt Cell v M 6-30 2'!I22</f>
        <v>57404.824201538046</v>
      </c>
      <c r="I33" s="12">
        <f>+'Pla in Curnt Cell v M 6-30 2'!J22</f>
        <v>59724.211037963825</v>
      </c>
      <c r="J33" s="12">
        <f>+'Pla in Curnt Cell v M 6-30 2'!K22</f>
        <v>62043.597874389605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 in Curnt Cell v M 6-30 2'!C23</f>
        <v>50519.144530899008</v>
      </c>
      <c r="C34" s="12">
        <f>+'Pla in Curnt Cell v M 6-30 2'!D23</f>
        <v>51707.830284567222</v>
      </c>
      <c r="D34" s="12">
        <f>+'Pla in Curnt Cell v M 6-30 2'!E23</f>
        <v>52896.51603823543</v>
      </c>
      <c r="E34" s="12">
        <f>+'Pla in Curnt Cell v M 6-30 2'!F23</f>
        <v>54085.201791903644</v>
      </c>
      <c r="F34" s="12">
        <f>+'Pla in Curnt Cell v M 6-30 2'!G23</f>
        <v>55273.887545571859</v>
      </c>
      <c r="G34" s="12">
        <f>+'Pla in Curnt Cell v M 6-30 2'!H23</f>
        <v>56462.573299240066</v>
      </c>
      <c r="H34" s="12">
        <f>+'Pla in Curnt Cell v M 6-30 2'!I23</f>
        <v>58839.944806576488</v>
      </c>
      <c r="I34" s="12">
        <f>+'Pla in Curnt Cell v M 6-30 2'!J23</f>
        <v>61217.316313912917</v>
      </c>
      <c r="J34" s="12">
        <f>+'Pla in Curnt Cell v M 6-30 2'!K23</f>
        <v>63594.687821249339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 in Curnt Cell v M 6-30 2'!C24</f>
        <v>51782.123144171477</v>
      </c>
      <c r="C35" s="12">
        <f>+'Pla in Curnt Cell v M 6-30 2'!D24</f>
        <v>53000.526041681398</v>
      </c>
      <c r="D35" s="12">
        <f>+'Pla in Curnt Cell v M 6-30 2'!E24</f>
        <v>54218.928939191312</v>
      </c>
      <c r="E35" s="12">
        <f>+'Pla in Curnt Cell v M 6-30 2'!F24</f>
        <v>55437.331836701233</v>
      </c>
      <c r="F35" s="12">
        <f>+'Pla in Curnt Cell v M 6-30 2'!G24</f>
        <v>56655.734734211153</v>
      </c>
      <c r="G35" s="12">
        <f>+'Pla in Curnt Cell v M 6-30 2'!H24</f>
        <v>57874.13763172106</v>
      </c>
      <c r="H35" s="12">
        <f>+'Pla in Curnt Cell v M 6-30 2'!I24</f>
        <v>60310.943426740894</v>
      </c>
      <c r="I35" s="12">
        <f>+'Pla in Curnt Cell v M 6-30 2'!J24</f>
        <v>62747.749221760736</v>
      </c>
      <c r="J35" s="12">
        <f>+'Pla in Curnt Cell v M 6-30 2'!K24</f>
        <v>65184.55501678057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 in Curnt Cell v M 6-30 2'!C25</f>
        <v>53076.676222775757</v>
      </c>
      <c r="C36" s="12">
        <f>+'Pla in Curnt Cell v M 6-30 2'!D25</f>
        <v>54325.53919272343</v>
      </c>
      <c r="D36" s="12">
        <f>+'Pla in Curnt Cell v M 6-30 2'!E25</f>
        <v>55574.402162671089</v>
      </c>
      <c r="E36" s="12">
        <f>+'Pla in Curnt Cell v M 6-30 2'!F25</f>
        <v>56823.265132618755</v>
      </c>
      <c r="F36" s="12">
        <f>+'Pla in Curnt Cell v M 6-30 2'!G25</f>
        <v>58072.128102566428</v>
      </c>
      <c r="G36" s="12">
        <f>+'Pla in Curnt Cell v M 6-30 2'!H25</f>
        <v>59320.99107251408</v>
      </c>
      <c r="H36" s="12">
        <f>+'Pla in Curnt Cell v M 6-30 2'!I25</f>
        <v>61818.717012409412</v>
      </c>
      <c r="I36" s="12">
        <f>+'Pla in Curnt Cell v M 6-30 2'!J25</f>
        <v>64316.442952304751</v>
      </c>
      <c r="J36" s="12">
        <f>+'Pla in Curnt Cell v M 6-30 2'!K25</f>
        <v>66814.168892200076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 in Curnt Cell v M 6-30 2'!C26</f>
        <v>54403.59312834515</v>
      </c>
      <c r="C37" s="12">
        <f>+'Pla in Curnt Cell v M 6-30 2'!D26</f>
        <v>55683.677672541511</v>
      </c>
      <c r="D37" s="12">
        <f>+'Pla in Curnt Cell v M 6-30 2'!E26</f>
        <v>56963.762216737865</v>
      </c>
      <c r="E37" s="12">
        <f>+'Pla in Curnt Cell v M 6-30 2'!F26</f>
        <v>58243.846760934219</v>
      </c>
      <c r="F37" s="12">
        <f>+'Pla in Curnt Cell v M 6-30 2'!G26</f>
        <v>59523.931305130587</v>
      </c>
      <c r="G37" s="12">
        <f>+'Pla in Curnt Cell v M 6-30 2'!H26</f>
        <v>60804.015849326926</v>
      </c>
      <c r="H37" s="12">
        <f>+'Pla in Curnt Cell v M 6-30 2'!I26</f>
        <v>63364.184937719641</v>
      </c>
      <c r="I37" s="12">
        <f>+'Pla in Curnt Cell v M 6-30 2'!J26</f>
        <v>65924.354026112371</v>
      </c>
      <c r="J37" s="12">
        <f>+'Pla in Curnt Cell v M 6-30 2'!K26</f>
        <v>68484.523114505078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 in Curnt Cell v M 6-30 2'!C27</f>
        <v>55763.682956553777</v>
      </c>
      <c r="C38" s="12">
        <f>+'Pla in Curnt Cell v M 6-30 2'!D27</f>
        <v>57075.769614355042</v>
      </c>
      <c r="D38" s="12">
        <f>+'Pla in Curnt Cell v M 6-30 2'!E27</f>
        <v>58387.856272156307</v>
      </c>
      <c r="E38" s="12">
        <f>+'Pla in Curnt Cell v M 6-30 2'!F27</f>
        <v>59699.942929957571</v>
      </c>
      <c r="F38" s="12">
        <f>+'Pla in Curnt Cell v M 6-30 2'!G27</f>
        <v>61012.029587758843</v>
      </c>
      <c r="G38" s="12">
        <f>+'Pla in Curnt Cell v M 6-30 2'!H27</f>
        <v>62324.116245560093</v>
      </c>
      <c r="H38" s="12">
        <f>+'Pla in Curnt Cell v M 6-30 2'!I27</f>
        <v>64948.28956116263</v>
      </c>
      <c r="I38" s="12">
        <f>+'Pla in Curnt Cell v M 6-30 2'!J27</f>
        <v>67572.462876765174</v>
      </c>
      <c r="J38" s="12">
        <f>+'Pla in Curnt Cell v M 6-30 2'!K27</f>
        <v>70196.636192367703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 in Curnt Cell v M 6-30 2'!C28</f>
        <v>57157.775030467616</v>
      </c>
      <c r="C39" s="12">
        <f>+'Pla in Curnt Cell v M 6-30 2'!D28</f>
        <v>58502.663854713915</v>
      </c>
      <c r="D39" s="12">
        <f>+'Pla in Curnt Cell v M 6-30 2'!E28</f>
        <v>59847.552678960208</v>
      </c>
      <c r="E39" s="12">
        <f>+'Pla in Curnt Cell v M 6-30 2'!F28</f>
        <v>61192.441503206508</v>
      </c>
      <c r="F39" s="12">
        <f>+'Pla in Curnt Cell v M 6-30 2'!G28</f>
        <v>62537.330327452808</v>
      </c>
      <c r="G39" s="12">
        <f>+'Pla in Curnt Cell v M 6-30 2'!H28</f>
        <v>63882.219151699093</v>
      </c>
      <c r="H39" s="12">
        <f>+'Pla in Curnt Cell v M 6-30 2'!I28</f>
        <v>66571.996800191686</v>
      </c>
      <c r="I39" s="12">
        <f>+'Pla in Curnt Cell v M 6-30 2'!J28</f>
        <v>69261.7744486843</v>
      </c>
      <c r="J39" s="12">
        <f>+'Pla in Curnt Cell v M 6-30 2'!K28</f>
        <v>71951.552097176886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 in Curnt Cell v M 6-30 2'!C29</f>
        <v>58586.719406229298</v>
      </c>
      <c r="C40" s="12">
        <f>+'Pla in Curnt Cell v M 6-30 2'!D29</f>
        <v>59965.230451081756</v>
      </c>
      <c r="D40" s="12">
        <f>+'Pla in Curnt Cell v M 6-30 2'!E29</f>
        <v>61343.741495934206</v>
      </c>
      <c r="E40" s="12">
        <f>+'Pla in Curnt Cell v M 6-30 2'!F29</f>
        <v>62722.252540786663</v>
      </c>
      <c r="F40" s="12">
        <f>+'Pla in Curnt Cell v M 6-30 2'!G29</f>
        <v>64100.763585639121</v>
      </c>
      <c r="G40" s="12">
        <f>+'Pla in Curnt Cell v M 6-30 2'!H29</f>
        <v>65479.274630491564</v>
      </c>
      <c r="H40" s="12">
        <f>+'Pla in Curnt Cell v M 6-30 2'!I29</f>
        <v>68236.296720196478</v>
      </c>
      <c r="I40" s="12">
        <f>+'Pla in Curnt Cell v M 6-30 2'!J29</f>
        <v>70993.318809901408</v>
      </c>
      <c r="J40" s="12">
        <f>+'Pla in Curnt Cell v M 6-30 2'!K29</f>
        <v>73750.340899606308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 in Curnt Cell v M 6-30 2'!C30</f>
        <v>60051.387391385026</v>
      </c>
      <c r="C41" s="12">
        <f>+'Pla in Curnt Cell v M 6-30 2'!D30</f>
        <v>61464.361212358795</v>
      </c>
      <c r="D41" s="12">
        <f>+'Pla in Curnt Cell v M 6-30 2'!E30</f>
        <v>62877.335033332558</v>
      </c>
      <c r="E41" s="12">
        <f>+'Pla in Curnt Cell v M 6-30 2'!F30</f>
        <v>64290.308854306328</v>
      </c>
      <c r="F41" s="12">
        <f>+'Pla in Curnt Cell v M 6-30 2'!G30</f>
        <v>65703.28267528009</v>
      </c>
      <c r="G41" s="12">
        <f>+'Pla in Curnt Cell v M 6-30 2'!H30</f>
        <v>67116.256496253845</v>
      </c>
      <c r="H41" s="12">
        <f>+'Pla in Curnt Cell v M 6-30 2'!I30</f>
        <v>69942.204138201385</v>
      </c>
      <c r="I41" s="12">
        <f>+'Pla in Curnt Cell v M 6-30 2'!J30</f>
        <v>72768.151780148939</v>
      </c>
      <c r="J41" s="12">
        <f>+'Pla in Curnt Cell v M 6-30 2'!K30</f>
        <v>75594.099422096464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 in Curnt Cell v M 6-30 2'!C31</f>
        <v>61552.672076169649</v>
      </c>
      <c r="C42" s="12">
        <f>+'Pla in Curnt Cell v M 6-30 2'!D31</f>
        <v>63000.970242667761</v>
      </c>
      <c r="D42" s="12">
        <f>+'Pla in Curnt Cell v M 6-30 2'!E31</f>
        <v>64449.268409165867</v>
      </c>
      <c r="E42" s="12">
        <f>+'Pla in Curnt Cell v M 6-30 2'!F31</f>
        <v>65897.566575663979</v>
      </c>
      <c r="F42" s="12">
        <f>+'Pla in Curnt Cell v M 6-30 2'!G31</f>
        <v>67345.864742162084</v>
      </c>
      <c r="G42" s="12">
        <f>+'Pla in Curnt Cell v M 6-30 2'!H31</f>
        <v>68794.16290866019</v>
      </c>
      <c r="H42" s="12">
        <f>+'Pla in Curnt Cell v M 6-30 2'!I31</f>
        <v>71690.759241656415</v>
      </c>
      <c r="I42" s="12">
        <f>+'Pla in Curnt Cell v M 6-30 2'!J31</f>
        <v>74587.355574652654</v>
      </c>
      <c r="J42" s="12">
        <f>+'Pla in Curnt Cell v M 6-30 2'!K31</f>
        <v>77483.951907648865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 in Curnt Cell v M 6-30 2'!E32</f>
        <v>66060.500119395001</v>
      </c>
      <c r="E43" s="12">
        <f>+'Pla in Curnt Cell v M 6-30 2'!F32</f>
        <v>67545.005740055567</v>
      </c>
      <c r="F43" s="12">
        <f>+'Pla in Curnt Cell v M 6-30 2'!G32</f>
        <v>69029.511360716133</v>
      </c>
      <c r="G43" s="12">
        <f>+'Pla in Curnt Cell v M 6-30 2'!H32</f>
        <v>70514.016981376684</v>
      </c>
      <c r="H43" s="12">
        <f>+'Pla in Curnt Cell v M 6-30 2'!I32</f>
        <v>73483.028222697816</v>
      </c>
      <c r="I43" s="12">
        <f>+'Pla in Curnt Cell v M 6-30 2'!J32</f>
        <v>76452.039464018962</v>
      </c>
      <c r="J43" s="12">
        <f>+'Pla in Curnt Cell v M 6-30 2'!K32</f>
        <v>79421.05070534008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 in Curnt Cell v M 6-30 2'!E33</f>
        <v>67712.012622379872</v>
      </c>
      <c r="E44" s="12">
        <f>+'Pla in Curnt Cell v M 6-30 2'!F33</f>
        <v>69233.630883556951</v>
      </c>
      <c r="F44" s="12">
        <f>+'Pla in Curnt Cell v M 6-30 2'!G33</f>
        <v>70755.249144734029</v>
      </c>
      <c r="G44" s="12">
        <f>+'Pla in Curnt Cell v M 6-30 2'!H33</f>
        <v>72276.867405911093</v>
      </c>
      <c r="H44" s="12">
        <f>+'Pla in Curnt Cell v M 6-30 2'!I33</f>
        <v>75320.103928265249</v>
      </c>
      <c r="I44" s="12">
        <f>+'Pla in Curnt Cell v M 6-30 2'!J33</f>
        <v>78363.340450619435</v>
      </c>
      <c r="J44" s="12">
        <f>+'Pla in Curnt Cell v M 6-30 2'!K33</f>
        <v>81406.576972973577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 in Curnt Cell v M 6-30 2'!E34</f>
        <v>69404.812937939365</v>
      </c>
      <c r="E45" s="12">
        <f>+'Pla in Curnt Cell v M 6-30 2'!F34</f>
        <v>70964.471655645873</v>
      </c>
      <c r="F45" s="12">
        <f>+'Pla in Curnt Cell v M 6-30 2'!G34</f>
        <v>72524.130373352367</v>
      </c>
      <c r="G45" s="12">
        <f>+'Pla in Curnt Cell v M 6-30 2'!H34</f>
        <v>74083.789091058861</v>
      </c>
      <c r="H45" s="12">
        <f>+'Pla in Curnt Cell v M 6-30 2'!I34</f>
        <v>77203.106526471878</v>
      </c>
      <c r="I45" s="12">
        <f>+'Pla in Curnt Cell v M 6-30 2'!J34</f>
        <v>80322.42396188491</v>
      </c>
      <c r="J45" s="12">
        <f>+'Pla in Curnt Cell v M 6-30 2'!K34</f>
        <v>83441.741397297912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 in Curnt Cell v M 6-30 2'!E35</f>
        <v>71139.933261387836</v>
      </c>
      <c r="E46" s="12">
        <f>+'Pla in Curnt Cell v M 6-30 2'!F35</f>
        <v>72738.583447037017</v>
      </c>
      <c r="F46" s="12">
        <f>+'Pla in Curnt Cell v M 6-30 2'!G35</f>
        <v>74337.23363268617</v>
      </c>
      <c r="G46" s="12">
        <f>+'Pla in Curnt Cell v M 6-30 2'!H35</f>
        <v>75935.883818335322</v>
      </c>
      <c r="H46" s="12">
        <f>+'Pla in Curnt Cell v M 6-30 2'!I35</f>
        <v>79133.18418963367</v>
      </c>
      <c r="I46" s="12">
        <f>+'Pla in Curnt Cell v M 6-30 2'!J35</f>
        <v>82330.484560932018</v>
      </c>
      <c r="J46" s="12">
        <f>+'Pla in Curnt Cell v M 6-30 2'!K35</f>
        <v>85527.784932230352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 in Curnt Cell v M 6-30 2'!E36</f>
        <v>72918.431592922527</v>
      </c>
      <c r="E47" s="12">
        <f>+'Pla in Curnt Cell v M 6-30 2'!F36</f>
        <v>74557.048033212937</v>
      </c>
      <c r="F47" s="12">
        <f>+'Pla in Curnt Cell v M 6-30 2'!G36</f>
        <v>76195.664473503319</v>
      </c>
      <c r="G47" s="12">
        <f>+'Pla in Curnt Cell v M 6-30 2'!H36</f>
        <v>77834.2809137937</v>
      </c>
      <c r="H47" s="12">
        <f>+'Pla in Curnt Cell v M 6-30 2'!I36</f>
        <v>81111.513794374507</v>
      </c>
      <c r="I47" s="12">
        <f>+'Pla in Curnt Cell v M 6-30 2'!J36</f>
        <v>84388.746674955313</v>
      </c>
      <c r="J47" s="12">
        <f>+'Pla in Curnt Cell v M 6-30 2'!K36</f>
        <v>87665.979555536105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 in Curnt Cell v M 6-30 2'!H37</f>
        <v>79780.137936638537</v>
      </c>
      <c r="H48" s="12">
        <f>+'Pla in Curnt Cell v M 6-30 2'!I37</f>
        <v>83139.301639233861</v>
      </c>
      <c r="I48" s="12">
        <f>+'Pla in Curnt Cell v M 6-30 2'!J37</f>
        <v>86498.465341829185</v>
      </c>
      <c r="J48" s="12">
        <f>+'Pla in Curnt Cell v M 6-30 2'!K37</f>
        <v>89857.629044424495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 in Curnt Cell v M 6-30 2'!H38</f>
        <v>81774.641385054492</v>
      </c>
      <c r="H49" s="12">
        <f>+'Pla in Curnt Cell v M 6-30 2'!I38</f>
        <v>85217.784180214701</v>
      </c>
      <c r="I49" s="12">
        <f>+'Pla in Curnt Cell v M 6-30 2'!J38</f>
        <v>88660.92697537491</v>
      </c>
      <c r="J49" s="12">
        <f>+'Pla in Curnt Cell v M 6-30 2'!K38</f>
        <v>92104.069770535105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 in Curnt Cell v M 6-30 2'!H39</f>
        <v>83819.007419680842</v>
      </c>
      <c r="H50" s="12">
        <f>+'Pla in Curnt Cell v M 6-30 2'!I39</f>
        <v>87348.228784720064</v>
      </c>
      <c r="I50" s="12">
        <f>+'Pla in Curnt Cell v M 6-30 2'!J39</f>
        <v>90877.450149759272</v>
      </c>
      <c r="J50" s="12">
        <f>+'Pla in Curnt Cell v M 6-30 2'!K39</f>
        <v>94406.67151479848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 in Curnt Cell v M 6-30 2'!H40</f>
        <v>85914.48260517286</v>
      </c>
      <c r="H51" s="12">
        <f>+'Pla in Curnt Cell v M 6-30 2'!I40</f>
        <v>89531.93450433806</v>
      </c>
      <c r="I51" s="12">
        <f>+'Pla in Curnt Cell v M 6-30 2'!J40</f>
        <v>93149.386403503246</v>
      </c>
      <c r="J51" s="12">
        <f>+'Pla in Curnt Cell v M 6-30 2'!K40</f>
        <v>96766.838302668431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 in Curnt Cell v M 6-30 2'!H41</f>
        <v>88062.344670302176</v>
      </c>
      <c r="H52" s="12">
        <f>+'Pla in Curnt Cell v M 6-30 2'!I41</f>
        <v>91770.232866946506</v>
      </c>
      <c r="I52" s="12">
        <f>+'Pla in Curnt Cell v M 6-30 2'!J41</f>
        <v>95478.121063590821</v>
      </c>
      <c r="J52" s="12">
        <f>+'Pla in Curnt Cell v M 6-30 2'!K41</f>
        <v>99186.009260235136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4065</v>
      </c>
      <c r="C55" s="12">
        <f t="shared" si="0"/>
        <v>3570</v>
      </c>
      <c r="D55" s="12">
        <f t="shared" si="0"/>
        <v>3076</v>
      </c>
      <c r="E55" s="12">
        <f t="shared" si="0"/>
        <v>2679</v>
      </c>
      <c r="F55" s="12">
        <f t="shared" si="0"/>
        <v>2941</v>
      </c>
      <c r="G55" s="12">
        <f t="shared" si="0"/>
        <v>3193</v>
      </c>
      <c r="H55" s="12">
        <f t="shared" si="0"/>
        <v>2941</v>
      </c>
      <c r="I55" s="12">
        <f t="shared" si="0"/>
        <v>2655</v>
      </c>
      <c r="J55" s="12">
        <f t="shared" si="0"/>
        <v>2317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4466.4999999999927</v>
      </c>
      <c r="C56" s="12">
        <f t="shared" si="3"/>
        <v>3970.4999999999927</v>
      </c>
      <c r="D56" s="12">
        <f t="shared" si="3"/>
        <v>3475.4999999999927</v>
      </c>
      <c r="E56" s="12">
        <f t="shared" si="3"/>
        <v>3080.4999999999927</v>
      </c>
      <c r="F56" s="12">
        <f t="shared" si="3"/>
        <v>3354.4999999999927</v>
      </c>
      <c r="G56" s="12">
        <f t="shared" si="3"/>
        <v>3618.4999999999927</v>
      </c>
      <c r="H56" s="12">
        <f t="shared" si="3"/>
        <v>3377.4999999999927</v>
      </c>
      <c r="I56" s="12">
        <f t="shared" si="3"/>
        <v>3102.4999999999927</v>
      </c>
      <c r="J56" s="12">
        <f t="shared" si="3"/>
        <v>2774.4999999999927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4330.5624999999854</v>
      </c>
      <c r="C57" s="12">
        <f t="shared" si="6"/>
        <v>3762.1874999999854</v>
      </c>
      <c r="D57" s="12">
        <f t="shared" si="6"/>
        <v>3366.8124999999854</v>
      </c>
      <c r="E57" s="12">
        <f t="shared" si="6"/>
        <v>3126.4374999999854</v>
      </c>
      <c r="F57" s="12">
        <f t="shared" si="6"/>
        <v>3386.0624999999854</v>
      </c>
      <c r="G57" s="12">
        <f t="shared" si="6"/>
        <v>3635.6874999999854</v>
      </c>
      <c r="H57" s="12">
        <f t="shared" si="6"/>
        <v>3382.9374999999854</v>
      </c>
      <c r="I57" s="12">
        <f t="shared" si="6"/>
        <v>3098.1874999999854</v>
      </c>
      <c r="J57" s="12">
        <f t="shared" si="6"/>
        <v>2825.4374999999854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4220.8515624999782</v>
      </c>
      <c r="C58" s="12">
        <f t="shared" si="9"/>
        <v>3580.7421874999782</v>
      </c>
      <c r="D58" s="12">
        <f t="shared" si="9"/>
        <v>3284.6328124999782</v>
      </c>
      <c r="E58" s="12">
        <f t="shared" si="9"/>
        <v>3169.5234374999782</v>
      </c>
      <c r="F58" s="12">
        <f t="shared" si="9"/>
        <v>3415.4140624999782</v>
      </c>
      <c r="G58" s="12">
        <f t="shared" si="9"/>
        <v>3648.3046874999782</v>
      </c>
      <c r="H58" s="12">
        <f t="shared" si="9"/>
        <v>3386.0859374999782</v>
      </c>
      <c r="I58" s="12">
        <f t="shared" si="9"/>
        <v>3090.8671874999782</v>
      </c>
      <c r="J58" s="12">
        <f t="shared" si="9"/>
        <v>2878.6484374999782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4141.0478515624709</v>
      </c>
      <c r="C59" s="12">
        <f t="shared" si="12"/>
        <v>3428.8607421874767</v>
      </c>
      <c r="D59" s="12">
        <f t="shared" si="12"/>
        <v>3231.6736328124753</v>
      </c>
      <c r="E59" s="12">
        <f t="shared" si="12"/>
        <v>3213.4865234374738</v>
      </c>
      <c r="F59" s="12">
        <f t="shared" si="12"/>
        <v>3445.2994140624724</v>
      </c>
      <c r="G59" s="12">
        <f t="shared" si="12"/>
        <v>3662.1123046874709</v>
      </c>
      <c r="H59" s="12">
        <f t="shared" si="12"/>
        <v>3389.7380859374753</v>
      </c>
      <c r="I59" s="12">
        <f t="shared" si="12"/>
        <v>3079.3638671874724</v>
      </c>
      <c r="J59" s="12">
        <f t="shared" si="12"/>
        <v>2927.9896484374694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4087.8490478515305</v>
      </c>
      <c r="C60" s="12">
        <f t="shared" si="15"/>
        <v>3305.2572607421607</v>
      </c>
      <c r="D60" s="12">
        <f t="shared" si="15"/>
        <v>3209.6654736327837</v>
      </c>
      <c r="E60" s="12">
        <f t="shared" si="15"/>
        <v>3258.0736865234066</v>
      </c>
      <c r="F60" s="12">
        <f t="shared" si="15"/>
        <v>3474.4818994140296</v>
      </c>
      <c r="G60" s="12">
        <f t="shared" si="15"/>
        <v>3672.8901123046526</v>
      </c>
      <c r="H60" s="12">
        <f t="shared" si="15"/>
        <v>3386.7065380859058</v>
      </c>
      <c r="I60" s="12">
        <f t="shared" si="15"/>
        <v>3069.5229638671517</v>
      </c>
      <c r="J60" s="12">
        <f t="shared" si="15"/>
        <v>2984.3393896483976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4065.9702740478169</v>
      </c>
      <c r="C61" s="12">
        <f t="shared" si="18"/>
        <v>3211.6636922607067</v>
      </c>
      <c r="D61" s="12">
        <f t="shared" si="18"/>
        <v>3217.3571104735965</v>
      </c>
      <c r="E61" s="12">
        <f t="shared" si="18"/>
        <v>3304.0505286864864</v>
      </c>
      <c r="F61" s="12">
        <f t="shared" si="18"/>
        <v>3500.7439468993762</v>
      </c>
      <c r="G61" s="12">
        <f t="shared" si="18"/>
        <v>3682.437365112266</v>
      </c>
      <c r="H61" s="12">
        <f t="shared" si="18"/>
        <v>3386.8242015380456</v>
      </c>
      <c r="I61" s="12">
        <f t="shared" si="18"/>
        <v>3052.2110379638252</v>
      </c>
      <c r="J61" s="12">
        <f t="shared" si="18"/>
        <v>3037.5978743896048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4073.1445308990078</v>
      </c>
      <c r="C62" s="12">
        <f t="shared" si="21"/>
        <v>3148.8302845672224</v>
      </c>
      <c r="D62" s="12">
        <f t="shared" si="21"/>
        <v>3257.5160382354297</v>
      </c>
      <c r="E62" s="12">
        <f t="shared" si="21"/>
        <v>3350.2017919036443</v>
      </c>
      <c r="F62" s="12">
        <f t="shared" si="21"/>
        <v>3529.8875455718589</v>
      </c>
      <c r="G62" s="12">
        <f t="shared" si="21"/>
        <v>3689.5732992400663</v>
      </c>
      <c r="H62" s="12">
        <f t="shared" si="21"/>
        <v>3381.9448065764882</v>
      </c>
      <c r="I62" s="12">
        <f t="shared" si="21"/>
        <v>3035.3163139129174</v>
      </c>
      <c r="J62" s="12">
        <f t="shared" si="21"/>
        <v>3092.6878212493393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4112.1231441714772</v>
      </c>
      <c r="C63" s="12">
        <f t="shared" si="24"/>
        <v>3117.5260416813981</v>
      </c>
      <c r="D63" s="12">
        <f t="shared" si="24"/>
        <v>3328.9289391913117</v>
      </c>
      <c r="E63" s="12">
        <f t="shared" si="24"/>
        <v>3394.3318367012325</v>
      </c>
      <c r="F63" s="12">
        <f t="shared" si="24"/>
        <v>3555.7347342111534</v>
      </c>
      <c r="G63" s="12">
        <f t="shared" si="24"/>
        <v>3696.1376317210597</v>
      </c>
      <c r="H63" s="12">
        <f t="shared" si="24"/>
        <v>3372.9434267408942</v>
      </c>
      <c r="I63" s="12">
        <f t="shared" si="24"/>
        <v>3013.749221760736</v>
      </c>
      <c r="J63" s="12">
        <f t="shared" si="24"/>
        <v>3149.5550167805704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4179.6762227757572</v>
      </c>
      <c r="C64" s="12">
        <f t="shared" si="27"/>
        <v>3118.5391927234305</v>
      </c>
      <c r="D64" s="12">
        <f t="shared" si="27"/>
        <v>3434.4021626710892</v>
      </c>
      <c r="E64" s="12">
        <f t="shared" si="27"/>
        <v>3439.2651326187552</v>
      </c>
      <c r="F64" s="12">
        <f t="shared" si="27"/>
        <v>3578.1281025664284</v>
      </c>
      <c r="G64" s="12">
        <f t="shared" si="27"/>
        <v>3696.9910725140799</v>
      </c>
      <c r="H64" s="12">
        <f t="shared" si="27"/>
        <v>3362.7170124094118</v>
      </c>
      <c r="I64" s="12">
        <f t="shared" si="27"/>
        <v>2987.4429523047511</v>
      </c>
      <c r="J64" s="12">
        <f t="shared" si="27"/>
        <v>3206.1688922000758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4280.59312834515</v>
      </c>
      <c r="C65" s="12">
        <f t="shared" si="30"/>
        <v>3152.6776725415111</v>
      </c>
      <c r="D65" s="12">
        <f t="shared" si="30"/>
        <v>3572.7622167378649</v>
      </c>
      <c r="E65" s="12">
        <f t="shared" si="30"/>
        <v>3485.8467609342188</v>
      </c>
      <c r="F65" s="12">
        <f t="shared" si="30"/>
        <v>3604.9313051305871</v>
      </c>
      <c r="G65" s="12">
        <f t="shared" si="30"/>
        <v>3697.0158493269264</v>
      </c>
      <c r="H65" s="12">
        <f t="shared" si="30"/>
        <v>3350.1849377196413</v>
      </c>
      <c r="I65" s="12">
        <f t="shared" si="30"/>
        <v>2960.3540261123708</v>
      </c>
      <c r="J65" s="12">
        <f t="shared" si="30"/>
        <v>3263.5231145050784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4414.6829565537773</v>
      </c>
      <c r="C66" s="12">
        <f t="shared" si="33"/>
        <v>3220.769614355042</v>
      </c>
      <c r="D66" s="12">
        <f t="shared" si="33"/>
        <v>3745.8562721563067</v>
      </c>
      <c r="E66" s="12">
        <f t="shared" si="33"/>
        <v>3533.9429299575713</v>
      </c>
      <c r="F66" s="12">
        <f t="shared" si="33"/>
        <v>3626.0295877588433</v>
      </c>
      <c r="G66" s="12">
        <f t="shared" si="33"/>
        <v>3696.1162455600934</v>
      </c>
      <c r="H66" s="12">
        <f t="shared" si="33"/>
        <v>3334.28956116263</v>
      </c>
      <c r="I66" s="12">
        <f t="shared" si="33"/>
        <v>2928.4628767651739</v>
      </c>
      <c r="J66" s="12">
        <f t="shared" si="33"/>
        <v>3321.6361923677032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4582.7750304676156</v>
      </c>
      <c r="C67" s="12">
        <f t="shared" si="36"/>
        <v>3323.6638547139155</v>
      </c>
      <c r="D67" s="12">
        <f t="shared" si="36"/>
        <v>3956.5526789602081</v>
      </c>
      <c r="E67" s="12">
        <f t="shared" si="36"/>
        <v>3576.4415032065081</v>
      </c>
      <c r="F67" s="12">
        <f t="shared" si="36"/>
        <v>3648.330327452808</v>
      </c>
      <c r="G67" s="12">
        <f t="shared" si="36"/>
        <v>3693.2191516990933</v>
      </c>
      <c r="H67" s="12">
        <f t="shared" si="36"/>
        <v>3316.9968001916859</v>
      </c>
      <c r="I67" s="12">
        <f t="shared" si="36"/>
        <v>2894.7744486843003</v>
      </c>
      <c r="J67" s="12">
        <f t="shared" si="36"/>
        <v>3381.5520971768856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4785.7194062292983</v>
      </c>
      <c r="C68" s="12">
        <f t="shared" si="39"/>
        <v>3460.2304510817557</v>
      </c>
      <c r="D68" s="12">
        <f t="shared" si="39"/>
        <v>4201.7414959342059</v>
      </c>
      <c r="E68" s="12">
        <f t="shared" si="39"/>
        <v>3622.2525407866633</v>
      </c>
      <c r="F68" s="12">
        <f t="shared" si="39"/>
        <v>3668.7635856391207</v>
      </c>
      <c r="G68" s="12">
        <f t="shared" si="39"/>
        <v>3685.2746304915636</v>
      </c>
      <c r="H68" s="12">
        <f t="shared" si="39"/>
        <v>3294.2967201964784</v>
      </c>
      <c r="I68" s="12">
        <f t="shared" si="39"/>
        <v>2856.3188099014078</v>
      </c>
      <c r="J68" s="12">
        <f t="shared" si="39"/>
        <v>3441.3408996063081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5025.3873913850257</v>
      </c>
      <c r="C69" s="12">
        <f t="shared" si="42"/>
        <v>3634.3612123587955</v>
      </c>
      <c r="D69" s="12">
        <f t="shared" si="42"/>
        <v>4484.3350333325579</v>
      </c>
      <c r="E69" s="12">
        <f t="shared" si="42"/>
        <v>3668.3088543063277</v>
      </c>
      <c r="F69" s="12">
        <f t="shared" si="42"/>
        <v>3688.2826752800902</v>
      </c>
      <c r="G69" s="12">
        <f t="shared" si="42"/>
        <v>3675.2564962538454</v>
      </c>
      <c r="H69" s="12">
        <f t="shared" si="42"/>
        <v>3269.2041382013849</v>
      </c>
      <c r="I69" s="12">
        <f t="shared" si="42"/>
        <v>2814.151780148939</v>
      </c>
      <c r="J69" s="12">
        <f t="shared" si="42"/>
        <v>3503.099422096464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5282.6720761696488</v>
      </c>
      <c r="C70" s="12">
        <f t="shared" si="45"/>
        <v>3827.9702426677613</v>
      </c>
      <c r="D70" s="12">
        <f t="shared" si="45"/>
        <v>4807.2684091658666</v>
      </c>
      <c r="E70" s="12">
        <f t="shared" si="45"/>
        <v>3715.5665756639792</v>
      </c>
      <c r="F70" s="12">
        <f t="shared" si="45"/>
        <v>3705.8647421620844</v>
      </c>
      <c r="G70" s="12">
        <f t="shared" si="45"/>
        <v>3663.1629086601897</v>
      </c>
      <c r="H70" s="12">
        <f t="shared" si="45"/>
        <v>3240.7592416564148</v>
      </c>
      <c r="I70" s="12">
        <f t="shared" si="45"/>
        <v>2768.3555746526545</v>
      </c>
      <c r="J70" s="12">
        <f t="shared" si="45"/>
        <v>3564.951907648865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5165.5001193950011</v>
      </c>
      <c r="E71" s="12">
        <f t="shared" si="48"/>
        <v>3760.005740055567</v>
      </c>
      <c r="F71" s="12">
        <f t="shared" si="48"/>
        <v>3721.5113607161329</v>
      </c>
      <c r="G71" s="12">
        <f t="shared" si="48"/>
        <v>3647.0169813766843</v>
      </c>
      <c r="H71" s="12">
        <f t="shared" si="48"/>
        <v>3206.0282226978161</v>
      </c>
      <c r="I71" s="12">
        <f t="shared" si="48"/>
        <v>2716.0394640189625</v>
      </c>
      <c r="J71" s="12">
        <f t="shared" si="48"/>
        <v>3628.0507053400797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5565.0126223798725</v>
      </c>
      <c r="E72" s="12">
        <f t="shared" si="51"/>
        <v>3806.6308835569507</v>
      </c>
      <c r="F72" s="12">
        <f t="shared" si="51"/>
        <v>3737.249144734029</v>
      </c>
      <c r="G72" s="12">
        <f t="shared" si="51"/>
        <v>3626.8674059110926</v>
      </c>
      <c r="H72" s="12">
        <f t="shared" si="51"/>
        <v>3171.1039282652491</v>
      </c>
      <c r="I72" s="12">
        <f t="shared" si="51"/>
        <v>2661.3404506194347</v>
      </c>
      <c r="J72" s="12">
        <f t="shared" si="51"/>
        <v>3692.5769729735766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6006.8129379393649</v>
      </c>
      <c r="E73" s="12">
        <f t="shared" si="54"/>
        <v>3852.4716556458734</v>
      </c>
      <c r="F73" s="12">
        <f t="shared" si="54"/>
        <v>3749.1303733523673</v>
      </c>
      <c r="G73" s="12">
        <f t="shared" si="54"/>
        <v>3604.7890910588612</v>
      </c>
      <c r="H73" s="12">
        <f t="shared" si="54"/>
        <v>3129.1065264718782</v>
      </c>
      <c r="I73" s="12">
        <f t="shared" si="54"/>
        <v>2600.4239618849097</v>
      </c>
      <c r="J73" s="12">
        <f t="shared" si="54"/>
        <v>3757.741397297912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6489.933261387836</v>
      </c>
      <c r="E74" s="12">
        <f t="shared" si="57"/>
        <v>3897.5834470370173</v>
      </c>
      <c r="F74" s="12">
        <f t="shared" si="57"/>
        <v>3761.2336326861696</v>
      </c>
      <c r="G74" s="12">
        <f t="shared" si="57"/>
        <v>3577.8838183353218</v>
      </c>
      <c r="H74" s="12">
        <f t="shared" si="57"/>
        <v>3085.18418963367</v>
      </c>
      <c r="I74" s="12">
        <f t="shared" si="57"/>
        <v>2537.4845609320182</v>
      </c>
      <c r="J74" s="12">
        <f t="shared" si="57"/>
        <v>3821.7849322303518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6996.4315929225268</v>
      </c>
      <c r="E75" s="12">
        <f t="shared" si="60"/>
        <v>3921.0480332129373</v>
      </c>
      <c r="F75" s="12">
        <f t="shared" si="60"/>
        <v>3748.6644735033187</v>
      </c>
      <c r="G75" s="12">
        <f t="shared" si="60"/>
        <v>3527.2809137937002</v>
      </c>
      <c r="H75" s="12">
        <f t="shared" si="60"/>
        <v>3012.5137943745067</v>
      </c>
      <c r="I75" s="12">
        <f t="shared" si="60"/>
        <v>2442.7466749553132</v>
      </c>
      <c r="J75" s="12">
        <f t="shared" si="60"/>
        <v>3863.9795555361052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5473.1379366385372</v>
      </c>
      <c r="H76" s="12">
        <f t="shared" si="63"/>
        <v>5040.3016392338614</v>
      </c>
      <c r="I76" s="12">
        <f t="shared" si="63"/>
        <v>4552.4653418291855</v>
      </c>
      <c r="J76" s="12">
        <f t="shared" si="63"/>
        <v>6055.6290444244951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7467.6413850544923</v>
      </c>
      <c r="H77" s="12">
        <f t="shared" si="66"/>
        <v>7118.7841802147013</v>
      </c>
      <c r="I77" s="12">
        <f t="shared" si="66"/>
        <v>6714.9269753749104</v>
      </c>
      <c r="J77" s="12">
        <f t="shared" si="66"/>
        <v>8302.0697705351049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9512.0074196808418</v>
      </c>
      <c r="H78" s="12">
        <f t="shared" si="69"/>
        <v>9249.2287847200641</v>
      </c>
      <c r="I78" s="12">
        <f t="shared" si="69"/>
        <v>8931.4501497592719</v>
      </c>
      <c r="J78" s="12">
        <f t="shared" si="69"/>
        <v>10604.67151479848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11607.48260517286</v>
      </c>
      <c r="H79" s="12">
        <f t="shared" si="72"/>
        <v>11432.93450433806</v>
      </c>
      <c r="I79" s="12">
        <f t="shared" si="72"/>
        <v>11203.386403503246</v>
      </c>
      <c r="J79" s="12">
        <f t="shared" si="72"/>
        <v>12964.838302668431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13755.344670302176</v>
      </c>
      <c r="H80" s="12">
        <f t="shared" si="75"/>
        <v>13671.232866946506</v>
      </c>
      <c r="I80" s="12">
        <f t="shared" si="75"/>
        <v>13532.121063590821</v>
      </c>
      <c r="J80" s="12">
        <f t="shared" si="75"/>
        <v>15384.009260235136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0.1057629764537531</v>
      </c>
      <c r="C85" s="92">
        <f t="shared" si="78"/>
        <v>8.9406461307287799E-2</v>
      </c>
      <c r="D85" s="92">
        <f t="shared" si="78"/>
        <v>7.4256469679412795E-2</v>
      </c>
      <c r="E85" s="92">
        <f t="shared" si="78"/>
        <v>6.2562761261997668E-2</v>
      </c>
      <c r="F85" s="92">
        <f t="shared" si="78"/>
        <v>6.7517619780068427E-2</v>
      </c>
      <c r="G85" s="92">
        <f t="shared" si="78"/>
        <v>7.2065362132394339E-2</v>
      </c>
      <c r="H85" s="92">
        <f t="shared" si="78"/>
        <v>6.3167164243218332E-2</v>
      </c>
      <c r="I85" s="92">
        <f t="shared" si="78"/>
        <v>5.4355614699559851E-2</v>
      </c>
      <c r="J85" s="92">
        <f t="shared" si="78"/>
        <v>4.5268936951722294E-2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0.11424442398199286</v>
      </c>
      <c r="C86" s="92">
        <f t="shared" si="81"/>
        <v>9.7754634758844716E-2</v>
      </c>
      <c r="D86" s="92">
        <f t="shared" si="81"/>
        <v>8.2480954980183485E-2</v>
      </c>
      <c r="E86" s="92">
        <f t="shared" si="81"/>
        <v>7.0723419886585148E-2</v>
      </c>
      <c r="F86" s="92">
        <f t="shared" si="81"/>
        <v>7.570867563419692E-2</v>
      </c>
      <c r="G86" s="92">
        <f t="shared" si="81"/>
        <v>8.0288002840089412E-2</v>
      </c>
      <c r="H86" s="92">
        <f t="shared" si="81"/>
        <v>7.1315456081080919E-2</v>
      </c>
      <c r="I86" s="92">
        <f t="shared" si="81"/>
        <v>6.2443393378283085E-2</v>
      </c>
      <c r="J86" s="92">
        <f t="shared" si="81"/>
        <v>5.3291204886387611E-2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0.10740216016467818</v>
      </c>
      <c r="C87" s="92">
        <f t="shared" si="84"/>
        <v>8.9704041487839392E-2</v>
      </c>
      <c r="D87" s="92">
        <f t="shared" si="84"/>
        <v>7.7601357580786123E-2</v>
      </c>
      <c r="E87" s="92">
        <f t="shared" si="84"/>
        <v>6.9978680305302188E-2</v>
      </c>
      <c r="F87" s="92">
        <f t="shared" si="84"/>
        <v>7.447133148587981E-2</v>
      </c>
      <c r="G87" s="92">
        <f t="shared" si="84"/>
        <v>7.8577179104799777E-2</v>
      </c>
      <c r="H87" s="92">
        <f t="shared" si="84"/>
        <v>6.9574841124570463E-2</v>
      </c>
      <c r="I87" s="92">
        <f t="shared" si="84"/>
        <v>6.0738056029327803E-2</v>
      </c>
      <c r="J87" s="92">
        <f t="shared" si="84"/>
        <v>5.2927664237678362E-2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0.10159221032806176</v>
      </c>
      <c r="C88" s="92">
        <f t="shared" si="87"/>
        <v>8.2764935916697091E-2</v>
      </c>
      <c r="D88" s="92">
        <f t="shared" si="87"/>
        <v>7.3585429408337788E-2</v>
      </c>
      <c r="E88" s="92">
        <f t="shared" si="87"/>
        <v>6.9159777378951626E-2</v>
      </c>
      <c r="F88" s="92">
        <f t="shared" si="87"/>
        <v>7.3197901039433688E-2</v>
      </c>
      <c r="G88" s="92">
        <f t="shared" si="87"/>
        <v>7.6799947109716715E-2</v>
      </c>
      <c r="H88" s="92">
        <f t="shared" si="87"/>
        <v>6.7830247145432176E-2</v>
      </c>
      <c r="I88" s="92">
        <f t="shared" si="87"/>
        <v>5.9020931992208814E-2</v>
      </c>
      <c r="J88" s="92">
        <f t="shared" si="87"/>
        <v>5.2592462546816154E-2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9.6819056172698037E-2</v>
      </c>
      <c r="C89" s="92">
        <f t="shared" si="90"/>
        <v>7.6902701284847108E-2</v>
      </c>
      <c r="D89" s="92">
        <f t="shared" si="90"/>
        <v>7.0425244787580166E-2</v>
      </c>
      <c r="E89" s="92">
        <f t="shared" si="90"/>
        <v>6.8357509539193284E-2</v>
      </c>
      <c r="F89" s="92">
        <f t="shared" si="90"/>
        <v>7.1953957939569602E-2</v>
      </c>
      <c r="G89" s="92">
        <f t="shared" si="90"/>
        <v>7.5090986173336871E-2</v>
      </c>
      <c r="H89" s="92">
        <f t="shared" si="90"/>
        <v>6.6142521530907494E-2</v>
      </c>
      <c r="I89" s="92">
        <f t="shared" si="90"/>
        <v>5.7272376498362698E-2</v>
      </c>
      <c r="J89" s="92">
        <f t="shared" si="90"/>
        <v>5.2168151096416482E-2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9.2911995087199717E-2</v>
      </c>
      <c r="C90" s="92">
        <f t="shared" si="93"/>
        <v>7.1992708953021234E-2</v>
      </c>
      <c r="D90" s="92">
        <f t="shared" si="93"/>
        <v>6.8090828495752653E-2</v>
      </c>
      <c r="E90" s="92">
        <f t="shared" si="93"/>
        <v>6.7565452531540338E-2</v>
      </c>
      <c r="F90" s="92">
        <f t="shared" si="93"/>
        <v>7.071153328341806E-2</v>
      </c>
      <c r="G90" s="92">
        <f t="shared" si="93"/>
        <v>7.3356570179245795E-2</v>
      </c>
      <c r="H90" s="92">
        <f t="shared" si="93"/>
        <v>6.436403014340919E-2</v>
      </c>
      <c r="I90" s="92">
        <f t="shared" si="93"/>
        <v>5.5609314900307183E-2</v>
      </c>
      <c r="J90" s="92">
        <f t="shared" si="93"/>
        <v>5.1860066549341388E-2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8.9913320670657715E-2</v>
      </c>
      <c r="C91" s="92">
        <f t="shared" si="96"/>
        <v>6.7993303530447857E-2</v>
      </c>
      <c r="D91" s="92">
        <f t="shared" si="96"/>
        <v>6.6489431698807611E-2</v>
      </c>
      <c r="E91" s="92">
        <f t="shared" si="96"/>
        <v>6.679977616526811E-2</v>
      </c>
      <c r="F91" s="92">
        <f t="shared" si="96"/>
        <v>6.9424768406532111E-2</v>
      </c>
      <c r="G91" s="92">
        <f t="shared" si="96"/>
        <v>7.1638569054573997E-2</v>
      </c>
      <c r="H91" s="92">
        <f t="shared" si="96"/>
        <v>6.2698067339369112E-2</v>
      </c>
      <c r="I91" s="92">
        <f t="shared" si="96"/>
        <v>5.3857478789593127E-2</v>
      </c>
      <c r="J91" s="92">
        <f t="shared" si="96"/>
        <v>5.1479474534616987E-2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8.7696346959889038E-2</v>
      </c>
      <c r="C92" s="92">
        <f t="shared" si="99"/>
        <v>6.4845451606648119E-2</v>
      </c>
      <c r="D92" s="92">
        <f t="shared" si="99"/>
        <v>6.5624126961369766E-2</v>
      </c>
      <c r="E92" s="92">
        <f t="shared" si="99"/>
        <v>6.6033345656916209E-2</v>
      </c>
      <c r="F92" s="92">
        <f t="shared" si="99"/>
        <v>6.821829672178148E-2</v>
      </c>
      <c r="G92" s="92">
        <f t="shared" si="99"/>
        <v>6.9914033677070941E-2</v>
      </c>
      <c r="H92" s="92">
        <f t="shared" si="99"/>
        <v>6.0982091070296285E-2</v>
      </c>
      <c r="I92" s="92">
        <f t="shared" si="99"/>
        <v>5.2169336116203002E-2</v>
      </c>
      <c r="J92" s="92">
        <f t="shared" si="99"/>
        <v>5.1117117140744739E-2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8.6262285382242121E-2</v>
      </c>
      <c r="C93" s="92">
        <f t="shared" si="102"/>
        <v>6.2496763259655586E-2</v>
      </c>
      <c r="D93" s="92">
        <f t="shared" si="102"/>
        <v>6.5414205918477242E-2</v>
      </c>
      <c r="E93" s="92">
        <f t="shared" si="102"/>
        <v>6.5221678932829263E-2</v>
      </c>
      <c r="F93" s="92">
        <f t="shared" si="102"/>
        <v>6.6962989344842905E-2</v>
      </c>
      <c r="G93" s="92">
        <f t="shared" si="102"/>
        <v>6.8222112882001085E-2</v>
      </c>
      <c r="H93" s="92">
        <f t="shared" si="102"/>
        <v>5.9238881357632778E-2</v>
      </c>
      <c r="I93" s="92">
        <f t="shared" si="102"/>
        <v>5.0452827899700958E-2</v>
      </c>
      <c r="J93" s="92">
        <f t="shared" si="102"/>
        <v>5.0770613633925432E-2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8.5479195508431083E-2</v>
      </c>
      <c r="C94" s="92">
        <f t="shared" si="105"/>
        <v>6.0900642348183487E-2</v>
      </c>
      <c r="D94" s="92">
        <f t="shared" si="105"/>
        <v>6.5868856207730975E-2</v>
      </c>
      <c r="E94" s="92">
        <f t="shared" si="105"/>
        <v>6.4425017470005175E-2</v>
      </c>
      <c r="F94" s="92">
        <f t="shared" si="105"/>
        <v>6.5660955381627861E-2</v>
      </c>
      <c r="G94" s="92">
        <f t="shared" si="105"/>
        <v>6.6463955711816514E-2</v>
      </c>
      <c r="H94" s="92">
        <f t="shared" si="105"/>
        <v>5.7525609217349949E-2</v>
      </c>
      <c r="I94" s="92">
        <f t="shared" si="105"/>
        <v>4.871175059604349E-2</v>
      </c>
      <c r="J94" s="92">
        <f t="shared" si="105"/>
        <v>5.0405120302478901E-2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8.5401774202365166E-2</v>
      </c>
      <c r="C95" s="92">
        <f t="shared" si="108"/>
        <v>6.001556552400511E-2</v>
      </c>
      <c r="D95" s="92">
        <f t="shared" si="108"/>
        <v>6.6916937625027817E-2</v>
      </c>
      <c r="E95" s="92">
        <f t="shared" si="108"/>
        <v>6.3659132198659929E-2</v>
      </c>
      <c r="F95" s="92">
        <f t="shared" si="108"/>
        <v>6.4467020245901896E-2</v>
      </c>
      <c r="G95" s="92">
        <f t="shared" si="108"/>
        <v>6.4738400709666521E-2</v>
      </c>
      <c r="H95" s="92">
        <f t="shared" si="108"/>
        <v>5.5823390170954168E-2</v>
      </c>
      <c r="I95" s="92">
        <f t="shared" si="108"/>
        <v>4.7016613082275116E-2</v>
      </c>
      <c r="J95" s="92">
        <f t="shared" si="108"/>
        <v>5.0037918990893715E-2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8.5974078493325612E-2</v>
      </c>
      <c r="C96" s="92">
        <f t="shared" si="111"/>
        <v>5.980446781830917E-2</v>
      </c>
      <c r="D96" s="92">
        <f t="shared" si="111"/>
        <v>6.8552693388900687E-2</v>
      </c>
      <c r="E96" s="92">
        <f t="shared" si="111"/>
        <v>6.2919612042117601E-2</v>
      </c>
      <c r="F96" s="92">
        <f t="shared" si="111"/>
        <v>6.3186658553634034E-2</v>
      </c>
      <c r="G96" s="92">
        <f t="shared" si="111"/>
        <v>6.3043532877807396E-2</v>
      </c>
      <c r="H96" s="92">
        <f t="shared" si="111"/>
        <v>5.4115778251089486E-2</v>
      </c>
      <c r="I96" s="92">
        <f t="shared" si="111"/>
        <v>4.5301387240349822E-2</v>
      </c>
      <c r="J96" s="92">
        <f t="shared" si="111"/>
        <v>4.966932624101239E-2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8.7166429490587172E-2</v>
      </c>
      <c r="C97" s="92">
        <f t="shared" si="114"/>
        <v>6.0234216907046445E-2</v>
      </c>
      <c r="D97" s="92">
        <f t="shared" si="114"/>
        <v>7.0790515091163408E-2</v>
      </c>
      <c r="E97" s="92">
        <f t="shared" si="114"/>
        <v>6.2073755609665771E-2</v>
      </c>
      <c r="F97" s="92">
        <f t="shared" si="114"/>
        <v>6.1952662253609514E-2</v>
      </c>
      <c r="G97" s="92">
        <f t="shared" si="114"/>
        <v>6.1360367371099178E-2</v>
      </c>
      <c r="H97" s="92">
        <f t="shared" si="114"/>
        <v>5.2438491821859001E-2</v>
      </c>
      <c r="I97" s="92">
        <f t="shared" si="114"/>
        <v>4.3617678193745402E-2</v>
      </c>
      <c r="J97" s="92">
        <f t="shared" si="114"/>
        <v>4.9315328819846682E-2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8.8952238921754301E-2</v>
      </c>
      <c r="C98" s="92">
        <f t="shared" si="117"/>
        <v>6.123759757688263E-2</v>
      </c>
      <c r="D98" s="92">
        <f t="shared" si="117"/>
        <v>7.3531579152535942E-2</v>
      </c>
      <c r="E98" s="92">
        <f t="shared" si="117"/>
        <v>6.1290229116525596E-2</v>
      </c>
      <c r="F98" s="92">
        <f t="shared" si="117"/>
        <v>6.0708955282617216E-2</v>
      </c>
      <c r="G98" s="92">
        <f t="shared" si="117"/>
        <v>5.9638065677761087E-2</v>
      </c>
      <c r="H98" s="92">
        <f t="shared" si="117"/>
        <v>5.0726751873925613E-2</v>
      </c>
      <c r="I98" s="92">
        <f t="shared" si="117"/>
        <v>4.1920231444023237E-2</v>
      </c>
      <c r="J98" s="92">
        <f t="shared" si="117"/>
        <v>4.8945951437316726E-2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9.132750684013069E-2</v>
      </c>
      <c r="C99" s="92">
        <f t="shared" si="120"/>
        <v>6.2845602842102721E-2</v>
      </c>
      <c r="D99" s="92">
        <f t="shared" si="120"/>
        <v>7.679576376162478E-2</v>
      </c>
      <c r="E99" s="92">
        <f t="shared" si="120"/>
        <v>6.0511181655279023E-2</v>
      </c>
      <c r="F99" s="92">
        <f t="shared" si="120"/>
        <v>5.9474041365477515E-2</v>
      </c>
      <c r="G99" s="92">
        <f t="shared" si="120"/>
        <v>5.793188153172002E-2</v>
      </c>
      <c r="H99" s="92">
        <f t="shared" si="120"/>
        <v>4.9033403899650274E-2</v>
      </c>
      <c r="I99" s="92">
        <f t="shared" si="120"/>
        <v>4.0228604227763087E-2</v>
      </c>
      <c r="J99" s="92">
        <f t="shared" si="120"/>
        <v>4.859274281250725E-2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9.3880790406426939E-2</v>
      </c>
      <c r="C100" s="92">
        <f t="shared" si="123"/>
        <v>6.4691163920500339E-2</v>
      </c>
      <c r="D100" s="92">
        <f t="shared" si="123"/>
        <v>8.0602065812110046E-2</v>
      </c>
      <c r="E100" s="92">
        <f t="shared" si="123"/>
        <v>5.9753088927084752E-2</v>
      </c>
      <c r="F100" s="92">
        <f t="shared" si="123"/>
        <v>5.8231689851698354E-2</v>
      </c>
      <c r="G100" s="92">
        <f t="shared" si="123"/>
        <v>5.6243001161661699E-2</v>
      </c>
      <c r="H100" s="92">
        <f t="shared" si="123"/>
        <v>4.7344912222884172E-2</v>
      </c>
      <c r="I100" s="92">
        <f t="shared" si="123"/>
        <v>3.8546284056484525E-2</v>
      </c>
      <c r="J100" s="92">
        <f t="shared" si="123"/>
        <v>4.8227815685397024E-2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8.4826342382708031E-2</v>
      </c>
      <c r="E101" s="92">
        <f t="shared" si="126"/>
        <v>5.8948118524034809E-2</v>
      </c>
      <c r="F101" s="92">
        <f t="shared" si="126"/>
        <v>5.698400442083873E-2</v>
      </c>
      <c r="G101" s="92">
        <f t="shared" si="126"/>
        <v>5.4541357940040447E-2</v>
      </c>
      <c r="H101" s="92">
        <f t="shared" si="126"/>
        <v>4.5619878803845104E-2</v>
      </c>
      <c r="I101" s="92">
        <f t="shared" si="126"/>
        <v>3.6834646089006107E-2</v>
      </c>
      <c r="J101" s="92">
        <f t="shared" si="126"/>
        <v>4.7867886286861339E-2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8.9545957526185882E-2</v>
      </c>
      <c r="E102" s="92">
        <f t="shared" si="129"/>
        <v>5.8181345370519111E-2</v>
      </c>
      <c r="F102" s="92">
        <f t="shared" si="129"/>
        <v>5.5764856377898964E-2</v>
      </c>
      <c r="G102" s="92">
        <f t="shared" si="129"/>
        <v>5.2831280493970789E-2</v>
      </c>
      <c r="H102" s="92">
        <f t="shared" si="129"/>
        <v>4.3952153574758457E-2</v>
      </c>
      <c r="I102" s="92">
        <f t="shared" si="129"/>
        <v>3.5155484011247129E-2</v>
      </c>
      <c r="J102" s="92">
        <f t="shared" si="129"/>
        <v>4.751495191308619E-2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9.4747672449278619E-2</v>
      </c>
      <c r="E103" s="92">
        <f t="shared" si="132"/>
        <v>5.7403618662025702E-2</v>
      </c>
      <c r="F103" s="92">
        <f t="shared" si="132"/>
        <v>5.4512982527842535E-2</v>
      </c>
      <c r="G103" s="92">
        <f t="shared" si="132"/>
        <v>5.1146995432098441E-2</v>
      </c>
      <c r="H103" s="92">
        <f t="shared" si="132"/>
        <v>4.2242980350350789E-2</v>
      </c>
      <c r="I103" s="92">
        <f t="shared" si="132"/>
        <v>3.3458016544670954E-2</v>
      </c>
      <c r="J103" s="92">
        <f t="shared" si="132"/>
        <v>4.7158041731061529E-2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0.10038566529602222</v>
      </c>
      <c r="E104" s="92">
        <f t="shared" si="135"/>
        <v>5.661718230468793E-2</v>
      </c>
      <c r="F104" s="92">
        <f t="shared" si="135"/>
        <v>5.3293380649033217E-2</v>
      </c>
      <c r="G104" s="92">
        <f t="shared" si="135"/>
        <v>4.9446969489694625E-2</v>
      </c>
      <c r="H104" s="92">
        <f t="shared" si="135"/>
        <v>4.0568906343804834E-2</v>
      </c>
      <c r="I104" s="92">
        <f t="shared" si="135"/>
        <v>3.1800841689521908E-2</v>
      </c>
      <c r="J104" s="92">
        <f t="shared" si="135"/>
        <v>4.6774838227674254E-2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0.10613196797613123</v>
      </c>
      <c r="E105" s="92">
        <f t="shared" si="138"/>
        <v>5.5510618285476765E-2</v>
      </c>
      <c r="F105" s="92">
        <f t="shared" si="138"/>
        <v>5.1743543190239993E-2</v>
      </c>
      <c r="G105" s="92">
        <f t="shared" si="138"/>
        <v>4.7469025984008262E-2</v>
      </c>
      <c r="H105" s="92">
        <f t="shared" si="138"/>
        <v>3.8573013666941991E-2</v>
      </c>
      <c r="I105" s="92">
        <f t="shared" si="138"/>
        <v>2.9809224061641881E-2</v>
      </c>
      <c r="J105" s="92">
        <f t="shared" si="138"/>
        <v>4.6108440795399996E-2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7.3655751633608268E-2</v>
      </c>
      <c r="H106" s="92">
        <f t="shared" si="141"/>
        <v>6.4537339008615469E-2</v>
      </c>
      <c r="I106" s="92">
        <f t="shared" si="141"/>
        <v>5.5554454663182984E-2</v>
      </c>
      <c r="J106" s="92">
        <f t="shared" si="141"/>
        <v>7.2261151815284697E-2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0.10049714542444854</v>
      </c>
      <c r="H107" s="92">
        <f t="shared" si="144"/>
        <v>9.1150772483830744E-2</v>
      </c>
      <c r="I107" s="92">
        <f t="shared" si="144"/>
        <v>8.1943316029762459E-2</v>
      </c>
      <c r="J107" s="92">
        <f t="shared" si="144"/>
        <v>9.9067680610666953E-2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0.12800957406005953</v>
      </c>
      <c r="H108" s="92">
        <f t="shared" si="147"/>
        <v>0.11842954179592646</v>
      </c>
      <c r="I108" s="92">
        <f t="shared" si="147"/>
        <v>0.10899189893050631</v>
      </c>
      <c r="J108" s="92">
        <f t="shared" si="147"/>
        <v>0.12654437262593343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0.15620981341156104</v>
      </c>
      <c r="H109" s="92">
        <f t="shared" si="150"/>
        <v>0.14639028034082457</v>
      </c>
      <c r="I109" s="92">
        <f t="shared" si="150"/>
        <v>0.13671669640376893</v>
      </c>
      <c r="J109" s="92">
        <f t="shared" si="150"/>
        <v>0.15470798194158175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0.18511505874684997</v>
      </c>
      <c r="H110" s="92">
        <f t="shared" si="153"/>
        <v>0.1750500373493451</v>
      </c>
      <c r="I110" s="92">
        <f t="shared" si="153"/>
        <v>0.16513461381386296</v>
      </c>
      <c r="J110" s="92">
        <f t="shared" si="153"/>
        <v>0.18357568149012127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/>
    <row r="142" spans="21:30" ht="14.25" customHeight="1" x14ac:dyDescent="0.3"/>
    <row r="143" spans="21:30" ht="14.25" customHeight="1" x14ac:dyDescent="0.3"/>
    <row r="144" spans="21:30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1000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43000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1000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-214462.53506591421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1000</v>
      </c>
      <c r="E11" s="1" t="s">
        <v>20</v>
      </c>
      <c r="N11" s="284" t="s">
        <v>21</v>
      </c>
      <c r="O11" s="285"/>
      <c r="P11" s="285"/>
      <c r="Q11" s="286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43000</v>
      </c>
      <c r="N12" s="284" t="s">
        <v>23</v>
      </c>
      <c r="O12" s="285"/>
      <c r="P12" s="285"/>
      <c r="Q12" s="286"/>
      <c r="R12" s="24">
        <f>+G107/L80</f>
        <v>62068.46382051336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1000</v>
      </c>
      <c r="N13" s="284" t="s">
        <v>25</v>
      </c>
      <c r="O13" s="285"/>
      <c r="P13" s="285"/>
      <c r="Q13" s="286"/>
      <c r="R13" s="95">
        <f t="shared" ref="R13:T13" si="1">(R12-R11)/R11</f>
        <v>7.2666125380877508E-2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1000</v>
      </c>
      <c r="J14" s="16"/>
      <c r="N14" s="284" t="s">
        <v>27</v>
      </c>
      <c r="O14" s="285"/>
      <c r="P14" s="285"/>
      <c r="Q14" s="286"/>
      <c r="R14" s="24">
        <f t="shared" ref="R14:T14" si="2">R12-R11</f>
        <v>4204.7331107602513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43000</v>
      </c>
      <c r="D16" s="37">
        <f t="shared" ref="D16:E16" si="3">C16+$B$11</f>
        <v>44000</v>
      </c>
      <c r="E16" s="37">
        <f t="shared" si="3"/>
        <v>45000</v>
      </c>
      <c r="F16" s="37">
        <f>E16+$B$11+$B$14</f>
        <v>46000</v>
      </c>
      <c r="G16" s="37">
        <f t="shared" ref="G16:H16" si="4">F16+$B$11</f>
        <v>47000</v>
      </c>
      <c r="H16" s="37">
        <f t="shared" si="4"/>
        <v>48000</v>
      </c>
      <c r="I16" s="37">
        <f t="shared" ref="I16:K16" si="5">H16+$B$11+$B$13</f>
        <v>50000</v>
      </c>
      <c r="J16" s="37">
        <f t="shared" si="5"/>
        <v>52000</v>
      </c>
      <c r="K16" s="37">
        <f t="shared" si="5"/>
        <v>54000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1000</v>
      </c>
      <c r="AS16" s="39">
        <f t="shared" si="7"/>
        <v>1000</v>
      </c>
      <c r="AT16" s="39">
        <f t="shared" si="7"/>
        <v>1000</v>
      </c>
      <c r="AU16" s="39">
        <f t="shared" si="7"/>
        <v>1000</v>
      </c>
      <c r="AV16" s="39">
        <f t="shared" si="7"/>
        <v>1000</v>
      </c>
      <c r="AW16" s="39">
        <f t="shared" si="7"/>
        <v>2000</v>
      </c>
      <c r="AX16" s="39">
        <f t="shared" si="7"/>
        <v>2000</v>
      </c>
      <c r="AY16" s="39">
        <f t="shared" si="7"/>
        <v>2000</v>
      </c>
      <c r="BA16" s="40">
        <f t="shared" ref="BA16:BH16" si="8">+D16/C16-1</f>
        <v>2.3255813953488413E-2</v>
      </c>
      <c r="BB16" s="40">
        <f t="shared" si="8"/>
        <v>2.2727272727272707E-2</v>
      </c>
      <c r="BC16" s="40">
        <f t="shared" si="8"/>
        <v>2.2222222222222143E-2</v>
      </c>
      <c r="BD16" s="40">
        <f t="shared" si="8"/>
        <v>2.1739130434782705E-2</v>
      </c>
      <c r="BE16" s="40">
        <f t="shared" si="8"/>
        <v>2.1276595744680771E-2</v>
      </c>
      <c r="BF16" s="40">
        <f t="shared" si="8"/>
        <v>4.1666666666666741E-2</v>
      </c>
      <c r="BG16" s="40">
        <f t="shared" si="8"/>
        <v>4.0000000000000036E-2</v>
      </c>
      <c r="BH16" s="40">
        <f t="shared" si="8"/>
        <v>3.8461538461538547E-2</v>
      </c>
    </row>
    <row r="17" spans="1:60" ht="14.25" customHeight="1" x14ac:dyDescent="0.3">
      <c r="B17" s="36">
        <v>1</v>
      </c>
      <c r="C17" s="24">
        <f t="shared" ref="C17:K17" si="9">C16*$B$9</f>
        <v>44074.999999999993</v>
      </c>
      <c r="D17" s="24">
        <f t="shared" si="9"/>
        <v>45099.999999999993</v>
      </c>
      <c r="E17" s="24">
        <f t="shared" si="9"/>
        <v>46124.999999999993</v>
      </c>
      <c r="F17" s="24">
        <f t="shared" si="9"/>
        <v>47149.999999999993</v>
      </c>
      <c r="G17" s="24">
        <f t="shared" si="9"/>
        <v>48174.999999999993</v>
      </c>
      <c r="H17" s="24">
        <f t="shared" si="9"/>
        <v>49199.999999999993</v>
      </c>
      <c r="I17" s="24">
        <f t="shared" si="9"/>
        <v>51249.999999999993</v>
      </c>
      <c r="J17" s="24">
        <f t="shared" si="9"/>
        <v>53299.999999999993</v>
      </c>
      <c r="K17" s="24">
        <f t="shared" si="9"/>
        <v>55349.999999999993</v>
      </c>
      <c r="N17" s="284" t="s">
        <v>33</v>
      </c>
      <c r="O17" s="285"/>
      <c r="P17" s="285"/>
      <c r="Q17" s="286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1074.9999999999927</v>
      </c>
      <c r="Y17" s="41">
        <f t="shared" si="10"/>
        <v>1099.9999999999927</v>
      </c>
      <c r="Z17" s="41">
        <f t="shared" si="10"/>
        <v>1124.9999999999927</v>
      </c>
      <c r="AA17" s="41">
        <f t="shared" si="10"/>
        <v>1149.9999999999927</v>
      </c>
      <c r="AB17" s="41">
        <f t="shared" si="10"/>
        <v>1174.9999999999927</v>
      </c>
      <c r="AC17" s="41">
        <f t="shared" si="10"/>
        <v>1199.9999999999927</v>
      </c>
      <c r="AD17" s="41">
        <f t="shared" si="10"/>
        <v>1249.9999999999927</v>
      </c>
      <c r="AE17" s="41">
        <f t="shared" si="10"/>
        <v>1299.9999999999927</v>
      </c>
      <c r="AF17" s="41">
        <f t="shared" si="10"/>
        <v>1349.9999999999927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1025</v>
      </c>
      <c r="AS17" s="39">
        <f t="shared" si="12"/>
        <v>1025</v>
      </c>
      <c r="AT17" s="39">
        <f t="shared" si="12"/>
        <v>1025</v>
      </c>
      <c r="AU17" s="39">
        <f t="shared" si="12"/>
        <v>1025</v>
      </c>
      <c r="AV17" s="39">
        <f t="shared" si="12"/>
        <v>1025</v>
      </c>
      <c r="AW17" s="39">
        <f t="shared" si="12"/>
        <v>2050</v>
      </c>
      <c r="AX17" s="39">
        <f t="shared" si="12"/>
        <v>2050</v>
      </c>
      <c r="AY17" s="39">
        <f t="shared" si="12"/>
        <v>2050</v>
      </c>
      <c r="AZ17" s="42"/>
      <c r="BA17" s="40">
        <f t="shared" ref="BA17:BH17" si="13">+D17/C17-1</f>
        <v>2.3255813953488413E-2</v>
      </c>
      <c r="BB17" s="40">
        <f t="shared" si="13"/>
        <v>2.2727272727272707E-2</v>
      </c>
      <c r="BC17" s="40">
        <f t="shared" si="13"/>
        <v>2.2222222222222143E-2</v>
      </c>
      <c r="BD17" s="40">
        <f t="shared" si="13"/>
        <v>2.1739130434782705E-2</v>
      </c>
      <c r="BE17" s="40">
        <f t="shared" si="13"/>
        <v>2.1276595744680771E-2</v>
      </c>
      <c r="BF17" s="40">
        <f t="shared" si="13"/>
        <v>4.1666666666666741E-2</v>
      </c>
      <c r="BG17" s="40">
        <f t="shared" si="13"/>
        <v>4.0000000000000036E-2</v>
      </c>
      <c r="BH17" s="40">
        <f t="shared" si="13"/>
        <v>3.8461538461538547E-2</v>
      </c>
    </row>
    <row r="18" spans="1:60" ht="14.25" customHeight="1" x14ac:dyDescent="0.3">
      <c r="B18" s="36">
        <v>2</v>
      </c>
      <c r="C18" s="24">
        <f t="shared" ref="C18:K18" si="14">C17*$B$9</f>
        <v>45176.874999999985</v>
      </c>
      <c r="D18" s="24">
        <f t="shared" si="14"/>
        <v>46227.499999999985</v>
      </c>
      <c r="E18" s="24">
        <f t="shared" si="14"/>
        <v>47278.124999999985</v>
      </c>
      <c r="F18" s="24">
        <f t="shared" si="14"/>
        <v>48328.749999999985</v>
      </c>
      <c r="G18" s="24">
        <f t="shared" si="14"/>
        <v>49379.374999999985</v>
      </c>
      <c r="H18" s="24">
        <f t="shared" si="14"/>
        <v>50429.999999999985</v>
      </c>
      <c r="I18" s="24">
        <f t="shared" si="14"/>
        <v>52531.249999999985</v>
      </c>
      <c r="J18" s="24">
        <f t="shared" si="14"/>
        <v>54632.499999999985</v>
      </c>
      <c r="K18" s="24">
        <f t="shared" si="14"/>
        <v>56733.749999999985</v>
      </c>
      <c r="N18" s="284" t="s">
        <v>34</v>
      </c>
      <c r="O18" s="285"/>
      <c r="P18" s="285"/>
      <c r="Q18" s="286"/>
      <c r="R18" s="24">
        <f>+R17*0.075</f>
        <v>255612.3</v>
      </c>
      <c r="S18" s="24">
        <f>S17*S13</f>
        <v>338222.90248515509</v>
      </c>
      <c r="T18" s="24">
        <v>221531</v>
      </c>
      <c r="U18" s="64" t="s">
        <v>73</v>
      </c>
      <c r="V18" s="65"/>
      <c r="X18" s="41">
        <f t="shared" ref="X18:AF18" si="15">+C18-C17</f>
        <v>1101.8749999999927</v>
      </c>
      <c r="Y18" s="41">
        <f t="shared" si="15"/>
        <v>1127.4999999999927</v>
      </c>
      <c r="Z18" s="41">
        <f t="shared" si="15"/>
        <v>1153.1249999999927</v>
      </c>
      <c r="AA18" s="41">
        <f t="shared" si="15"/>
        <v>1178.7499999999927</v>
      </c>
      <c r="AB18" s="41">
        <f t="shared" si="15"/>
        <v>1204.3749999999927</v>
      </c>
      <c r="AC18" s="41">
        <f t="shared" si="15"/>
        <v>1229.9999999999927</v>
      </c>
      <c r="AD18" s="41">
        <f t="shared" si="15"/>
        <v>1281.2499999999927</v>
      </c>
      <c r="AE18" s="41">
        <f t="shared" si="15"/>
        <v>1332.4999999999927</v>
      </c>
      <c r="AF18" s="41">
        <f t="shared" si="15"/>
        <v>1383.7499999999927</v>
      </c>
      <c r="AH18" s="1">
        <f t="shared" ref="AH18:AP18" si="16">+C18/C17-1</f>
        <v>2.4999999999999911E-2</v>
      </c>
      <c r="AI18" s="1">
        <f t="shared" si="16"/>
        <v>2.4999999999999911E-2</v>
      </c>
      <c r="AJ18" s="1">
        <f t="shared" si="16"/>
        <v>2.4999999999999911E-2</v>
      </c>
      <c r="AK18" s="1">
        <f t="shared" si="16"/>
        <v>2.4999999999999911E-2</v>
      </c>
      <c r="AL18" s="1">
        <f t="shared" si="16"/>
        <v>2.4999999999999911E-2</v>
      </c>
      <c r="AM18" s="1">
        <f t="shared" si="16"/>
        <v>2.4999999999999911E-2</v>
      </c>
      <c r="AN18" s="1">
        <f t="shared" si="16"/>
        <v>2.4999999999999911E-2</v>
      </c>
      <c r="AO18" s="1">
        <f t="shared" si="16"/>
        <v>2.4999999999999911E-2</v>
      </c>
      <c r="AP18" s="1">
        <f t="shared" si="16"/>
        <v>2.4999999999999911E-2</v>
      </c>
      <c r="AR18" s="39">
        <f t="shared" ref="AR18:AY18" si="17">+D18-C18</f>
        <v>1050.625</v>
      </c>
      <c r="AS18" s="39">
        <f t="shared" si="17"/>
        <v>1050.625</v>
      </c>
      <c r="AT18" s="39">
        <f t="shared" si="17"/>
        <v>1050.625</v>
      </c>
      <c r="AU18" s="39">
        <f t="shared" si="17"/>
        <v>1050.625</v>
      </c>
      <c r="AV18" s="39">
        <f t="shared" si="17"/>
        <v>1050.625</v>
      </c>
      <c r="AW18" s="39">
        <f t="shared" si="17"/>
        <v>2101.25</v>
      </c>
      <c r="AX18" s="39">
        <f t="shared" si="17"/>
        <v>2101.25</v>
      </c>
      <c r="AY18" s="39">
        <f t="shared" si="17"/>
        <v>2101.25</v>
      </c>
      <c r="AZ18" s="42"/>
      <c r="BA18" s="40">
        <f t="shared" ref="BA18:BH18" si="18">+D18/C18-1</f>
        <v>2.3255813953488413E-2</v>
      </c>
      <c r="BB18" s="40">
        <f t="shared" si="18"/>
        <v>2.2727272727272707E-2</v>
      </c>
      <c r="BC18" s="40">
        <f t="shared" si="18"/>
        <v>2.2222222222222143E-2</v>
      </c>
      <c r="BD18" s="40">
        <f t="shared" si="18"/>
        <v>2.1739130434782705E-2</v>
      </c>
      <c r="BE18" s="40">
        <f t="shared" si="18"/>
        <v>2.1276595744680771E-2</v>
      </c>
      <c r="BF18" s="40">
        <f t="shared" si="18"/>
        <v>4.1666666666666741E-2</v>
      </c>
      <c r="BG18" s="40">
        <f t="shared" si="18"/>
        <v>4.0000000000000036E-2</v>
      </c>
      <c r="BH18" s="40">
        <f t="shared" si="18"/>
        <v>3.8461538461538547E-2</v>
      </c>
    </row>
    <row r="19" spans="1:60" ht="14.25" customHeight="1" x14ac:dyDescent="0.3">
      <c r="B19" s="36">
        <v>3</v>
      </c>
      <c r="C19" s="37">
        <f t="shared" ref="C19:K19" si="19">C18*$B$9</f>
        <v>46306.296874999978</v>
      </c>
      <c r="D19" s="37">
        <f t="shared" si="19"/>
        <v>47383.187499999978</v>
      </c>
      <c r="E19" s="37">
        <f t="shared" si="19"/>
        <v>48460.078124999978</v>
      </c>
      <c r="F19" s="37">
        <f t="shared" si="19"/>
        <v>49536.968749999978</v>
      </c>
      <c r="G19" s="37">
        <f t="shared" si="19"/>
        <v>50613.859374999978</v>
      </c>
      <c r="H19" s="37">
        <f t="shared" si="19"/>
        <v>51690.749999999978</v>
      </c>
      <c r="I19" s="37">
        <f t="shared" si="19"/>
        <v>53844.531249999978</v>
      </c>
      <c r="J19" s="37">
        <f t="shared" si="19"/>
        <v>55998.312499999978</v>
      </c>
      <c r="K19" s="37">
        <f t="shared" si="19"/>
        <v>58152.093749999978</v>
      </c>
      <c r="N19" s="284" t="s">
        <v>35</v>
      </c>
      <c r="O19" s="285"/>
      <c r="P19" s="285"/>
      <c r="Q19" s="286"/>
      <c r="R19" s="24">
        <f t="shared" ref="R19:T19" si="20">R18*1.2111</f>
        <v>309572.05653</v>
      </c>
      <c r="S19" s="24">
        <f t="shared" si="20"/>
        <v>409621.75719977135</v>
      </c>
      <c r="T19" s="24">
        <f t="shared" si="20"/>
        <v>268296.19410000002</v>
      </c>
      <c r="X19" s="41">
        <f t="shared" ref="X19:AF19" si="21">+C19-C18</f>
        <v>1129.4218749999927</v>
      </c>
      <c r="Y19" s="41">
        <f t="shared" si="21"/>
        <v>1155.6874999999927</v>
      </c>
      <c r="Z19" s="41">
        <f t="shared" si="21"/>
        <v>1181.9531249999927</v>
      </c>
      <c r="AA19" s="41">
        <f t="shared" si="21"/>
        <v>1208.2187499999927</v>
      </c>
      <c r="AB19" s="41">
        <f t="shared" si="21"/>
        <v>1234.4843749999927</v>
      </c>
      <c r="AC19" s="41">
        <f t="shared" si="21"/>
        <v>1260.7499999999927</v>
      </c>
      <c r="AD19" s="41">
        <f t="shared" si="21"/>
        <v>1313.2812499999927</v>
      </c>
      <c r="AE19" s="41">
        <f t="shared" si="21"/>
        <v>1365.8124999999927</v>
      </c>
      <c r="AF19" s="41">
        <f t="shared" si="21"/>
        <v>1418.3437499999927</v>
      </c>
      <c r="AH19" s="1">
        <f t="shared" ref="AH19:AP19" si="22">+C19/C18-1</f>
        <v>2.4999999999999911E-2</v>
      </c>
      <c r="AI19" s="1">
        <f t="shared" si="22"/>
        <v>2.4999999999999911E-2</v>
      </c>
      <c r="AJ19" s="1">
        <f t="shared" si="22"/>
        <v>2.4999999999999911E-2</v>
      </c>
      <c r="AK19" s="1">
        <f t="shared" si="22"/>
        <v>2.4999999999999911E-2</v>
      </c>
      <c r="AL19" s="1">
        <f t="shared" si="22"/>
        <v>2.4999999999999911E-2</v>
      </c>
      <c r="AM19" s="1">
        <f t="shared" si="22"/>
        <v>2.4999999999999911E-2</v>
      </c>
      <c r="AN19" s="1">
        <f t="shared" si="22"/>
        <v>2.4999999999999911E-2</v>
      </c>
      <c r="AO19" s="1">
        <f t="shared" si="22"/>
        <v>2.4999999999999911E-2</v>
      </c>
      <c r="AP19" s="1">
        <f t="shared" si="22"/>
        <v>2.4999999999999911E-2</v>
      </c>
      <c r="AR19" s="39">
        <f t="shared" ref="AR19:AY19" si="23">+D19-C19</f>
        <v>1076.890625</v>
      </c>
      <c r="AS19" s="39">
        <f t="shared" si="23"/>
        <v>1076.890625</v>
      </c>
      <c r="AT19" s="39">
        <f t="shared" si="23"/>
        <v>1076.890625</v>
      </c>
      <c r="AU19" s="39">
        <f t="shared" si="23"/>
        <v>1076.890625</v>
      </c>
      <c r="AV19" s="39">
        <f t="shared" si="23"/>
        <v>1076.890625</v>
      </c>
      <c r="AW19" s="39">
        <f t="shared" si="23"/>
        <v>2153.78125</v>
      </c>
      <c r="AX19" s="39">
        <f t="shared" si="23"/>
        <v>2153.78125</v>
      </c>
      <c r="AY19" s="39">
        <f t="shared" si="23"/>
        <v>2153.78125</v>
      </c>
      <c r="AZ19" s="42"/>
      <c r="BA19" s="40">
        <f t="shared" ref="BA19:BH19" si="24">+D19/C19-1</f>
        <v>2.3255813953488413E-2</v>
      </c>
      <c r="BB19" s="40">
        <f t="shared" si="24"/>
        <v>2.2727272727272707E-2</v>
      </c>
      <c r="BC19" s="40">
        <f t="shared" si="24"/>
        <v>2.2222222222222143E-2</v>
      </c>
      <c r="BD19" s="40">
        <f t="shared" si="24"/>
        <v>2.1739130434782705E-2</v>
      </c>
      <c r="BE19" s="40">
        <f t="shared" si="24"/>
        <v>2.1276595744680771E-2</v>
      </c>
      <c r="BF19" s="40">
        <f t="shared" si="24"/>
        <v>4.1666666666666741E-2</v>
      </c>
      <c r="BG19" s="40">
        <f t="shared" si="24"/>
        <v>4.0000000000000036E-2</v>
      </c>
      <c r="BH19" s="40">
        <f t="shared" si="24"/>
        <v>3.8461538461538547E-2</v>
      </c>
    </row>
    <row r="20" spans="1:60" ht="14.25" customHeight="1" x14ac:dyDescent="0.3">
      <c r="B20" s="36">
        <v>4</v>
      </c>
      <c r="C20" s="24">
        <f t="shared" ref="C20:K20" si="25">C19*$B$9</f>
        <v>47463.954296874974</v>
      </c>
      <c r="D20" s="24">
        <f t="shared" si="25"/>
        <v>48567.767187499972</v>
      </c>
      <c r="E20" s="24">
        <f t="shared" si="25"/>
        <v>49671.580078124971</v>
      </c>
      <c r="F20" s="24">
        <f t="shared" si="25"/>
        <v>50775.392968749977</v>
      </c>
      <c r="G20" s="24">
        <f t="shared" si="25"/>
        <v>51879.205859374975</v>
      </c>
      <c r="H20" s="24">
        <f t="shared" si="25"/>
        <v>52983.018749999974</v>
      </c>
      <c r="I20" s="24">
        <f t="shared" si="25"/>
        <v>55190.644531249971</v>
      </c>
      <c r="J20" s="24">
        <f t="shared" si="25"/>
        <v>57398.270312499975</v>
      </c>
      <c r="K20" s="24">
        <f t="shared" si="25"/>
        <v>59605.896093749972</v>
      </c>
      <c r="S20" s="41"/>
      <c r="T20" s="41"/>
      <c r="V20" s="47" t="s">
        <v>74</v>
      </c>
      <c r="W20" s="66">
        <v>-562326.68052457739</v>
      </c>
      <c r="X20" s="41">
        <f t="shared" ref="X20:AF20" si="26">+C20-C19</f>
        <v>1157.6574218749956</v>
      </c>
      <c r="Y20" s="41">
        <f t="shared" si="26"/>
        <v>1184.5796874999942</v>
      </c>
      <c r="Z20" s="41">
        <f t="shared" si="26"/>
        <v>1211.5019531249927</v>
      </c>
      <c r="AA20" s="41">
        <f t="shared" si="26"/>
        <v>1238.4242187499985</v>
      </c>
      <c r="AB20" s="41">
        <f t="shared" si="26"/>
        <v>1265.3464843749971</v>
      </c>
      <c r="AC20" s="41">
        <f t="shared" si="26"/>
        <v>1292.2687499999956</v>
      </c>
      <c r="AD20" s="41">
        <f t="shared" si="26"/>
        <v>1346.1132812499927</v>
      </c>
      <c r="AE20" s="41">
        <f t="shared" si="26"/>
        <v>1399.9578124999971</v>
      </c>
      <c r="AF20" s="41">
        <f t="shared" si="26"/>
        <v>1453.8023437499942</v>
      </c>
      <c r="AH20" s="1">
        <f t="shared" ref="AH20:AP20" si="27">+C20/C19-1</f>
        <v>2.4999999999999911E-2</v>
      </c>
      <c r="AI20" s="1">
        <f t="shared" si="27"/>
        <v>2.4999999999999911E-2</v>
      </c>
      <c r="AJ20" s="1">
        <f t="shared" si="27"/>
        <v>2.4999999999999911E-2</v>
      </c>
      <c r="AK20" s="1">
        <f t="shared" si="27"/>
        <v>2.4999999999999911E-2</v>
      </c>
      <c r="AL20" s="1">
        <f t="shared" si="27"/>
        <v>2.4999999999999911E-2</v>
      </c>
      <c r="AM20" s="1">
        <f t="shared" si="27"/>
        <v>2.4999999999999911E-2</v>
      </c>
      <c r="AN20" s="1">
        <f t="shared" si="27"/>
        <v>2.4999999999999911E-2</v>
      </c>
      <c r="AO20" s="1">
        <f t="shared" si="27"/>
        <v>2.4999999999999911E-2</v>
      </c>
      <c r="AP20" s="1">
        <f t="shared" si="27"/>
        <v>2.4999999999999911E-2</v>
      </c>
      <c r="AR20" s="39">
        <f t="shared" ref="AR20:AY20" si="28">+D20-C20</f>
        <v>1103.8128906249985</v>
      </c>
      <c r="AS20" s="39">
        <f t="shared" si="28"/>
        <v>1103.8128906249985</v>
      </c>
      <c r="AT20" s="39">
        <f t="shared" si="28"/>
        <v>1103.8128906250058</v>
      </c>
      <c r="AU20" s="39">
        <f t="shared" si="28"/>
        <v>1103.8128906249985</v>
      </c>
      <c r="AV20" s="39">
        <f t="shared" si="28"/>
        <v>1103.8128906249985</v>
      </c>
      <c r="AW20" s="39">
        <f t="shared" si="28"/>
        <v>2207.6257812499971</v>
      </c>
      <c r="AX20" s="39">
        <f t="shared" si="28"/>
        <v>2207.6257812500044</v>
      </c>
      <c r="AY20" s="39">
        <f t="shared" si="28"/>
        <v>2207.6257812499971</v>
      </c>
      <c r="AZ20" s="42"/>
      <c r="BA20" s="40">
        <f t="shared" ref="BA20:BH20" si="29">+D20/C20-1</f>
        <v>2.3255813953488413E-2</v>
      </c>
      <c r="BB20" s="40">
        <f t="shared" si="29"/>
        <v>2.2727272727272707E-2</v>
      </c>
      <c r="BC20" s="40">
        <f t="shared" si="29"/>
        <v>2.2222222222222365E-2</v>
      </c>
      <c r="BD20" s="40">
        <f t="shared" si="29"/>
        <v>2.1739130434782483E-2</v>
      </c>
      <c r="BE20" s="40">
        <f t="shared" si="29"/>
        <v>2.1276595744680771E-2</v>
      </c>
      <c r="BF20" s="40">
        <f t="shared" si="29"/>
        <v>4.1666666666666741E-2</v>
      </c>
      <c r="BG20" s="40">
        <f t="shared" si="29"/>
        <v>4.0000000000000036E-2</v>
      </c>
      <c r="BH20" s="40">
        <f t="shared" si="29"/>
        <v>3.8461538461538325E-2</v>
      </c>
    </row>
    <row r="21" spans="1:60" ht="14.25" customHeight="1" x14ac:dyDescent="0.3">
      <c r="B21" s="36">
        <v>5</v>
      </c>
      <c r="C21" s="24">
        <f t="shared" ref="C21:K21" si="30">C20*$B$9</f>
        <v>48650.553154296846</v>
      </c>
      <c r="D21" s="24">
        <f t="shared" si="30"/>
        <v>49781.961367187469</v>
      </c>
      <c r="E21" s="24">
        <f t="shared" si="30"/>
        <v>50913.369580078092</v>
      </c>
      <c r="F21" s="24">
        <f t="shared" si="30"/>
        <v>52044.777792968722</v>
      </c>
      <c r="G21" s="24">
        <f t="shared" si="30"/>
        <v>53176.186005859345</v>
      </c>
      <c r="H21" s="24">
        <f t="shared" si="30"/>
        <v>54307.594218749968</v>
      </c>
      <c r="I21" s="24">
        <f t="shared" si="30"/>
        <v>56570.410644531214</v>
      </c>
      <c r="J21" s="24">
        <f t="shared" si="30"/>
        <v>58833.227070312467</v>
      </c>
      <c r="K21" s="24">
        <f t="shared" si="30"/>
        <v>61096.043496093713</v>
      </c>
      <c r="N21" s="1" t="s">
        <v>36</v>
      </c>
      <c r="S21" s="41"/>
      <c r="T21" s="41"/>
      <c r="U21" s="43"/>
      <c r="V21" s="67" t="s">
        <v>75</v>
      </c>
      <c r="W21" s="68">
        <f>+R27-S27-W20</f>
        <v>113088.20347960782</v>
      </c>
      <c r="X21" s="41">
        <f t="shared" ref="X21:AF21" si="31">+C21-C20</f>
        <v>1186.5988574218718</v>
      </c>
      <c r="Y21" s="41">
        <f t="shared" si="31"/>
        <v>1214.1941796874962</v>
      </c>
      <c r="Z21" s="41">
        <f t="shared" si="31"/>
        <v>1241.7895019531206</v>
      </c>
      <c r="AA21" s="41">
        <f t="shared" si="31"/>
        <v>1269.3848242187451</v>
      </c>
      <c r="AB21" s="41">
        <f t="shared" si="31"/>
        <v>1296.9801464843695</v>
      </c>
      <c r="AC21" s="41">
        <f t="shared" si="31"/>
        <v>1324.5754687499939</v>
      </c>
      <c r="AD21" s="41">
        <f t="shared" si="31"/>
        <v>1379.7661132812427</v>
      </c>
      <c r="AE21" s="41">
        <f t="shared" si="31"/>
        <v>1434.9567578124916</v>
      </c>
      <c r="AF21" s="41">
        <f t="shared" si="31"/>
        <v>1490.1474023437404</v>
      </c>
      <c r="AH21" s="1">
        <f t="shared" ref="AH21:AP21" si="32">+C21/C20-1</f>
        <v>2.4999999999999911E-2</v>
      </c>
      <c r="AI21" s="1">
        <f t="shared" si="32"/>
        <v>2.4999999999999911E-2</v>
      </c>
      <c r="AJ21" s="1">
        <f t="shared" si="32"/>
        <v>2.4999999999999911E-2</v>
      </c>
      <c r="AK21" s="1">
        <f t="shared" si="32"/>
        <v>2.4999999999999911E-2</v>
      </c>
      <c r="AL21" s="1">
        <f t="shared" si="32"/>
        <v>2.4999999999999911E-2</v>
      </c>
      <c r="AM21" s="1">
        <f t="shared" si="32"/>
        <v>2.4999999999999911E-2</v>
      </c>
      <c r="AN21" s="1">
        <f t="shared" si="32"/>
        <v>2.4999999999999911E-2</v>
      </c>
      <c r="AO21" s="1">
        <f t="shared" si="32"/>
        <v>2.4999999999999911E-2</v>
      </c>
      <c r="AP21" s="1">
        <f t="shared" si="32"/>
        <v>2.4999999999999911E-2</v>
      </c>
      <c r="AR21" s="39">
        <f t="shared" ref="AR21:AY21" si="33">+D21-C21</f>
        <v>1131.408212890623</v>
      </c>
      <c r="AS21" s="39">
        <f t="shared" si="33"/>
        <v>1131.408212890623</v>
      </c>
      <c r="AT21" s="39">
        <f t="shared" si="33"/>
        <v>1131.4082128906302</v>
      </c>
      <c r="AU21" s="39">
        <f t="shared" si="33"/>
        <v>1131.408212890623</v>
      </c>
      <c r="AV21" s="39">
        <f t="shared" si="33"/>
        <v>1131.408212890623</v>
      </c>
      <c r="AW21" s="39">
        <f t="shared" si="33"/>
        <v>2262.8164257812459</v>
      </c>
      <c r="AX21" s="39">
        <f t="shared" si="33"/>
        <v>2262.8164257812532</v>
      </c>
      <c r="AY21" s="39">
        <f t="shared" si="33"/>
        <v>2262.8164257812459</v>
      </c>
      <c r="AZ21" s="42"/>
      <c r="BA21" s="40">
        <f t="shared" ref="BA21:BH21" si="34">+D21/C21-1</f>
        <v>2.3255813953488413E-2</v>
      </c>
      <c r="BB21" s="40">
        <f t="shared" si="34"/>
        <v>2.2727272727272707E-2</v>
      </c>
      <c r="BC21" s="40">
        <f t="shared" si="34"/>
        <v>2.2222222222222365E-2</v>
      </c>
      <c r="BD21" s="40">
        <f t="shared" si="34"/>
        <v>2.1739130434782483E-2</v>
      </c>
      <c r="BE21" s="40">
        <f t="shared" si="34"/>
        <v>2.1276595744680771E-2</v>
      </c>
      <c r="BF21" s="40">
        <f t="shared" si="34"/>
        <v>4.1666666666666519E-2</v>
      </c>
      <c r="BG21" s="40">
        <f t="shared" si="34"/>
        <v>4.0000000000000036E-2</v>
      </c>
      <c r="BH21" s="40">
        <f t="shared" si="34"/>
        <v>3.8461538461538325E-2</v>
      </c>
    </row>
    <row r="22" spans="1:60" ht="14.25" customHeight="1" x14ac:dyDescent="0.3">
      <c r="B22" s="36">
        <v>6</v>
      </c>
      <c r="C22" s="24">
        <f t="shared" ref="C22:K22" si="35">C21*$B$9</f>
        <v>49866.816983154262</v>
      </c>
      <c r="D22" s="24">
        <f t="shared" si="35"/>
        <v>51026.510401367152</v>
      </c>
      <c r="E22" s="24">
        <f t="shared" si="35"/>
        <v>52186.203819580041</v>
      </c>
      <c r="F22" s="24">
        <f t="shared" si="35"/>
        <v>53345.897237792939</v>
      </c>
      <c r="G22" s="24">
        <f t="shared" si="35"/>
        <v>54505.590656005821</v>
      </c>
      <c r="H22" s="24">
        <f t="shared" si="35"/>
        <v>55665.284074218711</v>
      </c>
      <c r="I22" s="24">
        <f t="shared" si="35"/>
        <v>57984.670910644491</v>
      </c>
      <c r="J22" s="24">
        <f t="shared" si="35"/>
        <v>60304.05774707027</v>
      </c>
      <c r="K22" s="24">
        <f t="shared" si="35"/>
        <v>62623.44458349605</v>
      </c>
      <c r="N22" s="284" t="s">
        <v>37</v>
      </c>
      <c r="O22" s="285"/>
      <c r="P22" s="285"/>
      <c r="Q22" s="286"/>
      <c r="R22" s="69">
        <f>+G107</f>
        <v>11639699.02026087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6">+C22-C21</f>
        <v>1216.2638288574162</v>
      </c>
      <c r="Y22" s="41">
        <f t="shared" si="36"/>
        <v>1244.5490341796831</v>
      </c>
      <c r="Z22" s="41">
        <f t="shared" si="36"/>
        <v>1272.8342395019499</v>
      </c>
      <c r="AA22" s="41">
        <f t="shared" si="36"/>
        <v>1301.1194448242168</v>
      </c>
      <c r="AB22" s="41">
        <f t="shared" si="36"/>
        <v>1329.4046501464763</v>
      </c>
      <c r="AC22" s="41">
        <f t="shared" si="36"/>
        <v>1357.6898554687432</v>
      </c>
      <c r="AD22" s="41">
        <f t="shared" si="36"/>
        <v>1414.2602661132769</v>
      </c>
      <c r="AE22" s="41">
        <f t="shared" si="36"/>
        <v>1470.8306767578033</v>
      </c>
      <c r="AF22" s="41">
        <f t="shared" si="36"/>
        <v>1527.401087402337</v>
      </c>
      <c r="AH22" s="1">
        <f t="shared" ref="AH22:AP22" si="37">+C22/C21-1</f>
        <v>2.4999999999999911E-2</v>
      </c>
      <c r="AI22" s="1">
        <f t="shared" si="37"/>
        <v>2.4999999999999911E-2</v>
      </c>
      <c r="AJ22" s="1">
        <f t="shared" si="37"/>
        <v>2.4999999999999911E-2</v>
      </c>
      <c r="AK22" s="1">
        <f t="shared" si="37"/>
        <v>2.4999999999999911E-2</v>
      </c>
      <c r="AL22" s="1">
        <f t="shared" si="37"/>
        <v>2.4999999999999911E-2</v>
      </c>
      <c r="AM22" s="1">
        <f t="shared" si="37"/>
        <v>2.4999999999999911E-2</v>
      </c>
      <c r="AN22" s="1">
        <f t="shared" si="37"/>
        <v>2.4999999999999911E-2</v>
      </c>
      <c r="AO22" s="1">
        <f t="shared" si="37"/>
        <v>2.4999999999999911E-2</v>
      </c>
      <c r="AP22" s="1">
        <f t="shared" si="37"/>
        <v>2.4999999999999911E-2</v>
      </c>
      <c r="AR22" s="39">
        <f t="shared" ref="AR22:AY22" si="38">+D22-C22</f>
        <v>1159.6934182128898</v>
      </c>
      <c r="AS22" s="39">
        <f t="shared" si="38"/>
        <v>1159.6934182128898</v>
      </c>
      <c r="AT22" s="39">
        <f t="shared" si="38"/>
        <v>1159.6934182128971</v>
      </c>
      <c r="AU22" s="39">
        <f t="shared" si="38"/>
        <v>1159.6934182128825</v>
      </c>
      <c r="AV22" s="39">
        <f t="shared" si="38"/>
        <v>1159.6934182128898</v>
      </c>
      <c r="AW22" s="39">
        <f t="shared" si="38"/>
        <v>2319.3868364257796</v>
      </c>
      <c r="AX22" s="39">
        <f t="shared" si="38"/>
        <v>2319.3868364257796</v>
      </c>
      <c r="AY22" s="39">
        <f t="shared" si="38"/>
        <v>2319.3868364257796</v>
      </c>
      <c r="AZ22" s="42"/>
      <c r="BA22" s="40">
        <f t="shared" ref="BA22:BH22" si="39">+D22/C22-1</f>
        <v>2.3255813953488413E-2</v>
      </c>
      <c r="BB22" s="40">
        <f t="shared" si="39"/>
        <v>2.2727272727272707E-2</v>
      </c>
      <c r="BC22" s="40">
        <f t="shared" si="39"/>
        <v>2.2222222222222365E-2</v>
      </c>
      <c r="BD22" s="40">
        <f t="shared" si="39"/>
        <v>2.1739130434782483E-2</v>
      </c>
      <c r="BE22" s="40">
        <f t="shared" si="39"/>
        <v>2.1276595744680771E-2</v>
      </c>
      <c r="BF22" s="40">
        <f t="shared" si="39"/>
        <v>4.1666666666666741E-2</v>
      </c>
      <c r="BG22" s="40">
        <f t="shared" si="39"/>
        <v>4.0000000000000036E-2</v>
      </c>
      <c r="BH22" s="40">
        <f t="shared" si="39"/>
        <v>3.8461538461538547E-2</v>
      </c>
    </row>
    <row r="23" spans="1:60" ht="14.25" customHeight="1" x14ac:dyDescent="0.3">
      <c r="B23" s="36">
        <v>7</v>
      </c>
      <c r="C23" s="24">
        <f t="shared" ref="C23:K23" si="40">C22*$B$9</f>
        <v>51113.487407733111</v>
      </c>
      <c r="D23" s="24">
        <f t="shared" si="40"/>
        <v>52302.173161401326</v>
      </c>
      <c r="E23" s="24">
        <f t="shared" si="40"/>
        <v>53490.858915069541</v>
      </c>
      <c r="F23" s="24">
        <f t="shared" si="40"/>
        <v>54679.544668737755</v>
      </c>
      <c r="G23" s="24">
        <f t="shared" si="40"/>
        <v>55868.230422405963</v>
      </c>
      <c r="H23" s="24">
        <f t="shared" si="40"/>
        <v>57056.916176074177</v>
      </c>
      <c r="I23" s="24">
        <f t="shared" si="40"/>
        <v>59434.287683410599</v>
      </c>
      <c r="J23" s="24">
        <f t="shared" si="40"/>
        <v>61811.659190747021</v>
      </c>
      <c r="K23" s="24">
        <f t="shared" si="40"/>
        <v>64189.030698083443</v>
      </c>
      <c r="N23" s="284" t="s">
        <v>39</v>
      </c>
      <c r="O23" s="285"/>
      <c r="P23" s="285"/>
      <c r="Q23" s="286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1">+C23-C22</f>
        <v>1246.6704245788496</v>
      </c>
      <c r="Y23" s="41">
        <f t="shared" si="41"/>
        <v>1275.6627600341744</v>
      </c>
      <c r="Z23" s="41">
        <f t="shared" si="41"/>
        <v>1304.6550954894992</v>
      </c>
      <c r="AA23" s="41">
        <f t="shared" si="41"/>
        <v>1333.6474309448167</v>
      </c>
      <c r="AB23" s="41">
        <f t="shared" si="41"/>
        <v>1362.6397664001415</v>
      </c>
      <c r="AC23" s="41">
        <f t="shared" si="41"/>
        <v>1391.6321018554663</v>
      </c>
      <c r="AD23" s="41">
        <f t="shared" si="41"/>
        <v>1449.6167727661086</v>
      </c>
      <c r="AE23" s="41">
        <f t="shared" si="41"/>
        <v>1507.6014436767509</v>
      </c>
      <c r="AF23" s="41">
        <f t="shared" si="41"/>
        <v>1565.5861145873932</v>
      </c>
      <c r="AH23" s="1">
        <f t="shared" ref="AH23:AP23" si="42">+C23/C22-1</f>
        <v>2.4999999999999911E-2</v>
      </c>
      <c r="AI23" s="1">
        <f t="shared" si="42"/>
        <v>2.4999999999999911E-2</v>
      </c>
      <c r="AJ23" s="1">
        <f t="shared" si="42"/>
        <v>2.4999999999999911E-2</v>
      </c>
      <c r="AK23" s="1">
        <f t="shared" si="42"/>
        <v>2.4999999999999911E-2</v>
      </c>
      <c r="AL23" s="1">
        <f t="shared" si="42"/>
        <v>2.4999999999999911E-2</v>
      </c>
      <c r="AM23" s="1">
        <f t="shared" si="42"/>
        <v>2.4999999999999911E-2</v>
      </c>
      <c r="AN23" s="1">
        <f t="shared" si="42"/>
        <v>2.4999999999999911E-2</v>
      </c>
      <c r="AO23" s="1">
        <f t="shared" si="42"/>
        <v>2.4999999999999911E-2</v>
      </c>
      <c r="AP23" s="1">
        <f t="shared" si="42"/>
        <v>2.4999999999999911E-2</v>
      </c>
      <c r="AR23" s="39">
        <f t="shared" ref="AR23:AY23" si="43">+D23-C23</f>
        <v>1188.6857536682146</v>
      </c>
      <c r="AS23" s="39">
        <f t="shared" si="43"/>
        <v>1188.6857536682146</v>
      </c>
      <c r="AT23" s="39">
        <f t="shared" si="43"/>
        <v>1188.6857536682146</v>
      </c>
      <c r="AU23" s="39">
        <f t="shared" si="43"/>
        <v>1188.6857536682073</v>
      </c>
      <c r="AV23" s="39">
        <f t="shared" si="43"/>
        <v>1188.6857536682146</v>
      </c>
      <c r="AW23" s="39">
        <f t="shared" si="43"/>
        <v>2377.3715073364219</v>
      </c>
      <c r="AX23" s="39">
        <f t="shared" si="43"/>
        <v>2377.3715073364219</v>
      </c>
      <c r="AY23" s="39">
        <f t="shared" si="43"/>
        <v>2377.3715073364219</v>
      </c>
      <c r="AZ23" s="42"/>
      <c r="BA23" s="40">
        <f t="shared" ref="BA23:BH23" si="44">+D23/C23-1</f>
        <v>2.3255813953488413E-2</v>
      </c>
      <c r="BB23" s="40">
        <f t="shared" si="44"/>
        <v>2.2727272727272707E-2</v>
      </c>
      <c r="BC23" s="40">
        <f t="shared" si="44"/>
        <v>2.2222222222222365E-2</v>
      </c>
      <c r="BD23" s="40">
        <f t="shared" si="44"/>
        <v>2.1739130434782483E-2</v>
      </c>
      <c r="BE23" s="40">
        <f t="shared" si="44"/>
        <v>2.1276595744680993E-2</v>
      </c>
      <c r="BF23" s="40">
        <f t="shared" si="44"/>
        <v>4.1666666666666519E-2</v>
      </c>
      <c r="BG23" s="40">
        <f t="shared" si="44"/>
        <v>4.0000000000000036E-2</v>
      </c>
      <c r="BH23" s="40">
        <f t="shared" si="44"/>
        <v>3.8461538461538325E-2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5">C23*$B$9</f>
        <v>52391.324592926438</v>
      </c>
      <c r="D24" s="24">
        <f t="shared" si="45"/>
        <v>53609.727490436351</v>
      </c>
      <c r="E24" s="24">
        <f t="shared" si="45"/>
        <v>54828.130387946272</v>
      </c>
      <c r="F24" s="24">
        <f t="shared" si="45"/>
        <v>56046.533285456193</v>
      </c>
      <c r="G24" s="24">
        <f t="shared" si="45"/>
        <v>57264.936182966107</v>
      </c>
      <c r="H24" s="24">
        <f t="shared" si="45"/>
        <v>58483.339080476027</v>
      </c>
      <c r="I24" s="24">
        <f t="shared" si="45"/>
        <v>60920.144875495862</v>
      </c>
      <c r="J24" s="24">
        <f t="shared" si="45"/>
        <v>63356.950670515689</v>
      </c>
      <c r="K24" s="24">
        <f t="shared" si="45"/>
        <v>65793.756465535524</v>
      </c>
      <c r="N24" s="284" t="s">
        <v>40</v>
      </c>
      <c r="O24" s="285"/>
      <c r="P24" s="285"/>
      <c r="Q24" s="286"/>
      <c r="R24" s="24">
        <f>+R22-R23</f>
        <v>788514.02026087046</v>
      </c>
      <c r="S24" s="24">
        <f t="shared" ref="S24:T24" si="46">S22-S23</f>
        <v>1076861.4821726773</v>
      </c>
      <c r="T24" s="24">
        <f t="shared" si="46"/>
        <v>684003</v>
      </c>
      <c r="U24" s="43"/>
      <c r="V24" s="43"/>
      <c r="X24" s="41">
        <f t="shared" ref="X24:AF24" si="47">+C24-C23</f>
        <v>1277.8371851933261</v>
      </c>
      <c r="Y24" s="41">
        <f t="shared" si="47"/>
        <v>1307.5543290350251</v>
      </c>
      <c r="Z24" s="41">
        <f t="shared" si="47"/>
        <v>1337.2714728767314</v>
      </c>
      <c r="AA24" s="41">
        <f t="shared" si="47"/>
        <v>1366.9886167184377</v>
      </c>
      <c r="AB24" s="41">
        <f t="shared" si="47"/>
        <v>1396.705760560144</v>
      </c>
      <c r="AC24" s="41">
        <f t="shared" si="47"/>
        <v>1426.4229044018502</v>
      </c>
      <c r="AD24" s="41">
        <f t="shared" si="47"/>
        <v>1485.8571920852628</v>
      </c>
      <c r="AE24" s="41">
        <f t="shared" si="47"/>
        <v>1545.2914797686681</v>
      </c>
      <c r="AF24" s="41">
        <f t="shared" si="47"/>
        <v>1604.7257674520806</v>
      </c>
      <c r="AH24" s="1">
        <f t="shared" ref="AH24:AP24" si="48">+C24/C23-1</f>
        <v>2.4999999999999911E-2</v>
      </c>
      <c r="AI24" s="1">
        <f t="shared" si="48"/>
        <v>2.4999999999999911E-2</v>
      </c>
      <c r="AJ24" s="1">
        <f t="shared" si="48"/>
        <v>2.4999999999999911E-2</v>
      </c>
      <c r="AK24" s="1">
        <f t="shared" si="48"/>
        <v>2.4999999999999911E-2</v>
      </c>
      <c r="AL24" s="1">
        <f t="shared" si="48"/>
        <v>2.4999999999999911E-2</v>
      </c>
      <c r="AM24" s="1">
        <f t="shared" si="48"/>
        <v>2.4999999999999911E-2</v>
      </c>
      <c r="AN24" s="1">
        <f t="shared" si="48"/>
        <v>2.4999999999999911E-2</v>
      </c>
      <c r="AO24" s="1">
        <f t="shared" si="48"/>
        <v>2.4999999999999911E-2</v>
      </c>
      <c r="AP24" s="1">
        <f t="shared" si="48"/>
        <v>2.4999999999999911E-2</v>
      </c>
      <c r="AR24" s="39">
        <f t="shared" ref="AR24:AY24" si="49">+D24-C24</f>
        <v>1218.4028975099136</v>
      </c>
      <c r="AS24" s="39">
        <f t="shared" si="49"/>
        <v>1218.4028975099209</v>
      </c>
      <c r="AT24" s="39">
        <f t="shared" si="49"/>
        <v>1218.4028975099209</v>
      </c>
      <c r="AU24" s="39">
        <f t="shared" si="49"/>
        <v>1218.4028975099136</v>
      </c>
      <c r="AV24" s="39">
        <f t="shared" si="49"/>
        <v>1218.4028975099209</v>
      </c>
      <c r="AW24" s="39">
        <f t="shared" si="49"/>
        <v>2436.8057950198345</v>
      </c>
      <c r="AX24" s="39">
        <f t="shared" si="49"/>
        <v>2436.8057950198272</v>
      </c>
      <c r="AY24" s="39">
        <f t="shared" si="49"/>
        <v>2436.8057950198345</v>
      </c>
      <c r="AZ24" s="42"/>
      <c r="BA24" s="40">
        <f t="shared" ref="BA24:BH24" si="50">+D24/C24-1</f>
        <v>2.3255813953488413E-2</v>
      </c>
      <c r="BB24" s="40">
        <f t="shared" si="50"/>
        <v>2.2727272727272707E-2</v>
      </c>
      <c r="BC24" s="40">
        <f t="shared" si="50"/>
        <v>2.2222222222222365E-2</v>
      </c>
      <c r="BD24" s="40">
        <f t="shared" si="50"/>
        <v>2.1739130434782483E-2</v>
      </c>
      <c r="BE24" s="40">
        <f t="shared" si="50"/>
        <v>2.1276595744680993E-2</v>
      </c>
      <c r="BF24" s="40">
        <f t="shared" si="50"/>
        <v>4.1666666666666741E-2</v>
      </c>
      <c r="BG24" s="40">
        <f t="shared" si="50"/>
        <v>3.9999999999999813E-2</v>
      </c>
      <c r="BH24" s="40">
        <f t="shared" si="50"/>
        <v>3.8461538461538547E-2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1">C24*$B$9</f>
        <v>53701.107707749594</v>
      </c>
      <c r="D25" s="24">
        <f t="shared" si="51"/>
        <v>54949.970677697253</v>
      </c>
      <c r="E25" s="24">
        <f t="shared" si="51"/>
        <v>56198.833647644926</v>
      </c>
      <c r="F25" s="24">
        <f t="shared" si="51"/>
        <v>57447.696617592592</v>
      </c>
      <c r="G25" s="24">
        <f t="shared" si="51"/>
        <v>58696.559587540258</v>
      </c>
      <c r="H25" s="24">
        <f t="shared" si="51"/>
        <v>59945.422557487924</v>
      </c>
      <c r="I25" s="24">
        <f t="shared" si="51"/>
        <v>62443.148497383256</v>
      </c>
      <c r="J25" s="24">
        <f t="shared" si="51"/>
        <v>64940.874437278573</v>
      </c>
      <c r="K25" s="24">
        <f t="shared" si="51"/>
        <v>67438.600377173905</v>
      </c>
      <c r="N25" s="284" t="s">
        <v>41</v>
      </c>
      <c r="O25" s="285"/>
      <c r="P25" s="285"/>
      <c r="Q25" s="286"/>
      <c r="R25" s="24">
        <f>+R24*1.211</f>
        <v>954890.47853591421</v>
      </c>
      <c r="S25" s="24">
        <f t="shared" ref="S25:T25" si="52">S24*1.211</f>
        <v>1304079.2549111124</v>
      </c>
      <c r="T25" s="24">
        <f t="shared" si="52"/>
        <v>828327.63300000003</v>
      </c>
      <c r="X25" s="41">
        <f t="shared" ref="X25:AF25" si="53">+C25-C24</f>
        <v>1309.7831148231562</v>
      </c>
      <c r="Y25" s="41">
        <f t="shared" si="53"/>
        <v>1340.2431872609013</v>
      </c>
      <c r="Z25" s="41">
        <f t="shared" si="53"/>
        <v>1370.7032596986537</v>
      </c>
      <c r="AA25" s="41">
        <f t="shared" si="53"/>
        <v>1401.1633321363988</v>
      </c>
      <c r="AB25" s="41">
        <f t="shared" si="53"/>
        <v>1431.6234045741512</v>
      </c>
      <c r="AC25" s="41">
        <f t="shared" si="53"/>
        <v>1462.0834770118963</v>
      </c>
      <c r="AD25" s="41">
        <f t="shared" si="53"/>
        <v>1523.0036218873938</v>
      </c>
      <c r="AE25" s="41">
        <f t="shared" si="53"/>
        <v>1583.923766762884</v>
      </c>
      <c r="AF25" s="41">
        <f t="shared" si="53"/>
        <v>1644.8439116383815</v>
      </c>
      <c r="AH25" s="1">
        <f t="shared" ref="AH25:AP25" si="54">+C25/C24-1</f>
        <v>2.4999999999999911E-2</v>
      </c>
      <c r="AI25" s="1">
        <f t="shared" si="54"/>
        <v>2.4999999999999911E-2</v>
      </c>
      <c r="AJ25" s="1">
        <f t="shared" si="54"/>
        <v>2.4999999999999911E-2</v>
      </c>
      <c r="AK25" s="1">
        <f t="shared" si="54"/>
        <v>2.4999999999999911E-2</v>
      </c>
      <c r="AL25" s="1">
        <f t="shared" si="54"/>
        <v>2.4999999999999911E-2</v>
      </c>
      <c r="AM25" s="1">
        <f t="shared" si="54"/>
        <v>2.4999999999999911E-2</v>
      </c>
      <c r="AN25" s="1">
        <f t="shared" si="54"/>
        <v>2.4999999999999911E-2</v>
      </c>
      <c r="AO25" s="1">
        <f t="shared" si="54"/>
        <v>2.4999999999999911E-2</v>
      </c>
      <c r="AP25" s="1">
        <f t="shared" si="54"/>
        <v>2.4999999999999911E-2</v>
      </c>
      <c r="AR25" s="39">
        <f t="shared" ref="AR25:AY25" si="55">+D25-C25</f>
        <v>1248.8629699476587</v>
      </c>
      <c r="AS25" s="39">
        <f t="shared" si="55"/>
        <v>1248.8629699476733</v>
      </c>
      <c r="AT25" s="39">
        <f t="shared" si="55"/>
        <v>1248.862969947666</v>
      </c>
      <c r="AU25" s="39">
        <f t="shared" si="55"/>
        <v>1248.862969947666</v>
      </c>
      <c r="AV25" s="39">
        <f t="shared" si="55"/>
        <v>1248.862969947666</v>
      </c>
      <c r="AW25" s="39">
        <f t="shared" si="55"/>
        <v>2497.725939895332</v>
      </c>
      <c r="AX25" s="39">
        <f t="shared" si="55"/>
        <v>2497.7259398953174</v>
      </c>
      <c r="AY25" s="39">
        <f t="shared" si="55"/>
        <v>2497.725939895332</v>
      </c>
      <c r="AZ25" s="42"/>
      <c r="BA25" s="40">
        <f t="shared" ref="BA25:BH25" si="56">+D25/C25-1</f>
        <v>2.3255813953488191E-2</v>
      </c>
      <c r="BB25" s="40">
        <f t="shared" si="56"/>
        <v>2.2727272727272929E-2</v>
      </c>
      <c r="BC25" s="40">
        <f t="shared" si="56"/>
        <v>2.2222222222222143E-2</v>
      </c>
      <c r="BD25" s="40">
        <f t="shared" si="56"/>
        <v>2.1739130434782705E-2</v>
      </c>
      <c r="BE25" s="40">
        <f t="shared" si="56"/>
        <v>2.1276595744680771E-2</v>
      </c>
      <c r="BF25" s="40">
        <f t="shared" si="56"/>
        <v>4.1666666666666741E-2</v>
      </c>
      <c r="BG25" s="40">
        <f t="shared" si="56"/>
        <v>3.9999999999999813E-2</v>
      </c>
      <c r="BH25" s="40">
        <f t="shared" si="56"/>
        <v>3.8461538461538547E-2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7">C25*$B$9</f>
        <v>55043.635400443331</v>
      </c>
      <c r="D26" s="24">
        <f t="shared" si="57"/>
        <v>56323.719944639677</v>
      </c>
      <c r="E26" s="24">
        <f t="shared" si="57"/>
        <v>57603.804488836045</v>
      </c>
      <c r="F26" s="24">
        <f t="shared" si="57"/>
        <v>58883.889033032399</v>
      </c>
      <c r="G26" s="24">
        <f t="shared" si="57"/>
        <v>60163.97357722876</v>
      </c>
      <c r="H26" s="24">
        <f t="shared" si="57"/>
        <v>61444.058121425114</v>
      </c>
      <c r="I26" s="24">
        <f t="shared" si="57"/>
        <v>64004.227209817829</v>
      </c>
      <c r="J26" s="24">
        <f t="shared" si="57"/>
        <v>66564.396298210529</v>
      </c>
      <c r="K26" s="24">
        <f t="shared" si="57"/>
        <v>69124.565386603252</v>
      </c>
      <c r="S26" s="41"/>
      <c r="T26" s="41"/>
      <c r="X26" s="41">
        <f t="shared" ref="X26:AF26" si="58">+C26-C25</f>
        <v>1342.5276926937368</v>
      </c>
      <c r="Y26" s="41">
        <f t="shared" si="58"/>
        <v>1373.7492669424246</v>
      </c>
      <c r="Z26" s="41">
        <f t="shared" si="58"/>
        <v>1404.9708411911197</v>
      </c>
      <c r="AA26" s="41">
        <f t="shared" si="58"/>
        <v>1436.1924154398075</v>
      </c>
      <c r="AB26" s="41">
        <f t="shared" si="58"/>
        <v>1467.4139896885026</v>
      </c>
      <c r="AC26" s="41">
        <f t="shared" si="58"/>
        <v>1498.6355639371905</v>
      </c>
      <c r="AD26" s="41">
        <f t="shared" si="58"/>
        <v>1561.0787124345734</v>
      </c>
      <c r="AE26" s="41">
        <f t="shared" si="58"/>
        <v>1623.5218609319563</v>
      </c>
      <c r="AF26" s="41">
        <f t="shared" si="58"/>
        <v>1685.9650094293465</v>
      </c>
      <c r="AH26" s="1">
        <f t="shared" ref="AH26:AP26" si="59">+C26/C25-1</f>
        <v>2.4999999999999911E-2</v>
      </c>
      <c r="AI26" s="1">
        <f t="shared" si="59"/>
        <v>2.4999999999999911E-2</v>
      </c>
      <c r="AJ26" s="1">
        <f t="shared" si="59"/>
        <v>2.4999999999999911E-2</v>
      </c>
      <c r="AK26" s="1">
        <f t="shared" si="59"/>
        <v>2.4999999999999911E-2</v>
      </c>
      <c r="AL26" s="1">
        <f t="shared" si="59"/>
        <v>2.4999999999999911E-2</v>
      </c>
      <c r="AM26" s="1">
        <f t="shared" si="59"/>
        <v>2.4999999999999911E-2</v>
      </c>
      <c r="AN26" s="1">
        <f t="shared" si="59"/>
        <v>2.4999999999999911E-2</v>
      </c>
      <c r="AO26" s="1">
        <f t="shared" si="59"/>
        <v>2.4999999999999911E-2</v>
      </c>
      <c r="AP26" s="1">
        <f t="shared" si="59"/>
        <v>2.4999999999999911E-2</v>
      </c>
      <c r="AR26" s="39">
        <f t="shared" ref="AR26:AY26" si="60">+D26-C26</f>
        <v>1280.0845441963465</v>
      </c>
      <c r="AS26" s="39">
        <f t="shared" si="60"/>
        <v>1280.0845441963684</v>
      </c>
      <c r="AT26" s="39">
        <f t="shared" si="60"/>
        <v>1280.0845441963538</v>
      </c>
      <c r="AU26" s="39">
        <f t="shared" si="60"/>
        <v>1280.0845441963611</v>
      </c>
      <c r="AV26" s="39">
        <f t="shared" si="60"/>
        <v>1280.0845441963538</v>
      </c>
      <c r="AW26" s="39">
        <f t="shared" si="60"/>
        <v>2560.1690883927149</v>
      </c>
      <c r="AX26" s="39">
        <f t="shared" si="60"/>
        <v>2560.1690883927004</v>
      </c>
      <c r="AY26" s="39">
        <f t="shared" si="60"/>
        <v>2560.1690883927222</v>
      </c>
      <c r="AZ26" s="42"/>
      <c r="BA26" s="40">
        <f t="shared" ref="BA26:BH26" si="61">+D26/C26-1</f>
        <v>2.3255813953488191E-2</v>
      </c>
      <c r="BB26" s="40">
        <f t="shared" si="61"/>
        <v>2.2727272727272929E-2</v>
      </c>
      <c r="BC26" s="40">
        <f t="shared" si="61"/>
        <v>2.2222222222222143E-2</v>
      </c>
      <c r="BD26" s="40">
        <f t="shared" si="61"/>
        <v>2.1739130434782705E-2</v>
      </c>
      <c r="BE26" s="40">
        <f t="shared" si="61"/>
        <v>2.1276595744680771E-2</v>
      </c>
      <c r="BF26" s="40">
        <f t="shared" si="61"/>
        <v>4.1666666666666741E-2</v>
      </c>
      <c r="BG26" s="40">
        <f t="shared" si="61"/>
        <v>3.9999999999999813E-2</v>
      </c>
      <c r="BH26" s="40">
        <f t="shared" si="61"/>
        <v>3.8461538461538547E-2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2">C26*$B$9</f>
        <v>56419.72628545441</v>
      </c>
      <c r="D27" s="24">
        <f t="shared" si="62"/>
        <v>57731.812943255667</v>
      </c>
      <c r="E27" s="24">
        <f t="shared" si="62"/>
        <v>59043.899601056939</v>
      </c>
      <c r="F27" s="24">
        <f t="shared" si="62"/>
        <v>60355.986258858204</v>
      </c>
      <c r="G27" s="24">
        <f t="shared" si="62"/>
        <v>61668.072916659476</v>
      </c>
      <c r="H27" s="24">
        <f t="shared" si="62"/>
        <v>62980.159574460733</v>
      </c>
      <c r="I27" s="24">
        <f t="shared" si="62"/>
        <v>65604.332890063262</v>
      </c>
      <c r="J27" s="24">
        <f t="shared" si="62"/>
        <v>68228.506205665792</v>
      </c>
      <c r="K27" s="24">
        <f t="shared" si="62"/>
        <v>70852.679521268321</v>
      </c>
      <c r="N27" s="284" t="s">
        <v>42</v>
      </c>
      <c r="O27" s="285"/>
      <c r="P27" s="285"/>
      <c r="Q27" s="286"/>
      <c r="R27" s="24">
        <f t="shared" ref="R27:T27" si="63">R25+R19</f>
        <v>1264462.5350659143</v>
      </c>
      <c r="S27" s="24">
        <f t="shared" si="63"/>
        <v>1713701.0121108838</v>
      </c>
      <c r="T27" s="24">
        <f t="shared" si="63"/>
        <v>1096623.8271000001</v>
      </c>
      <c r="X27" s="41">
        <f t="shared" ref="X27:AF27" si="64">+C27-C26</f>
        <v>1376.0908850110791</v>
      </c>
      <c r="Y27" s="41">
        <f t="shared" si="64"/>
        <v>1408.0929986159899</v>
      </c>
      <c r="Z27" s="41">
        <f t="shared" si="64"/>
        <v>1440.0951122208935</v>
      </c>
      <c r="AA27" s="41">
        <f t="shared" si="64"/>
        <v>1472.0972258258043</v>
      </c>
      <c r="AB27" s="41">
        <f t="shared" si="64"/>
        <v>1504.0993394307152</v>
      </c>
      <c r="AC27" s="41">
        <f t="shared" si="64"/>
        <v>1536.1014530356188</v>
      </c>
      <c r="AD27" s="41">
        <f t="shared" si="64"/>
        <v>1600.1056802454332</v>
      </c>
      <c r="AE27" s="41">
        <f t="shared" si="64"/>
        <v>1664.1099074552621</v>
      </c>
      <c r="AF27" s="41">
        <f t="shared" si="64"/>
        <v>1728.1141346650693</v>
      </c>
      <c r="AH27" s="1">
        <f t="shared" ref="AH27:AP27" si="65">+C27/C26-1</f>
        <v>2.4999999999999911E-2</v>
      </c>
      <c r="AI27" s="1">
        <f t="shared" si="65"/>
        <v>2.4999999999999911E-2</v>
      </c>
      <c r="AJ27" s="1">
        <f t="shared" si="65"/>
        <v>2.4999999999999911E-2</v>
      </c>
      <c r="AK27" s="1">
        <f t="shared" si="65"/>
        <v>2.4999999999999911E-2</v>
      </c>
      <c r="AL27" s="1">
        <f t="shared" si="65"/>
        <v>2.4999999999999911E-2</v>
      </c>
      <c r="AM27" s="1">
        <f t="shared" si="65"/>
        <v>2.4999999999999911E-2</v>
      </c>
      <c r="AN27" s="1">
        <f t="shared" si="65"/>
        <v>2.4999999999999911E-2</v>
      </c>
      <c r="AO27" s="1">
        <f t="shared" si="65"/>
        <v>2.4999999999999911E-2</v>
      </c>
      <c r="AP27" s="1">
        <f t="shared" si="65"/>
        <v>2.4999999999999911E-2</v>
      </c>
      <c r="AR27" s="39">
        <f t="shared" ref="AR27:AY27" si="66">+D27-C27</f>
        <v>1312.0866578012574</v>
      </c>
      <c r="AS27" s="39">
        <f t="shared" si="66"/>
        <v>1312.0866578012719</v>
      </c>
      <c r="AT27" s="39">
        <f t="shared" si="66"/>
        <v>1312.0866578012647</v>
      </c>
      <c r="AU27" s="39">
        <f t="shared" si="66"/>
        <v>1312.0866578012719</v>
      </c>
      <c r="AV27" s="39">
        <f t="shared" si="66"/>
        <v>1312.0866578012574</v>
      </c>
      <c r="AW27" s="39">
        <f t="shared" si="66"/>
        <v>2624.1733156025293</v>
      </c>
      <c r="AX27" s="39">
        <f t="shared" si="66"/>
        <v>2624.1733156025293</v>
      </c>
      <c r="AY27" s="39">
        <f t="shared" si="66"/>
        <v>2624.1733156025293</v>
      </c>
      <c r="AZ27" s="42"/>
      <c r="BA27" s="40">
        <f t="shared" ref="BA27:BH27" si="67">+D27/C27-1</f>
        <v>2.3255813953488191E-2</v>
      </c>
      <c r="BB27" s="40">
        <f t="shared" si="67"/>
        <v>2.2727272727272929E-2</v>
      </c>
      <c r="BC27" s="40">
        <f t="shared" si="67"/>
        <v>2.2222222222222143E-2</v>
      </c>
      <c r="BD27" s="40">
        <f t="shared" si="67"/>
        <v>2.1739130434782705E-2</v>
      </c>
      <c r="BE27" s="40">
        <f t="shared" si="67"/>
        <v>2.1276595744680771E-2</v>
      </c>
      <c r="BF27" s="40">
        <f t="shared" si="67"/>
        <v>4.1666666666666741E-2</v>
      </c>
      <c r="BG27" s="40">
        <f t="shared" si="67"/>
        <v>4.0000000000000036E-2</v>
      </c>
      <c r="BH27" s="40">
        <f t="shared" si="67"/>
        <v>3.8461538461538547E-2</v>
      </c>
    </row>
    <row r="28" spans="1:60" ht="14.25" customHeight="1" x14ac:dyDescent="0.3">
      <c r="B28" s="36">
        <v>12</v>
      </c>
      <c r="C28" s="24">
        <f t="shared" ref="C28:K28" si="68">C27*$B$9</f>
        <v>57830.219442590766</v>
      </c>
      <c r="D28" s="24">
        <f t="shared" si="68"/>
        <v>59175.108266837051</v>
      </c>
      <c r="E28" s="24">
        <f t="shared" si="68"/>
        <v>60519.997091083358</v>
      </c>
      <c r="F28" s="24">
        <f t="shared" si="68"/>
        <v>61864.885915329651</v>
      </c>
      <c r="G28" s="24">
        <f t="shared" si="68"/>
        <v>63209.774739575958</v>
      </c>
      <c r="H28" s="24">
        <f t="shared" si="68"/>
        <v>64554.663563822243</v>
      </c>
      <c r="I28" s="24">
        <f t="shared" si="68"/>
        <v>67244.441212314836</v>
      </c>
      <c r="J28" s="24">
        <f t="shared" si="68"/>
        <v>69934.218860807436</v>
      </c>
      <c r="K28" s="24">
        <f t="shared" si="68"/>
        <v>72623.996509300021</v>
      </c>
      <c r="S28" s="41"/>
      <c r="T28" s="41"/>
      <c r="X28" s="41">
        <f t="shared" ref="X28:AF28" si="69">+C28-C27</f>
        <v>1410.4931571363559</v>
      </c>
      <c r="Y28" s="41">
        <f t="shared" si="69"/>
        <v>1443.2953235813839</v>
      </c>
      <c r="Z28" s="41">
        <f t="shared" si="69"/>
        <v>1476.0974900264191</v>
      </c>
      <c r="AA28" s="41">
        <f t="shared" si="69"/>
        <v>1508.8996564714471</v>
      </c>
      <c r="AB28" s="41">
        <f t="shared" si="69"/>
        <v>1541.7018229164823</v>
      </c>
      <c r="AC28" s="41">
        <f t="shared" si="69"/>
        <v>1574.5039893615103</v>
      </c>
      <c r="AD28" s="41">
        <f t="shared" si="69"/>
        <v>1640.1083222515736</v>
      </c>
      <c r="AE28" s="41">
        <f t="shared" si="69"/>
        <v>1705.7126551416441</v>
      </c>
      <c r="AF28" s="41">
        <f t="shared" si="69"/>
        <v>1771.3169880317</v>
      </c>
      <c r="AH28" s="1">
        <f t="shared" ref="AH28:AP28" si="70">+C28/C27-1</f>
        <v>2.4999999999999911E-2</v>
      </c>
      <c r="AI28" s="1">
        <f t="shared" si="70"/>
        <v>2.4999999999999911E-2</v>
      </c>
      <c r="AJ28" s="1">
        <f t="shared" si="70"/>
        <v>2.4999999999999911E-2</v>
      </c>
      <c r="AK28" s="1">
        <f t="shared" si="70"/>
        <v>2.4999999999999911E-2</v>
      </c>
      <c r="AL28" s="1">
        <f t="shared" si="70"/>
        <v>2.4999999999999911E-2</v>
      </c>
      <c r="AM28" s="1">
        <f t="shared" si="70"/>
        <v>2.4999999999999911E-2</v>
      </c>
      <c r="AN28" s="1">
        <f t="shared" si="70"/>
        <v>2.4999999999999911E-2</v>
      </c>
      <c r="AO28" s="1">
        <f t="shared" si="70"/>
        <v>2.4999999999999911E-2</v>
      </c>
      <c r="AP28" s="1">
        <f t="shared" si="70"/>
        <v>2.4999999999999911E-2</v>
      </c>
      <c r="AR28" s="39">
        <f t="shared" ref="AR28:AY28" si="71">+D28-C28</f>
        <v>1344.8888242462854</v>
      </c>
      <c r="AS28" s="39">
        <f t="shared" si="71"/>
        <v>1344.8888242463072</v>
      </c>
      <c r="AT28" s="39">
        <f t="shared" si="71"/>
        <v>1344.8888242462926</v>
      </c>
      <c r="AU28" s="39">
        <f t="shared" si="71"/>
        <v>1344.8888242463072</v>
      </c>
      <c r="AV28" s="39">
        <f t="shared" si="71"/>
        <v>1344.8888242462854</v>
      </c>
      <c r="AW28" s="39">
        <f t="shared" si="71"/>
        <v>2689.7776484925926</v>
      </c>
      <c r="AX28" s="39">
        <f t="shared" si="71"/>
        <v>2689.7776484925998</v>
      </c>
      <c r="AY28" s="39">
        <f t="shared" si="71"/>
        <v>2689.7776484925853</v>
      </c>
      <c r="AZ28" s="42"/>
      <c r="BA28" s="40">
        <f t="shared" ref="BA28:BH28" si="72">+D28/C28-1</f>
        <v>2.3255813953488191E-2</v>
      </c>
      <c r="BB28" s="40">
        <f t="shared" si="72"/>
        <v>2.2727272727272929E-2</v>
      </c>
      <c r="BC28" s="40">
        <f t="shared" si="72"/>
        <v>2.2222222222222143E-2</v>
      </c>
      <c r="BD28" s="40">
        <f t="shared" si="72"/>
        <v>2.1739130434782705E-2</v>
      </c>
      <c r="BE28" s="40">
        <f t="shared" si="72"/>
        <v>2.1276595744680771E-2</v>
      </c>
      <c r="BF28" s="40">
        <f t="shared" si="72"/>
        <v>4.1666666666666741E-2</v>
      </c>
      <c r="BG28" s="40">
        <f t="shared" si="72"/>
        <v>4.0000000000000036E-2</v>
      </c>
      <c r="BH28" s="40">
        <f t="shared" si="72"/>
        <v>3.8461538461538325E-2</v>
      </c>
    </row>
    <row r="29" spans="1:60" ht="14.25" customHeight="1" x14ac:dyDescent="0.3">
      <c r="B29" s="36">
        <v>13</v>
      </c>
      <c r="C29" s="24">
        <f t="shared" ref="C29:K29" si="73">C28*$B$9</f>
        <v>59275.974928655531</v>
      </c>
      <c r="D29" s="24">
        <f t="shared" si="73"/>
        <v>60654.485973507974</v>
      </c>
      <c r="E29" s="24">
        <f t="shared" si="73"/>
        <v>62032.997018360438</v>
      </c>
      <c r="F29" s="24">
        <f t="shared" si="73"/>
        <v>63411.508063212888</v>
      </c>
      <c r="G29" s="24">
        <f t="shared" si="73"/>
        <v>64790.019108065353</v>
      </c>
      <c r="H29" s="24">
        <f t="shared" si="73"/>
        <v>66168.530152917796</v>
      </c>
      <c r="I29" s="24">
        <f t="shared" si="73"/>
        <v>68925.552242622696</v>
      </c>
      <c r="J29" s="24">
        <f t="shared" si="73"/>
        <v>71682.574332327611</v>
      </c>
      <c r="K29" s="24">
        <f t="shared" si="73"/>
        <v>74439.596422032511</v>
      </c>
      <c r="Q29" s="44" t="s">
        <v>43</v>
      </c>
      <c r="R29" s="24">
        <f>+R22*0.0225</f>
        <v>261893.22795586957</v>
      </c>
      <c r="S29" s="24">
        <v>298201</v>
      </c>
      <c r="T29" s="24" t="s">
        <v>76</v>
      </c>
      <c r="X29" s="41">
        <f t="shared" ref="X29:AF29" si="74">+C29-C28</f>
        <v>1445.7554860647651</v>
      </c>
      <c r="Y29" s="41">
        <f t="shared" si="74"/>
        <v>1479.3777066709226</v>
      </c>
      <c r="Z29" s="41">
        <f t="shared" si="74"/>
        <v>1512.9999272770801</v>
      </c>
      <c r="AA29" s="41">
        <f t="shared" si="74"/>
        <v>1546.6221478832376</v>
      </c>
      <c r="AB29" s="41">
        <f t="shared" si="74"/>
        <v>1580.2443684893951</v>
      </c>
      <c r="AC29" s="41">
        <f t="shared" si="74"/>
        <v>1613.8665890955526</v>
      </c>
      <c r="AD29" s="41">
        <f t="shared" si="74"/>
        <v>1681.1110303078603</v>
      </c>
      <c r="AE29" s="41">
        <f t="shared" si="74"/>
        <v>1748.3554715201753</v>
      </c>
      <c r="AF29" s="41">
        <f t="shared" si="74"/>
        <v>1815.5999127324903</v>
      </c>
      <c r="AH29" s="1">
        <f t="shared" ref="AH29:AP29" si="75">+C29/C28-1</f>
        <v>2.4999999999999911E-2</v>
      </c>
      <c r="AI29" s="1">
        <f t="shared" si="75"/>
        <v>2.4999999999999911E-2</v>
      </c>
      <c r="AJ29" s="1">
        <f t="shared" si="75"/>
        <v>2.4999999999999911E-2</v>
      </c>
      <c r="AK29" s="1">
        <f t="shared" si="75"/>
        <v>2.4999999999999911E-2</v>
      </c>
      <c r="AL29" s="1">
        <f t="shared" si="75"/>
        <v>2.4999999999999911E-2</v>
      </c>
      <c r="AM29" s="1">
        <f t="shared" si="75"/>
        <v>2.4999999999999911E-2</v>
      </c>
      <c r="AN29" s="1">
        <f t="shared" si="75"/>
        <v>2.4999999999999911E-2</v>
      </c>
      <c r="AO29" s="1">
        <f t="shared" si="75"/>
        <v>2.4999999999999911E-2</v>
      </c>
      <c r="AP29" s="1">
        <f t="shared" si="75"/>
        <v>2.4999999999999911E-2</v>
      </c>
      <c r="AR29" s="39">
        <f t="shared" ref="AR29:AY29" si="76">+D29-C29</f>
        <v>1378.5110448524429</v>
      </c>
      <c r="AS29" s="39">
        <f t="shared" si="76"/>
        <v>1378.5110448524647</v>
      </c>
      <c r="AT29" s="39">
        <f t="shared" si="76"/>
        <v>1378.5110448524501</v>
      </c>
      <c r="AU29" s="39">
        <f t="shared" si="76"/>
        <v>1378.5110448524647</v>
      </c>
      <c r="AV29" s="39">
        <f t="shared" si="76"/>
        <v>1378.5110448524429</v>
      </c>
      <c r="AW29" s="39">
        <f t="shared" si="76"/>
        <v>2757.0220897049003</v>
      </c>
      <c r="AX29" s="39">
        <f t="shared" si="76"/>
        <v>2757.0220897049148</v>
      </c>
      <c r="AY29" s="39">
        <f t="shared" si="76"/>
        <v>2757.0220897049003</v>
      </c>
      <c r="AZ29" s="42"/>
      <c r="BA29" s="40">
        <f t="shared" ref="BA29:BH29" si="77">+D29/C29-1</f>
        <v>2.3255813953488191E-2</v>
      </c>
      <c r="BB29" s="40">
        <f t="shared" si="77"/>
        <v>2.2727272727272929E-2</v>
      </c>
      <c r="BC29" s="40">
        <f t="shared" si="77"/>
        <v>2.2222222222222143E-2</v>
      </c>
      <c r="BD29" s="40">
        <f t="shared" si="77"/>
        <v>2.1739130434782705E-2</v>
      </c>
      <c r="BE29" s="40">
        <f t="shared" si="77"/>
        <v>2.1276595744680771E-2</v>
      </c>
      <c r="BF29" s="40">
        <f t="shared" si="77"/>
        <v>4.1666666666666519E-2</v>
      </c>
      <c r="BG29" s="40">
        <f t="shared" si="77"/>
        <v>4.0000000000000036E-2</v>
      </c>
      <c r="BH29" s="40">
        <f t="shared" si="77"/>
        <v>3.8461538461538325E-2</v>
      </c>
    </row>
    <row r="30" spans="1:60" ht="14.25" customHeight="1" x14ac:dyDescent="0.3">
      <c r="B30" s="36">
        <v>14</v>
      </c>
      <c r="C30" s="24">
        <f t="shared" ref="C30:K30" si="78">C29*$B$9</f>
        <v>60757.874301871911</v>
      </c>
      <c r="D30" s="24">
        <f t="shared" si="78"/>
        <v>62170.848122845666</v>
      </c>
      <c r="E30" s="24">
        <f t="shared" si="78"/>
        <v>63583.821943819443</v>
      </c>
      <c r="F30" s="24">
        <f t="shared" si="78"/>
        <v>64996.795764793205</v>
      </c>
      <c r="G30" s="24">
        <f t="shared" si="78"/>
        <v>66409.769585766975</v>
      </c>
      <c r="H30" s="24">
        <f t="shared" si="78"/>
        <v>67822.74340674073</v>
      </c>
      <c r="I30" s="24">
        <f t="shared" si="78"/>
        <v>70648.691048688255</v>
      </c>
      <c r="J30" s="24">
        <f t="shared" si="78"/>
        <v>73474.638690635795</v>
      </c>
      <c r="K30" s="24">
        <f t="shared" si="78"/>
        <v>76300.58633258332</v>
      </c>
      <c r="Q30" s="44" t="s">
        <v>44</v>
      </c>
      <c r="R30" s="24">
        <f t="shared" ref="R30:S30" si="79">R29*1.22</f>
        <v>319509.73810616089</v>
      </c>
      <c r="S30" s="24">
        <f t="shared" si="79"/>
        <v>363805.22</v>
      </c>
      <c r="T30" s="24" t="s">
        <v>76</v>
      </c>
      <c r="X30" s="41">
        <f t="shared" ref="X30:AF30" si="80">+C30-C29</f>
        <v>1481.8993732163799</v>
      </c>
      <c r="Y30" s="41">
        <f t="shared" si="80"/>
        <v>1516.3621493376922</v>
      </c>
      <c r="Z30" s="41">
        <f t="shared" si="80"/>
        <v>1550.8249254590046</v>
      </c>
      <c r="AA30" s="41">
        <f t="shared" si="80"/>
        <v>1585.2877015803169</v>
      </c>
      <c r="AB30" s="41">
        <f t="shared" si="80"/>
        <v>1619.750477701622</v>
      </c>
      <c r="AC30" s="41">
        <f t="shared" si="80"/>
        <v>1654.2132538229343</v>
      </c>
      <c r="AD30" s="41">
        <f t="shared" si="80"/>
        <v>1723.138806065559</v>
      </c>
      <c r="AE30" s="41">
        <f t="shared" si="80"/>
        <v>1792.0643583081837</v>
      </c>
      <c r="AF30" s="41">
        <f t="shared" si="80"/>
        <v>1860.9899105508084</v>
      </c>
      <c r="AH30" s="1">
        <f t="shared" ref="AH30:AP30" si="81">+C30/C29-1</f>
        <v>2.4999999999999911E-2</v>
      </c>
      <c r="AI30" s="1">
        <f t="shared" si="81"/>
        <v>2.4999999999999911E-2</v>
      </c>
      <c r="AJ30" s="1">
        <f t="shared" si="81"/>
        <v>2.4999999999999911E-2</v>
      </c>
      <c r="AK30" s="1">
        <f t="shared" si="81"/>
        <v>2.4999999999999911E-2</v>
      </c>
      <c r="AL30" s="1">
        <f t="shared" si="81"/>
        <v>2.4999999999999911E-2</v>
      </c>
      <c r="AM30" s="1">
        <f t="shared" si="81"/>
        <v>2.4999999999999911E-2</v>
      </c>
      <c r="AN30" s="1">
        <f t="shared" si="81"/>
        <v>2.4999999999999911E-2</v>
      </c>
      <c r="AO30" s="1">
        <f t="shared" si="81"/>
        <v>2.4999999999999911E-2</v>
      </c>
      <c r="AP30" s="1">
        <f t="shared" si="81"/>
        <v>2.4999999999999911E-2</v>
      </c>
      <c r="AR30" s="39">
        <f t="shared" ref="AR30:AY30" si="82">+D30-C30</f>
        <v>1412.9738209737552</v>
      </c>
      <c r="AS30" s="39">
        <f t="shared" si="82"/>
        <v>1412.973820973777</v>
      </c>
      <c r="AT30" s="39">
        <f t="shared" si="82"/>
        <v>1412.9738209737625</v>
      </c>
      <c r="AU30" s="39">
        <f t="shared" si="82"/>
        <v>1412.9738209737698</v>
      </c>
      <c r="AV30" s="39">
        <f t="shared" si="82"/>
        <v>1412.9738209737552</v>
      </c>
      <c r="AW30" s="39">
        <f t="shared" si="82"/>
        <v>2825.947641947525</v>
      </c>
      <c r="AX30" s="39">
        <f t="shared" si="82"/>
        <v>2825.9476419475395</v>
      </c>
      <c r="AY30" s="39">
        <f t="shared" si="82"/>
        <v>2825.947641947525</v>
      </c>
      <c r="AZ30" s="42"/>
      <c r="BA30" s="40">
        <f t="shared" ref="BA30:BH30" si="83">+D30/C30-1</f>
        <v>2.3255813953488191E-2</v>
      </c>
      <c r="BB30" s="40">
        <f t="shared" si="83"/>
        <v>2.2727272727272929E-2</v>
      </c>
      <c r="BC30" s="40">
        <f t="shared" si="83"/>
        <v>2.2222222222222143E-2</v>
      </c>
      <c r="BD30" s="40">
        <f t="shared" si="83"/>
        <v>2.1739130434782705E-2</v>
      </c>
      <c r="BE30" s="40">
        <f t="shared" si="83"/>
        <v>2.1276595744680771E-2</v>
      </c>
      <c r="BF30" s="40">
        <f t="shared" si="83"/>
        <v>4.1666666666666519E-2</v>
      </c>
      <c r="BG30" s="40">
        <f t="shared" si="83"/>
        <v>4.0000000000000036E-2</v>
      </c>
      <c r="BH30" s="40">
        <f t="shared" si="83"/>
        <v>3.8461538461538325E-2</v>
      </c>
    </row>
    <row r="31" spans="1:60" ht="14.25" customHeight="1" x14ac:dyDescent="0.3">
      <c r="B31" s="36">
        <v>15</v>
      </c>
      <c r="C31" s="37">
        <f t="shared" ref="C31:K31" si="84">C30*$B$9</f>
        <v>62276.821159418701</v>
      </c>
      <c r="D31" s="37">
        <f t="shared" si="84"/>
        <v>63725.119325916799</v>
      </c>
      <c r="E31" s="24">
        <f t="shared" si="84"/>
        <v>65173.417492414927</v>
      </c>
      <c r="F31" s="24">
        <f t="shared" si="84"/>
        <v>66621.715658913032</v>
      </c>
      <c r="G31" s="24">
        <f t="shared" si="84"/>
        <v>68070.013825411137</v>
      </c>
      <c r="H31" s="24">
        <f t="shared" si="84"/>
        <v>69518.311991909242</v>
      </c>
      <c r="I31" s="24">
        <f t="shared" si="84"/>
        <v>72414.908324905453</v>
      </c>
      <c r="J31" s="24">
        <f t="shared" si="84"/>
        <v>75311.504657901678</v>
      </c>
      <c r="K31" s="24">
        <f t="shared" si="84"/>
        <v>78208.100990897903</v>
      </c>
      <c r="S31" s="45" t="s">
        <v>45</v>
      </c>
      <c r="T31" s="29" t="s">
        <v>18</v>
      </c>
      <c r="X31" s="41">
        <f t="shared" ref="X31:AF31" si="85">+C31-C30</f>
        <v>1518.9468575467909</v>
      </c>
      <c r="Y31" s="41">
        <f t="shared" si="85"/>
        <v>1554.2712030711336</v>
      </c>
      <c r="Z31" s="41">
        <f t="shared" si="85"/>
        <v>1589.5955485954837</v>
      </c>
      <c r="AA31" s="41">
        <f t="shared" si="85"/>
        <v>1624.9198941198265</v>
      </c>
      <c r="AB31" s="41">
        <f t="shared" si="85"/>
        <v>1660.244239644162</v>
      </c>
      <c r="AC31" s="41">
        <f t="shared" si="85"/>
        <v>1695.5685851685121</v>
      </c>
      <c r="AD31" s="41">
        <f t="shared" si="85"/>
        <v>1766.2172762171977</v>
      </c>
      <c r="AE31" s="41">
        <f t="shared" si="85"/>
        <v>1836.8659672658832</v>
      </c>
      <c r="AF31" s="41">
        <f t="shared" si="85"/>
        <v>1907.5146583145834</v>
      </c>
      <c r="AH31" s="1">
        <f t="shared" ref="AH31:AP31" si="86">+C31/C30-1</f>
        <v>2.4999999999999911E-2</v>
      </c>
      <c r="AI31" s="1">
        <f t="shared" si="86"/>
        <v>2.4999999999999911E-2</v>
      </c>
      <c r="AJ31" s="1">
        <f t="shared" si="86"/>
        <v>2.4999999999999911E-2</v>
      </c>
      <c r="AK31" s="1">
        <f t="shared" si="86"/>
        <v>2.4999999999999911E-2</v>
      </c>
      <c r="AL31" s="1">
        <f t="shared" si="86"/>
        <v>2.4999999999999911E-2</v>
      </c>
      <c r="AM31" s="1">
        <f t="shared" si="86"/>
        <v>2.4999999999999911E-2</v>
      </c>
      <c r="AN31" s="1">
        <f t="shared" si="86"/>
        <v>2.4999999999999911E-2</v>
      </c>
      <c r="AO31" s="1">
        <f t="shared" si="86"/>
        <v>2.4999999999999911E-2</v>
      </c>
      <c r="AP31" s="1">
        <f t="shared" si="86"/>
        <v>2.4999999999999911E-2</v>
      </c>
      <c r="AR31" s="39">
        <f t="shared" ref="AR31:AY31" si="87">+D31-C31</f>
        <v>1448.298166498098</v>
      </c>
      <c r="AS31" s="39">
        <f t="shared" si="87"/>
        <v>1448.2981664981271</v>
      </c>
      <c r="AT31" s="39">
        <f t="shared" si="87"/>
        <v>1448.2981664981053</v>
      </c>
      <c r="AU31" s="39">
        <f t="shared" si="87"/>
        <v>1448.2981664981053</v>
      </c>
      <c r="AV31" s="39">
        <f t="shared" si="87"/>
        <v>1448.2981664981053</v>
      </c>
      <c r="AW31" s="39">
        <f t="shared" si="87"/>
        <v>2896.5963329962105</v>
      </c>
      <c r="AX31" s="39">
        <f t="shared" si="87"/>
        <v>2896.5963329962251</v>
      </c>
      <c r="AY31" s="39">
        <f t="shared" si="87"/>
        <v>2896.5963329962251</v>
      </c>
      <c r="AZ31" s="42"/>
      <c r="BA31" s="40">
        <f t="shared" ref="BA31:BH31" si="88">+D31/C31-1</f>
        <v>2.3255813953488191E-2</v>
      </c>
      <c r="BB31" s="40">
        <f t="shared" si="88"/>
        <v>2.2727272727272929E-2</v>
      </c>
      <c r="BC31" s="40">
        <f t="shared" si="88"/>
        <v>2.2222222222222143E-2</v>
      </c>
      <c r="BD31" s="40">
        <f t="shared" si="88"/>
        <v>2.1739130434782483E-2</v>
      </c>
      <c r="BE31" s="40">
        <f t="shared" si="88"/>
        <v>2.1276595744680771E-2</v>
      </c>
      <c r="BF31" s="40">
        <f t="shared" si="88"/>
        <v>4.1666666666666519E-2</v>
      </c>
      <c r="BG31" s="40">
        <f t="shared" si="88"/>
        <v>4.0000000000000036E-2</v>
      </c>
      <c r="BH31" s="40">
        <f t="shared" si="88"/>
        <v>3.8461538461538547E-2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89">E31*$B$10</f>
        <v>66802.752929725291</v>
      </c>
      <c r="F32" s="24">
        <f t="shared" si="89"/>
        <v>68287.258550385857</v>
      </c>
      <c r="G32" s="24">
        <f t="shared" si="89"/>
        <v>69771.764171046409</v>
      </c>
      <c r="H32" s="24">
        <f t="shared" si="89"/>
        <v>71256.269791706975</v>
      </c>
      <c r="I32" s="24">
        <f t="shared" si="89"/>
        <v>74225.281033028077</v>
      </c>
      <c r="J32" s="24">
        <f t="shared" si="89"/>
        <v>77194.292274349209</v>
      </c>
      <c r="K32" s="24">
        <f t="shared" si="89"/>
        <v>80163.303515670341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0">+E32-E31</f>
        <v>1629.3354373103648</v>
      </c>
      <c r="AA32" s="41">
        <f t="shared" si="90"/>
        <v>1665.5428914728254</v>
      </c>
      <c r="AB32" s="41">
        <f t="shared" si="90"/>
        <v>1701.7503456352715</v>
      </c>
      <c r="AC32" s="41">
        <f t="shared" si="90"/>
        <v>1737.9577997977322</v>
      </c>
      <c r="AD32" s="41">
        <f t="shared" si="90"/>
        <v>1810.3727081226243</v>
      </c>
      <c r="AE32" s="41">
        <f t="shared" si="90"/>
        <v>1882.787616447531</v>
      </c>
      <c r="AF32" s="41">
        <f t="shared" si="90"/>
        <v>1955.2025247724378</v>
      </c>
      <c r="AG32" s="41"/>
      <c r="AJ32" s="1">
        <f t="shared" ref="AJ32:AP32" si="91">+E32/E31-1</f>
        <v>2.4999999999999911E-2</v>
      </c>
      <c r="AK32" s="1">
        <f t="shared" si="91"/>
        <v>2.4999999999999911E-2</v>
      </c>
      <c r="AL32" s="1">
        <f t="shared" si="91"/>
        <v>2.4999999999999911E-2</v>
      </c>
      <c r="AM32" s="1">
        <f t="shared" si="91"/>
        <v>2.4999999999999911E-2</v>
      </c>
      <c r="AN32" s="1">
        <f t="shared" si="91"/>
        <v>2.4999999999999911E-2</v>
      </c>
      <c r="AO32" s="1">
        <f t="shared" si="91"/>
        <v>2.4999999999999911E-2</v>
      </c>
      <c r="AP32" s="1">
        <f t="shared" si="91"/>
        <v>2.4999999999999911E-2</v>
      </c>
      <c r="AR32" s="39"/>
      <c r="AS32" s="39"/>
      <c r="AT32" s="39">
        <f t="shared" ref="AT32:AY32" si="92">+F32-E32</f>
        <v>1484.5056206605659</v>
      </c>
      <c r="AU32" s="39">
        <f t="shared" si="92"/>
        <v>1484.5056206605514</v>
      </c>
      <c r="AV32" s="39">
        <f t="shared" si="92"/>
        <v>1484.5056206605659</v>
      </c>
      <c r="AW32" s="39">
        <f t="shared" si="92"/>
        <v>2969.0112413211027</v>
      </c>
      <c r="AX32" s="39">
        <f t="shared" si="92"/>
        <v>2969.0112413211318</v>
      </c>
      <c r="AY32" s="39">
        <f t="shared" si="92"/>
        <v>2969.0112413211318</v>
      </c>
      <c r="AZ32" s="42"/>
      <c r="BA32" s="40"/>
      <c r="BB32" s="40"/>
      <c r="BC32" s="40">
        <f t="shared" ref="BC32:BH32" si="93">+F32/E32-1</f>
        <v>2.2222222222222365E-2</v>
      </c>
      <c r="BD32" s="40">
        <f t="shared" si="93"/>
        <v>2.1739130434782483E-2</v>
      </c>
      <c r="BE32" s="40">
        <f t="shared" si="93"/>
        <v>2.1276595744680993E-2</v>
      </c>
      <c r="BF32" s="40">
        <f t="shared" si="93"/>
        <v>4.1666666666666297E-2</v>
      </c>
      <c r="BG32" s="40">
        <f t="shared" si="93"/>
        <v>4.0000000000000036E-2</v>
      </c>
      <c r="BH32" s="40">
        <f t="shared" si="93"/>
        <v>3.8461538461538547E-2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4">E32*$B$10</f>
        <v>68472.821752968419</v>
      </c>
      <c r="F33" s="24">
        <f t="shared" si="94"/>
        <v>69994.440014145497</v>
      </c>
      <c r="G33" s="24">
        <f t="shared" si="94"/>
        <v>71516.058275322561</v>
      </c>
      <c r="H33" s="24">
        <f t="shared" si="94"/>
        <v>73037.676536499639</v>
      </c>
      <c r="I33" s="24">
        <f t="shared" si="94"/>
        <v>76080.913058853766</v>
      </c>
      <c r="J33" s="24">
        <f t="shared" si="94"/>
        <v>79124.149581207937</v>
      </c>
      <c r="K33" s="24">
        <f t="shared" si="94"/>
        <v>82167.386103562094</v>
      </c>
      <c r="Q33" s="47" t="s">
        <v>47</v>
      </c>
      <c r="R33" s="41">
        <f t="shared" ref="R33:T33" si="95">-R25</f>
        <v>-954890.47853591421</v>
      </c>
      <c r="S33" s="41">
        <f t="shared" si="95"/>
        <v>-1304079.2549111124</v>
      </c>
      <c r="T33" s="70">
        <f t="shared" si="95"/>
        <v>-828327.63300000003</v>
      </c>
      <c r="U33" s="1" t="s">
        <v>48</v>
      </c>
      <c r="X33" s="41"/>
      <c r="Y33" s="41"/>
      <c r="Z33" s="41">
        <f t="shared" ref="Z33:AF33" si="96">+E33-E32</f>
        <v>1670.0688232431276</v>
      </c>
      <c r="AA33" s="41">
        <f t="shared" si="96"/>
        <v>1707.1814637596399</v>
      </c>
      <c r="AB33" s="41">
        <f t="shared" si="96"/>
        <v>1744.2941042761522</v>
      </c>
      <c r="AC33" s="41">
        <f t="shared" si="96"/>
        <v>1781.4067447926645</v>
      </c>
      <c r="AD33" s="41">
        <f t="shared" si="96"/>
        <v>1855.6320258256892</v>
      </c>
      <c r="AE33" s="41">
        <f t="shared" si="96"/>
        <v>1929.8573068587284</v>
      </c>
      <c r="AF33" s="41">
        <f t="shared" si="96"/>
        <v>2004.0825878917531</v>
      </c>
      <c r="AG33" s="41"/>
      <c r="AJ33" s="1">
        <f t="shared" ref="AJ33:AP33" si="97">+E33/E32-1</f>
        <v>2.4999999999999911E-2</v>
      </c>
      <c r="AK33" s="1">
        <f t="shared" si="97"/>
        <v>2.4999999999999911E-2</v>
      </c>
      <c r="AL33" s="1">
        <f t="shared" si="97"/>
        <v>2.4999999999999911E-2</v>
      </c>
      <c r="AM33" s="1">
        <f t="shared" si="97"/>
        <v>2.4999999999999911E-2</v>
      </c>
      <c r="AN33" s="1">
        <f t="shared" si="97"/>
        <v>2.4999999999999911E-2</v>
      </c>
      <c r="AO33" s="1">
        <f t="shared" si="97"/>
        <v>2.4999999999999911E-2</v>
      </c>
      <c r="AP33" s="1">
        <f t="shared" si="97"/>
        <v>2.4999999999999911E-2</v>
      </c>
      <c r="AR33" s="39"/>
      <c r="AS33" s="39"/>
      <c r="AT33" s="39">
        <f t="shared" ref="AT33:AY33" si="98">+F33-E33</f>
        <v>1521.6182611770782</v>
      </c>
      <c r="AU33" s="39">
        <f t="shared" si="98"/>
        <v>1521.6182611770637</v>
      </c>
      <c r="AV33" s="39">
        <f t="shared" si="98"/>
        <v>1521.6182611770782</v>
      </c>
      <c r="AW33" s="39">
        <f t="shared" si="98"/>
        <v>3043.2365223541274</v>
      </c>
      <c r="AX33" s="39">
        <f t="shared" si="98"/>
        <v>3043.236522354171</v>
      </c>
      <c r="AY33" s="39">
        <f t="shared" si="98"/>
        <v>3043.2365223541565</v>
      </c>
      <c r="AZ33" s="42"/>
      <c r="BA33" s="40"/>
      <c r="BB33" s="40"/>
      <c r="BC33" s="40">
        <f t="shared" ref="BC33:BH33" si="99">+F33/E33-1</f>
        <v>2.2222222222222365E-2</v>
      </c>
      <c r="BD33" s="40">
        <f t="shared" si="99"/>
        <v>2.1739130434782483E-2</v>
      </c>
      <c r="BE33" s="40">
        <f t="shared" si="99"/>
        <v>2.1276595744680993E-2</v>
      </c>
      <c r="BF33" s="40">
        <f t="shared" si="99"/>
        <v>4.1666666666666297E-2</v>
      </c>
      <c r="BG33" s="40">
        <f t="shared" si="99"/>
        <v>4.0000000000000258E-2</v>
      </c>
      <c r="BH33" s="40">
        <f t="shared" si="99"/>
        <v>3.8461538461538547E-2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0">E33*$B$10</f>
        <v>70184.642296792619</v>
      </c>
      <c r="F34" s="24">
        <f t="shared" si="100"/>
        <v>71744.301014499128</v>
      </c>
      <c r="G34" s="24">
        <f t="shared" si="100"/>
        <v>73303.959732205622</v>
      </c>
      <c r="H34" s="24">
        <f t="shared" si="100"/>
        <v>74863.61844991213</v>
      </c>
      <c r="I34" s="24">
        <f t="shared" si="100"/>
        <v>77982.935885325103</v>
      </c>
      <c r="J34" s="24">
        <f t="shared" si="100"/>
        <v>81102.253320738135</v>
      </c>
      <c r="K34" s="24">
        <f t="shared" si="100"/>
        <v>84221.570756151137</v>
      </c>
      <c r="Q34" s="47" t="s">
        <v>49</v>
      </c>
      <c r="R34" s="41">
        <f t="shared" ref="R34:T34" si="101">-R19</f>
        <v>-309572.05653</v>
      </c>
      <c r="S34" s="41">
        <f t="shared" si="101"/>
        <v>-409621.75719977135</v>
      </c>
      <c r="T34" s="41">
        <f t="shared" si="101"/>
        <v>-268296.19410000002</v>
      </c>
      <c r="U34" s="1" t="s">
        <v>50</v>
      </c>
      <c r="X34" s="41"/>
      <c r="Y34" s="41"/>
      <c r="Z34" s="41">
        <f t="shared" ref="Z34:AF34" si="102">+E34-E33</f>
        <v>1711.8205438242003</v>
      </c>
      <c r="AA34" s="41">
        <f t="shared" si="102"/>
        <v>1749.8610003536305</v>
      </c>
      <c r="AB34" s="41">
        <f t="shared" si="102"/>
        <v>1787.9014568830607</v>
      </c>
      <c r="AC34" s="41">
        <f t="shared" si="102"/>
        <v>1825.941913412491</v>
      </c>
      <c r="AD34" s="41">
        <f t="shared" si="102"/>
        <v>1902.0228264713369</v>
      </c>
      <c r="AE34" s="41">
        <f t="shared" si="102"/>
        <v>1978.1037395301973</v>
      </c>
      <c r="AF34" s="41">
        <f t="shared" si="102"/>
        <v>2054.1846525890433</v>
      </c>
      <c r="AG34" s="41"/>
      <c r="AJ34" s="1">
        <f t="shared" ref="AJ34:AP34" si="103">+E34/E33-1</f>
        <v>2.4999999999999911E-2</v>
      </c>
      <c r="AK34" s="1">
        <f t="shared" si="103"/>
        <v>2.4999999999999911E-2</v>
      </c>
      <c r="AL34" s="1">
        <f t="shared" si="103"/>
        <v>2.4999999999999911E-2</v>
      </c>
      <c r="AM34" s="1">
        <f t="shared" si="103"/>
        <v>2.4999999999999911E-2</v>
      </c>
      <c r="AN34" s="1">
        <f t="shared" si="103"/>
        <v>2.4999999999999911E-2</v>
      </c>
      <c r="AO34" s="1">
        <f t="shared" si="103"/>
        <v>2.4999999999999911E-2</v>
      </c>
      <c r="AP34" s="1">
        <f t="shared" si="103"/>
        <v>2.4999999999999911E-2</v>
      </c>
      <c r="AR34" s="39"/>
      <c r="AS34" s="39"/>
      <c r="AT34" s="39">
        <f t="shared" ref="AT34:AY34" si="104">+F34-E34</f>
        <v>1559.6587177065085</v>
      </c>
      <c r="AU34" s="39">
        <f t="shared" si="104"/>
        <v>1559.6587177064939</v>
      </c>
      <c r="AV34" s="39">
        <f t="shared" si="104"/>
        <v>1559.6587177065085</v>
      </c>
      <c r="AW34" s="39">
        <f t="shared" si="104"/>
        <v>3119.3174354129733</v>
      </c>
      <c r="AX34" s="39">
        <f t="shared" si="104"/>
        <v>3119.3174354130315</v>
      </c>
      <c r="AY34" s="39">
        <f t="shared" si="104"/>
        <v>3119.3174354130024</v>
      </c>
      <c r="AZ34" s="42"/>
      <c r="BA34" s="40"/>
      <c r="BB34" s="40"/>
      <c r="BC34" s="40">
        <f t="shared" ref="BC34:BH34" si="105">+F34/E34-1</f>
        <v>2.2222222222222365E-2</v>
      </c>
      <c r="BD34" s="40">
        <f t="shared" si="105"/>
        <v>2.1739130434782483E-2</v>
      </c>
      <c r="BE34" s="40">
        <f t="shared" si="105"/>
        <v>2.1276595744680993E-2</v>
      </c>
      <c r="BF34" s="40">
        <f t="shared" si="105"/>
        <v>4.1666666666666297E-2</v>
      </c>
      <c r="BG34" s="40">
        <f t="shared" si="105"/>
        <v>4.0000000000000258E-2</v>
      </c>
      <c r="BH34" s="40">
        <f t="shared" si="105"/>
        <v>3.8461538461538325E-2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6">E34*$B$10</f>
        <v>71939.258354212434</v>
      </c>
      <c r="F35" s="24">
        <f t="shared" si="106"/>
        <v>73537.908539861601</v>
      </c>
      <c r="G35" s="24">
        <f t="shared" si="106"/>
        <v>75136.558725510753</v>
      </c>
      <c r="H35" s="24">
        <f t="shared" si="106"/>
        <v>76735.20891115992</v>
      </c>
      <c r="I35" s="24">
        <f t="shared" si="106"/>
        <v>79932.509282458224</v>
      </c>
      <c r="J35" s="24">
        <f t="shared" si="106"/>
        <v>83129.809653756587</v>
      </c>
      <c r="K35" s="24">
        <f t="shared" si="106"/>
        <v>86327.110025054906</v>
      </c>
      <c r="Q35" s="47" t="s">
        <v>51</v>
      </c>
      <c r="R35" s="41">
        <v>-65000</v>
      </c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7">+E35-E34</f>
        <v>1754.6160574198148</v>
      </c>
      <c r="AA35" s="41">
        <f t="shared" si="107"/>
        <v>1793.6075253624731</v>
      </c>
      <c r="AB35" s="41">
        <f t="shared" si="107"/>
        <v>1832.5989933051314</v>
      </c>
      <c r="AC35" s="41">
        <f t="shared" si="107"/>
        <v>1871.5904612477898</v>
      </c>
      <c r="AD35" s="41">
        <f t="shared" si="107"/>
        <v>1949.573397133121</v>
      </c>
      <c r="AE35" s="41">
        <f t="shared" si="107"/>
        <v>2027.5563330184523</v>
      </c>
      <c r="AF35" s="41">
        <f t="shared" si="107"/>
        <v>2105.539268903769</v>
      </c>
      <c r="AG35" s="41"/>
      <c r="AJ35" s="1">
        <f t="shared" ref="AJ35:AP35" si="108">+E35/E34-1</f>
        <v>2.4999999999999911E-2</v>
      </c>
      <c r="AK35" s="1">
        <f t="shared" si="108"/>
        <v>2.4999999999999911E-2</v>
      </c>
      <c r="AL35" s="1">
        <f t="shared" si="108"/>
        <v>2.4999999999999911E-2</v>
      </c>
      <c r="AM35" s="1">
        <f t="shared" si="108"/>
        <v>2.4999999999999911E-2</v>
      </c>
      <c r="AN35" s="1">
        <f t="shared" si="108"/>
        <v>2.4999999999999911E-2</v>
      </c>
      <c r="AO35" s="1">
        <f t="shared" si="108"/>
        <v>2.4999999999999911E-2</v>
      </c>
      <c r="AP35" s="1">
        <f t="shared" si="108"/>
        <v>2.4999999999999911E-2</v>
      </c>
      <c r="AR35" s="39"/>
      <c r="AS35" s="39"/>
      <c r="AT35" s="39">
        <f t="shared" ref="AT35:AY35" si="109">+F35-E35</f>
        <v>1598.6501856491668</v>
      </c>
      <c r="AU35" s="39">
        <f t="shared" si="109"/>
        <v>1598.6501856491523</v>
      </c>
      <c r="AV35" s="39">
        <f t="shared" si="109"/>
        <v>1598.6501856491668</v>
      </c>
      <c r="AW35" s="39">
        <f t="shared" si="109"/>
        <v>3197.3003712983045</v>
      </c>
      <c r="AX35" s="39">
        <f t="shared" si="109"/>
        <v>3197.3003712983627</v>
      </c>
      <c r="AY35" s="39">
        <f t="shared" si="109"/>
        <v>3197.3003712983191</v>
      </c>
      <c r="AZ35" s="42"/>
      <c r="BA35" s="40"/>
      <c r="BB35" s="40"/>
      <c r="BC35" s="40">
        <f t="shared" ref="BC35:BH35" si="110">+F35/E35-1</f>
        <v>2.2222222222222143E-2</v>
      </c>
      <c r="BD35" s="40">
        <f t="shared" si="110"/>
        <v>2.1739130434782483E-2</v>
      </c>
      <c r="BE35" s="40">
        <f t="shared" si="110"/>
        <v>2.1276595744680771E-2</v>
      </c>
      <c r="BF35" s="40">
        <f t="shared" si="110"/>
        <v>4.1666666666666297E-2</v>
      </c>
      <c r="BG35" s="40">
        <f t="shared" si="110"/>
        <v>4.000000000000048E-2</v>
      </c>
      <c r="BH35" s="40">
        <f t="shared" si="110"/>
        <v>3.8461538461538325E-2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1">E35*$B$10</f>
        <v>73737.739813067732</v>
      </c>
      <c r="F36" s="24">
        <f t="shared" si="111"/>
        <v>75376.356253358128</v>
      </c>
      <c r="G36" s="24">
        <f t="shared" si="111"/>
        <v>77014.972693648509</v>
      </c>
      <c r="H36" s="24">
        <f t="shared" si="111"/>
        <v>78653.589133938905</v>
      </c>
      <c r="I36" s="24">
        <f t="shared" si="111"/>
        <v>81930.822014519668</v>
      </c>
      <c r="J36" s="24">
        <f t="shared" si="111"/>
        <v>85208.054895100489</v>
      </c>
      <c r="K36" s="24">
        <f t="shared" si="111"/>
        <v>88485.287775681267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2">+E36-E35</f>
        <v>1798.4814588552981</v>
      </c>
      <c r="AA36" s="41">
        <f t="shared" si="112"/>
        <v>1838.4477134965273</v>
      </c>
      <c r="AB36" s="41">
        <f t="shared" si="112"/>
        <v>1878.4139681377565</v>
      </c>
      <c r="AC36" s="41">
        <f t="shared" si="112"/>
        <v>1918.3802227789856</v>
      </c>
      <c r="AD36" s="41">
        <f t="shared" si="112"/>
        <v>1998.312732061444</v>
      </c>
      <c r="AE36" s="41">
        <f t="shared" si="112"/>
        <v>2078.2452413439023</v>
      </c>
      <c r="AF36" s="41">
        <f t="shared" si="112"/>
        <v>2158.1777506263606</v>
      </c>
      <c r="AG36" s="41"/>
      <c r="AJ36" s="1">
        <f t="shared" ref="AJ36:AP36" si="113">+E36/E35-1</f>
        <v>2.4999999999999911E-2</v>
      </c>
      <c r="AK36" s="1">
        <f t="shared" si="113"/>
        <v>2.4999999999999911E-2</v>
      </c>
      <c r="AL36" s="1">
        <f t="shared" si="113"/>
        <v>2.4999999999999911E-2</v>
      </c>
      <c r="AM36" s="1">
        <f t="shared" si="113"/>
        <v>2.4999999999999911E-2</v>
      </c>
      <c r="AN36" s="1">
        <f t="shared" si="113"/>
        <v>2.4999999999999911E-2</v>
      </c>
      <c r="AO36" s="1">
        <f t="shared" si="113"/>
        <v>2.4999999999999911E-2</v>
      </c>
      <c r="AP36" s="1">
        <f t="shared" si="113"/>
        <v>2.4999999999999911E-2</v>
      </c>
      <c r="AR36" s="39"/>
      <c r="AS36" s="39"/>
      <c r="AT36" s="39">
        <f t="shared" ref="AT36:AY36" si="114">+F36-E36</f>
        <v>1638.616440290396</v>
      </c>
      <c r="AU36" s="39">
        <f t="shared" si="114"/>
        <v>1638.6164402903814</v>
      </c>
      <c r="AV36" s="39">
        <f t="shared" si="114"/>
        <v>1638.616440290396</v>
      </c>
      <c r="AW36" s="39">
        <f t="shared" si="114"/>
        <v>3277.2328805807629</v>
      </c>
      <c r="AX36" s="39">
        <f t="shared" si="114"/>
        <v>3277.2328805808211</v>
      </c>
      <c r="AY36" s="39">
        <f t="shared" si="114"/>
        <v>3277.2328805807774</v>
      </c>
      <c r="AZ36" s="42"/>
      <c r="BA36" s="40"/>
      <c r="BB36" s="40"/>
      <c r="BC36" s="40">
        <f t="shared" ref="BC36:BH36" si="115">+F36/E36-1</f>
        <v>2.2222222222222143E-2</v>
      </c>
      <c r="BD36" s="40">
        <f t="shared" si="115"/>
        <v>2.1739130434782483E-2</v>
      </c>
      <c r="BE36" s="40">
        <f t="shared" si="115"/>
        <v>2.1276595744680771E-2</v>
      </c>
      <c r="BF36" s="40">
        <f t="shared" si="115"/>
        <v>4.1666666666666297E-2</v>
      </c>
      <c r="BG36" s="40">
        <f t="shared" si="115"/>
        <v>4.000000000000048E-2</v>
      </c>
      <c r="BH36" s="40">
        <f t="shared" si="115"/>
        <v>3.8461538461538325E-2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6">H36*$B$10</f>
        <v>80619.928862287372</v>
      </c>
      <c r="I37" s="24">
        <f t="shared" si="116"/>
        <v>83979.092564882652</v>
      </c>
      <c r="J37" s="24">
        <f t="shared" si="116"/>
        <v>87338.256267477991</v>
      </c>
      <c r="K37" s="24">
        <f t="shared" si="116"/>
        <v>90697.419970073286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7">+H37-H36</f>
        <v>1966.3397283484665</v>
      </c>
      <c r="AD37" s="41">
        <f t="shared" si="117"/>
        <v>2048.2705503629841</v>
      </c>
      <c r="AE37" s="41">
        <f t="shared" si="117"/>
        <v>2130.2013723775017</v>
      </c>
      <c r="AF37" s="41">
        <f t="shared" si="117"/>
        <v>2212.1321943920193</v>
      </c>
      <c r="AG37" s="41"/>
      <c r="AM37" s="1">
        <f t="shared" ref="AM37:AP37" si="118">+H37/H36-1</f>
        <v>2.4999999999999911E-2</v>
      </c>
      <c r="AN37" s="1">
        <f t="shared" si="118"/>
        <v>2.4999999999999911E-2</v>
      </c>
      <c r="AO37" s="1">
        <f t="shared" si="118"/>
        <v>2.4999999999999911E-2</v>
      </c>
      <c r="AP37" s="1">
        <f t="shared" si="118"/>
        <v>2.4999999999999911E-2</v>
      </c>
      <c r="AR37" s="39"/>
      <c r="AS37" s="39"/>
      <c r="AT37" s="39"/>
      <c r="AU37" s="39"/>
      <c r="AV37" s="39"/>
      <c r="AW37" s="39">
        <f t="shared" ref="AW37:AY37" si="119">+I37-H37</f>
        <v>3359.1637025952805</v>
      </c>
      <c r="AX37" s="39">
        <f t="shared" si="119"/>
        <v>3359.1637025953387</v>
      </c>
      <c r="AY37" s="39">
        <f t="shared" si="119"/>
        <v>3359.163702595295</v>
      </c>
      <c r="AZ37" s="42"/>
      <c r="BA37" s="40"/>
      <c r="BB37" s="40"/>
      <c r="BC37" s="40"/>
      <c r="BD37" s="40"/>
      <c r="BE37" s="40"/>
      <c r="BF37" s="40">
        <f t="shared" ref="BF37:BH37" si="120">+I37/H37-1</f>
        <v>4.1666666666666297E-2</v>
      </c>
      <c r="BG37" s="40">
        <f t="shared" si="120"/>
        <v>4.000000000000048E-2</v>
      </c>
      <c r="BH37" s="40">
        <f t="shared" si="120"/>
        <v>3.8461538461538325E-2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1">H37*$B$10</f>
        <v>82635.427083844552</v>
      </c>
      <c r="I38" s="24">
        <f t="shared" si="121"/>
        <v>86078.569879004717</v>
      </c>
      <c r="J38" s="24">
        <f t="shared" si="121"/>
        <v>89521.712674164926</v>
      </c>
      <c r="K38" s="24">
        <f t="shared" si="121"/>
        <v>92964.855469325106</v>
      </c>
      <c r="Q38" s="49" t="s">
        <v>55</v>
      </c>
      <c r="R38" s="50">
        <f t="shared" ref="R38:T38" si="122">SUM(R32:R37)</f>
        <v>-214462.53506591421</v>
      </c>
      <c r="S38" s="50">
        <f t="shared" si="122"/>
        <v>-663701.01211088372</v>
      </c>
      <c r="T38" s="50">
        <f t="shared" si="122"/>
        <v>-46623.827100000053</v>
      </c>
      <c r="X38" s="41"/>
      <c r="Y38" s="41"/>
      <c r="Z38" s="41"/>
      <c r="AA38" s="41"/>
      <c r="AB38" s="41"/>
      <c r="AC38" s="41">
        <f t="shared" ref="AC38:AF38" si="123">+H38-H37</f>
        <v>2015.4982215571799</v>
      </c>
      <c r="AD38" s="41">
        <f t="shared" si="123"/>
        <v>2099.4773141220649</v>
      </c>
      <c r="AE38" s="41">
        <f t="shared" si="123"/>
        <v>2183.4564066869352</v>
      </c>
      <c r="AF38" s="41">
        <f t="shared" si="123"/>
        <v>2267.4354992518201</v>
      </c>
      <c r="AG38" s="41"/>
      <c r="AM38" s="1">
        <f t="shared" ref="AM38:AP38" si="124">+H38/H37-1</f>
        <v>2.4999999999999911E-2</v>
      </c>
      <c r="AN38" s="1">
        <f t="shared" si="124"/>
        <v>2.4999999999999911E-2</v>
      </c>
      <c r="AO38" s="1">
        <f t="shared" si="124"/>
        <v>2.4999999999999911E-2</v>
      </c>
      <c r="AP38" s="1">
        <f t="shared" si="124"/>
        <v>2.4999999999999911E-2</v>
      </c>
      <c r="AR38" s="39"/>
      <c r="AS38" s="39"/>
      <c r="AT38" s="39"/>
      <c r="AU38" s="39"/>
      <c r="AV38" s="39"/>
      <c r="AW38" s="39">
        <f t="shared" ref="AW38:AY38" si="125">+I38-H38</f>
        <v>3443.1427951601654</v>
      </c>
      <c r="AX38" s="39">
        <f t="shared" si="125"/>
        <v>3443.1427951602091</v>
      </c>
      <c r="AY38" s="39">
        <f t="shared" si="125"/>
        <v>3443.14279516018</v>
      </c>
      <c r="AZ38" s="42"/>
      <c r="BA38" s="40"/>
      <c r="BB38" s="40"/>
      <c r="BC38" s="40"/>
      <c r="BD38" s="40"/>
      <c r="BE38" s="40"/>
      <c r="BF38" s="40">
        <f t="shared" ref="BF38:BH38" si="126">+I38/H38-1</f>
        <v>4.1666666666666297E-2</v>
      </c>
      <c r="BG38" s="40">
        <f t="shared" si="126"/>
        <v>4.0000000000000258E-2</v>
      </c>
      <c r="BH38" s="40">
        <f t="shared" si="126"/>
        <v>3.8461538461538325E-2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7">H38*$B$10</f>
        <v>84701.312760940651</v>
      </c>
      <c r="I39" s="24">
        <f t="shared" si="127"/>
        <v>88230.53412597983</v>
      </c>
      <c r="J39" s="24">
        <f t="shared" si="127"/>
        <v>91759.755491019037</v>
      </c>
      <c r="K39" s="24">
        <f t="shared" si="127"/>
        <v>95288.976856058231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8">+H39-H38</f>
        <v>2065.8856770960992</v>
      </c>
      <c r="AD39" s="41">
        <f t="shared" si="128"/>
        <v>2151.9642469751125</v>
      </c>
      <c r="AE39" s="41">
        <f t="shared" si="128"/>
        <v>2238.0428168541112</v>
      </c>
      <c r="AF39" s="41">
        <f t="shared" si="128"/>
        <v>2324.1213867331244</v>
      </c>
      <c r="AG39" s="41"/>
      <c r="AM39" s="1">
        <f t="shared" ref="AM39:AP39" si="129">+H39/H38-1</f>
        <v>2.4999999999999911E-2</v>
      </c>
      <c r="AN39" s="1">
        <f t="shared" si="129"/>
        <v>2.4999999999999911E-2</v>
      </c>
      <c r="AO39" s="1">
        <f t="shared" si="129"/>
        <v>2.4999999999999911E-2</v>
      </c>
      <c r="AP39" s="1">
        <f t="shared" si="129"/>
        <v>2.4999999999999911E-2</v>
      </c>
      <c r="AR39" s="39"/>
      <c r="AS39" s="39"/>
      <c r="AT39" s="39"/>
      <c r="AU39" s="39"/>
      <c r="AV39" s="39"/>
      <c r="AW39" s="39">
        <f t="shared" ref="AW39:AY39" si="130">+I39-H39</f>
        <v>3529.2213650391786</v>
      </c>
      <c r="AX39" s="39">
        <f t="shared" si="130"/>
        <v>3529.2213650392077</v>
      </c>
      <c r="AY39" s="39">
        <f t="shared" si="130"/>
        <v>3529.2213650391932</v>
      </c>
      <c r="AZ39" s="42"/>
      <c r="BA39" s="40"/>
      <c r="BB39" s="40"/>
      <c r="BC39" s="40"/>
      <c r="BD39" s="40"/>
      <c r="BE39" s="40"/>
      <c r="BF39" s="40">
        <f t="shared" ref="BF39:BH39" si="131">+I39/H39-1</f>
        <v>4.1666666666666519E-2</v>
      </c>
      <c r="BG39" s="40">
        <f t="shared" si="131"/>
        <v>4.0000000000000258E-2</v>
      </c>
      <c r="BH39" s="40">
        <f t="shared" si="131"/>
        <v>3.8461538461538547E-2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2">H39*$B$10</f>
        <v>86818.845579964167</v>
      </c>
      <c r="I40" s="24">
        <f t="shared" si="132"/>
        <v>90436.297479129324</v>
      </c>
      <c r="J40" s="24">
        <f t="shared" si="132"/>
        <v>94053.749378294509</v>
      </c>
      <c r="K40" s="24">
        <f t="shared" si="132"/>
        <v>97671.201277459681</v>
      </c>
      <c r="Q40" s="49" t="s">
        <v>55</v>
      </c>
      <c r="R40" s="50">
        <f t="shared" ref="R40:S40" si="133">+R38+R39</f>
        <v>-214462.53506591421</v>
      </c>
      <c r="S40" s="50">
        <f t="shared" si="133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4">+H40-H39</f>
        <v>2117.5328190235159</v>
      </c>
      <c r="AD40" s="41">
        <f t="shared" si="134"/>
        <v>2205.7633531494939</v>
      </c>
      <c r="AE40" s="41">
        <f t="shared" si="134"/>
        <v>2293.9938872754719</v>
      </c>
      <c r="AF40" s="41">
        <f t="shared" si="134"/>
        <v>2382.2244214014499</v>
      </c>
      <c r="AG40" s="41"/>
      <c r="AM40" s="1">
        <f t="shared" ref="AM40:AP40" si="135">+H40/H39-1</f>
        <v>2.4999999999999911E-2</v>
      </c>
      <c r="AN40" s="1">
        <f t="shared" si="135"/>
        <v>2.4999999999999911E-2</v>
      </c>
      <c r="AO40" s="1">
        <f t="shared" si="135"/>
        <v>2.4999999999999911E-2</v>
      </c>
      <c r="AP40" s="1">
        <f t="shared" si="135"/>
        <v>2.4999999999999911E-2</v>
      </c>
      <c r="AR40" s="39"/>
      <c r="AS40" s="39"/>
      <c r="AT40" s="39"/>
      <c r="AU40" s="39"/>
      <c r="AV40" s="39"/>
      <c r="AW40" s="39">
        <f t="shared" ref="AW40:AY40" si="136">+I40-H40</f>
        <v>3617.4518991651566</v>
      </c>
      <c r="AX40" s="39">
        <f t="shared" si="136"/>
        <v>3617.4518991651858</v>
      </c>
      <c r="AY40" s="39">
        <f t="shared" si="136"/>
        <v>3617.4518991651712</v>
      </c>
      <c r="AZ40" s="42"/>
      <c r="BA40" s="40"/>
      <c r="BB40" s="40"/>
      <c r="BC40" s="40"/>
      <c r="BD40" s="40"/>
      <c r="BE40" s="40"/>
      <c r="BF40" s="40">
        <f t="shared" ref="BF40:BH40" si="137">+I40/H40-1</f>
        <v>4.1666666666666519E-2</v>
      </c>
      <c r="BG40" s="40">
        <f t="shared" si="137"/>
        <v>4.0000000000000036E-2</v>
      </c>
      <c r="BH40" s="40">
        <f t="shared" si="137"/>
        <v>3.8461538461538547E-2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8">H40*$B$10</f>
        <v>88989.31671946327</v>
      </c>
      <c r="I41" s="24">
        <f t="shared" si="138"/>
        <v>92697.204916107556</v>
      </c>
      <c r="J41" s="24">
        <f t="shared" si="138"/>
        <v>96405.093112751871</v>
      </c>
      <c r="K41" s="24">
        <f t="shared" si="138"/>
        <v>100112.98130939617</v>
      </c>
      <c r="S41" s="41"/>
      <c r="X41" s="41"/>
      <c r="Y41" s="41"/>
      <c r="Z41" s="41"/>
      <c r="AA41" s="41"/>
      <c r="AB41" s="41"/>
      <c r="AC41" s="41">
        <f t="shared" ref="AC41:AF41" si="139">+H41-H40</f>
        <v>2170.4711394991027</v>
      </c>
      <c r="AD41" s="41">
        <f t="shared" si="139"/>
        <v>2260.907436978232</v>
      </c>
      <c r="AE41" s="41">
        <f t="shared" si="139"/>
        <v>2351.3437344573613</v>
      </c>
      <c r="AF41" s="41">
        <f t="shared" si="139"/>
        <v>2441.7800319364906</v>
      </c>
      <c r="AG41" s="41"/>
      <c r="AM41" s="1">
        <f t="shared" ref="AM41:AP41" si="140">+H41/H40-1</f>
        <v>2.4999999999999911E-2</v>
      </c>
      <c r="AN41" s="1">
        <f t="shared" si="140"/>
        <v>2.4999999999999911E-2</v>
      </c>
      <c r="AO41" s="1">
        <f t="shared" si="140"/>
        <v>2.4999999999999911E-2</v>
      </c>
      <c r="AP41" s="1">
        <f t="shared" si="140"/>
        <v>2.4999999999999911E-2</v>
      </c>
      <c r="AR41" s="39"/>
      <c r="AS41" s="39"/>
      <c r="AT41" s="39"/>
      <c r="AU41" s="39"/>
      <c r="AV41" s="39"/>
      <c r="AW41" s="39">
        <f t="shared" ref="AW41:AY41" si="141">+I41-H41</f>
        <v>3707.8881966442859</v>
      </c>
      <c r="AX41" s="39">
        <f t="shared" si="141"/>
        <v>3707.888196644315</v>
      </c>
      <c r="AY41" s="39">
        <f t="shared" si="141"/>
        <v>3707.8881966443005</v>
      </c>
      <c r="AZ41" s="42"/>
      <c r="BA41" s="40"/>
      <c r="BB41" s="40"/>
      <c r="BC41" s="40"/>
      <c r="BD41" s="40"/>
      <c r="BE41" s="40"/>
      <c r="BF41" s="40">
        <f t="shared" ref="BF41:BH41" si="142">+I41/H41-1</f>
        <v>4.1666666666666519E-2</v>
      </c>
      <c r="BG41" s="40">
        <f t="shared" si="142"/>
        <v>4.0000000000000036E-2</v>
      </c>
      <c r="BH41" s="40">
        <f t="shared" si="142"/>
        <v>3.8461538461538547E-2</v>
      </c>
    </row>
    <row r="42" spans="2:60" ht="14.25" customHeight="1" x14ac:dyDescent="0.3">
      <c r="J42" s="96"/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3">(+$M43+$M44)/2*N$42</f>
        <v>2475</v>
      </c>
      <c r="O43" s="78">
        <f t="shared" si="143"/>
        <v>2025</v>
      </c>
      <c r="P43" s="78">
        <f t="shared" si="143"/>
        <v>1575.0000000000002</v>
      </c>
      <c r="Q43" s="78">
        <f t="shared" si="143"/>
        <v>1125</v>
      </c>
      <c r="R43" s="78">
        <f t="shared" si="143"/>
        <v>900</v>
      </c>
      <c r="X43" s="30"/>
    </row>
    <row r="44" spans="2:60" ht="14.25" customHeight="1" x14ac:dyDescent="0.3">
      <c r="M44" s="79">
        <v>50000</v>
      </c>
      <c r="N44" s="78">
        <f t="shared" ref="N44:R44" si="144">(+$M44+$M45)/2*N$42</f>
        <v>3025</v>
      </c>
      <c r="O44" s="79">
        <f t="shared" si="144"/>
        <v>2475</v>
      </c>
      <c r="P44" s="78">
        <f t="shared" si="144"/>
        <v>1925.0000000000002</v>
      </c>
      <c r="Q44" s="78">
        <f t="shared" si="144"/>
        <v>1375</v>
      </c>
      <c r="R44" s="78">
        <f t="shared" si="144"/>
        <v>1100</v>
      </c>
      <c r="X44" s="30"/>
    </row>
    <row r="45" spans="2:60" ht="14.25" customHeight="1" x14ac:dyDescent="0.3">
      <c r="M45" s="80">
        <v>60000</v>
      </c>
      <c r="N45" s="78">
        <f t="shared" ref="N45:R45" si="145">(+$M45+$M46)/2*N$42</f>
        <v>3575</v>
      </c>
      <c r="O45" s="78">
        <f t="shared" si="145"/>
        <v>2925</v>
      </c>
      <c r="P45" s="80">
        <f t="shared" si="145"/>
        <v>2275</v>
      </c>
      <c r="Q45" s="78">
        <f t="shared" si="145"/>
        <v>1625</v>
      </c>
      <c r="R45" s="78">
        <f t="shared" si="145"/>
        <v>1300</v>
      </c>
      <c r="X45" s="30"/>
    </row>
    <row r="46" spans="2:60" ht="14.25" customHeight="1" x14ac:dyDescent="0.3">
      <c r="M46" s="81">
        <v>70000</v>
      </c>
      <c r="N46" s="78">
        <f t="shared" ref="N46:R46" si="146">(+$M46+$M47)/2*N$42</f>
        <v>4125</v>
      </c>
      <c r="O46" s="78">
        <f t="shared" si="146"/>
        <v>3375</v>
      </c>
      <c r="P46" s="78">
        <f t="shared" si="146"/>
        <v>2625.0000000000005</v>
      </c>
      <c r="Q46" s="81">
        <f t="shared" si="146"/>
        <v>1875</v>
      </c>
      <c r="R46" s="78">
        <f t="shared" si="146"/>
        <v>1500</v>
      </c>
      <c r="X46" s="30"/>
    </row>
    <row r="47" spans="2:60" ht="14.25" customHeight="1" x14ac:dyDescent="0.3">
      <c r="M47" s="82">
        <v>80000</v>
      </c>
      <c r="N47" s="78">
        <f t="shared" ref="N47:R47" si="147">(+$M47+$M48)/2*N$42</f>
        <v>4675</v>
      </c>
      <c r="O47" s="78">
        <f t="shared" si="147"/>
        <v>3825</v>
      </c>
      <c r="P47" s="78">
        <f t="shared" si="147"/>
        <v>2975.0000000000005</v>
      </c>
      <c r="Q47" s="78">
        <f t="shared" si="147"/>
        <v>2125</v>
      </c>
      <c r="R47" s="82">
        <f t="shared" si="147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8">N83/C54</f>
        <v>4565</v>
      </c>
      <c r="O54" s="2" t="e">
        <f t="shared" si="148"/>
        <v>#DIV/0!</v>
      </c>
      <c r="P54" s="2" t="e">
        <f t="shared" si="148"/>
        <v>#DIV/0!</v>
      </c>
      <c r="Q54" s="2" t="e">
        <f t="shared" si="148"/>
        <v>#DIV/0!</v>
      </c>
      <c r="R54" s="2"/>
      <c r="S54" s="2" t="e">
        <f t="shared" ref="S54:V54" si="149">S83/G54</f>
        <v>#DIV/0!</v>
      </c>
      <c r="T54" s="2">
        <f t="shared" si="149"/>
        <v>3693</v>
      </c>
      <c r="U54" s="2" t="e">
        <f t="shared" si="149"/>
        <v>#DIV/0!</v>
      </c>
      <c r="V54" s="2" t="e">
        <f t="shared" si="149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0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1">N84/C55</f>
        <v>4978.9999999999945</v>
      </c>
      <c r="O55" s="2" t="e">
        <f t="shared" si="151"/>
        <v>#DIV/0!</v>
      </c>
      <c r="P55" s="2">
        <f t="shared" si="151"/>
        <v>3987.9999999999927</v>
      </c>
      <c r="Q55" s="2">
        <f t="shared" si="151"/>
        <v>3592.9999999999927</v>
      </c>
      <c r="R55" s="2"/>
      <c r="S55" s="2" t="e">
        <f t="shared" ref="S55:V55" si="152">S84/G55</f>
        <v>#DIV/0!</v>
      </c>
      <c r="T55" s="2" t="e">
        <f t="shared" si="152"/>
        <v>#DIV/0!</v>
      </c>
      <c r="U55" s="2" t="e">
        <f t="shared" si="152"/>
        <v>#DIV/0!</v>
      </c>
      <c r="V55" s="2" t="e">
        <f t="shared" si="152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0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3">N85/C56</f>
        <v>#DIV/0!</v>
      </c>
      <c r="O56" s="2" t="e">
        <f t="shared" si="153"/>
        <v>#DIV/0!</v>
      </c>
      <c r="P56" s="2">
        <f t="shared" si="153"/>
        <v>3892.1249999999854</v>
      </c>
      <c r="Q56" s="2">
        <f t="shared" si="153"/>
        <v>3651.7499999999854</v>
      </c>
      <c r="R56" s="2"/>
      <c r="S56" s="2">
        <f t="shared" ref="S56:V56" si="154">S85/G56</f>
        <v>3911.3749999999854</v>
      </c>
      <c r="T56" s="2" t="e">
        <f t="shared" si="154"/>
        <v>#DIV/0!</v>
      </c>
      <c r="U56" s="2" t="e">
        <f t="shared" si="154"/>
        <v>#DIV/0!</v>
      </c>
      <c r="V56" s="2" t="e">
        <f t="shared" si="154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0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5">N86/C57</f>
        <v>4759.2968749999809</v>
      </c>
      <c r="O57" s="2" t="e">
        <f t="shared" si="155"/>
        <v>#DIV/0!</v>
      </c>
      <c r="P57" s="2">
        <f t="shared" si="155"/>
        <v>3823.0781249999782</v>
      </c>
      <c r="Q57" s="2">
        <f t="shared" si="155"/>
        <v>3707.9687499999804</v>
      </c>
      <c r="R57" s="2"/>
      <c r="S57" s="2">
        <f t="shared" ref="S57:V57" si="156">S86/G57</f>
        <v>3953.8593749999782</v>
      </c>
      <c r="T57" s="2" t="e">
        <f t="shared" si="156"/>
        <v>#DIV/0!</v>
      </c>
      <c r="U57" s="2" t="e">
        <f t="shared" si="156"/>
        <v>#DIV/0!</v>
      </c>
      <c r="V57" s="2" t="e">
        <f t="shared" si="156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0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7">N87/C58</f>
        <v>#DIV/0!</v>
      </c>
      <c r="O58" s="2" t="e">
        <f t="shared" si="157"/>
        <v>#DIV/0!</v>
      </c>
      <c r="P58" s="2">
        <f t="shared" si="157"/>
        <v>3783.5800781249709</v>
      </c>
      <c r="Q58" s="2">
        <f t="shared" si="157"/>
        <v>3765.3929687499767</v>
      </c>
      <c r="R58" s="2"/>
      <c r="S58" s="2">
        <f t="shared" ref="S58:V58" si="158">S87/G58</f>
        <v>3997.2058593749753</v>
      </c>
      <c r="T58" s="2">
        <f t="shared" si="158"/>
        <v>4214.0187499999738</v>
      </c>
      <c r="U58" s="2" t="e">
        <f t="shared" si="158"/>
        <v>#DIV/0!</v>
      </c>
      <c r="V58" s="2" t="e">
        <f t="shared" si="158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0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59">N88/C59</f>
        <v>#DIV/0!</v>
      </c>
      <c r="O59" s="2" t="e">
        <f t="shared" si="159"/>
        <v>#DIV/0!</v>
      </c>
      <c r="P59" s="2" t="e">
        <f t="shared" si="159"/>
        <v>#DIV/0!</v>
      </c>
      <c r="Q59" s="2">
        <f t="shared" si="159"/>
        <v>3823.7777929687195</v>
      </c>
      <c r="R59" s="2"/>
      <c r="S59" s="2">
        <f t="shared" ref="S59:V59" si="160">S88/G59</f>
        <v>4040.1860058593447</v>
      </c>
      <c r="T59" s="2">
        <f t="shared" si="160"/>
        <v>4238.5942187499677</v>
      </c>
      <c r="U59" s="2">
        <f t="shared" si="160"/>
        <v>3952.4106445312136</v>
      </c>
      <c r="V59" s="2" t="e">
        <f t="shared" si="160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0"/>
        <v>3550.0434960937127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1">N89/C60</f>
        <v>4645.8169831542618</v>
      </c>
      <c r="O60" s="2">
        <f t="shared" si="161"/>
        <v>3791.5104013671516</v>
      </c>
      <c r="P60" s="2" t="e">
        <f t="shared" si="161"/>
        <v>#DIV/0!</v>
      </c>
      <c r="Q60" s="2">
        <f t="shared" si="161"/>
        <v>3883.8972377929372</v>
      </c>
      <c r="R60" s="2"/>
      <c r="S60" s="2">
        <f t="shared" ref="S60:V60" si="162">S89/G60</f>
        <v>4080.5906560058161</v>
      </c>
      <c r="T60" s="2">
        <f t="shared" si="162"/>
        <v>4262.2840742187109</v>
      </c>
      <c r="U60" s="2" t="e">
        <f t="shared" si="162"/>
        <v>#DIV/0!</v>
      </c>
      <c r="V60" s="2" t="e">
        <f t="shared" si="162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0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3">N90/C61</f>
        <v>#DIV/0!</v>
      </c>
      <c r="O61" s="2">
        <f t="shared" si="163"/>
        <v>3743.1731614013261</v>
      </c>
      <c r="P61" s="2">
        <f t="shared" si="163"/>
        <v>3851.8589150695407</v>
      </c>
      <c r="Q61" s="2">
        <f t="shared" si="163"/>
        <v>3944.5446687377603</v>
      </c>
      <c r="R61" s="2"/>
      <c r="S61" s="2">
        <f>S90/H63</f>
        <v>0</v>
      </c>
      <c r="T61" s="2">
        <f t="shared" ref="T61:V61" si="164">T90/H61</f>
        <v>4283.9161760741772</v>
      </c>
      <c r="U61" s="2">
        <f t="shared" si="164"/>
        <v>3976.2876834105991</v>
      </c>
      <c r="V61" s="2">
        <f t="shared" si="164"/>
        <v>3629.6591907470233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0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5">N91/C62</f>
        <v>4721.3245929264376</v>
      </c>
      <c r="O62" s="2" t="e">
        <f t="shared" si="165"/>
        <v>#DIV/0!</v>
      </c>
      <c r="P62" s="2" t="e">
        <f t="shared" si="165"/>
        <v>#DIV/0!</v>
      </c>
      <c r="Q62" s="2">
        <f t="shared" si="165"/>
        <v>4003.533285456193</v>
      </c>
      <c r="R62" s="2"/>
      <c r="S62" s="2">
        <f t="shared" ref="S62:V62" si="166">S91/G62</f>
        <v>4164.9361829661066</v>
      </c>
      <c r="T62" s="2">
        <f t="shared" si="166"/>
        <v>4305.3390804760338</v>
      </c>
      <c r="U62" s="2">
        <f t="shared" si="166"/>
        <v>3982.1448754958619</v>
      </c>
      <c r="V62" s="2">
        <f t="shared" si="166"/>
        <v>3622.9506705156891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0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2402.0538538747969</v>
      </c>
      <c r="O63" s="2" t="e">
        <f t="shared" ref="O63:Q63" si="167">O92/D63</f>
        <v>#DIV/0!</v>
      </c>
      <c r="P63" s="2">
        <f t="shared" si="167"/>
        <v>4058.8336476449258</v>
      </c>
      <c r="Q63" s="2">
        <f t="shared" si="167"/>
        <v>4063.6966175925918</v>
      </c>
      <c r="R63" s="2"/>
      <c r="S63" s="2" t="e">
        <f t="shared" ref="S63:V63" si="168">S92/G63</f>
        <v>#DIV/0!</v>
      </c>
      <c r="T63" s="2">
        <f t="shared" si="168"/>
        <v>4321.422557487921</v>
      </c>
      <c r="U63" s="2">
        <f t="shared" si="168"/>
        <v>3987.1484973832557</v>
      </c>
      <c r="V63" s="2">
        <f t="shared" si="168"/>
        <v>3611.8744372785732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0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69">N93/C64</f>
        <v>4920.6354004433306</v>
      </c>
      <c r="O64" s="2" t="e">
        <f t="shared" si="169"/>
        <v>#DIV/0!</v>
      </c>
      <c r="P64" s="2">
        <f t="shared" si="169"/>
        <v>4212.8044888360455</v>
      </c>
      <c r="Q64" s="2" t="e">
        <f t="shared" si="169"/>
        <v>#DIV/0!</v>
      </c>
      <c r="R64" s="2"/>
      <c r="S64" s="2">
        <f t="shared" ref="S64:V64" si="170">S93/G64</f>
        <v>4244.9735772287604</v>
      </c>
      <c r="T64" s="2">
        <f t="shared" si="170"/>
        <v>4337.0581214251142</v>
      </c>
      <c r="U64" s="2" t="e">
        <f t="shared" si="170"/>
        <v>#DIV/0!</v>
      </c>
      <c r="V64" s="2">
        <f t="shared" si="170"/>
        <v>3600.3962982105295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0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1">N94/C65</f>
        <v>5070.7262854544097</v>
      </c>
      <c r="O65" s="2" t="e">
        <f t="shared" si="171"/>
        <v>#DIV/0!</v>
      </c>
      <c r="P65" s="2">
        <f t="shared" si="171"/>
        <v>4401.899601056939</v>
      </c>
      <c r="Q65" s="2">
        <f t="shared" si="171"/>
        <v>4189.9862588582037</v>
      </c>
      <c r="R65" s="2"/>
      <c r="S65" s="2">
        <f t="shared" ref="S65:V65" si="172">S94/G65</f>
        <v>4282.0729166594756</v>
      </c>
      <c r="T65" s="2">
        <f t="shared" si="172"/>
        <v>4352.159574460733</v>
      </c>
      <c r="U65" s="2" t="e">
        <f t="shared" si="172"/>
        <v>#DIV/0!</v>
      </c>
      <c r="V65" s="2" t="e">
        <f t="shared" si="172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0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3">N95/C66</f>
        <v>5255.2194425907655</v>
      </c>
      <c r="O66" s="2" t="e">
        <f t="shared" si="173"/>
        <v>#DIV/0!</v>
      </c>
      <c r="P66" s="2">
        <f t="shared" si="173"/>
        <v>4628.9970910833581</v>
      </c>
      <c r="Q66" s="2">
        <f t="shared" si="173"/>
        <v>4248.8859153296507</v>
      </c>
      <c r="R66" s="2"/>
      <c r="S66" s="2" t="e">
        <f t="shared" ref="S66:V66" si="174">S95/G66</f>
        <v>#DIV/0!</v>
      </c>
      <c r="T66" s="2">
        <f t="shared" si="174"/>
        <v>4365.6635638222406</v>
      </c>
      <c r="U66" s="2">
        <f t="shared" si="174"/>
        <v>3989.4412123148331</v>
      </c>
      <c r="V66" s="2">
        <f t="shared" si="174"/>
        <v>3567.2188608074357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0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5">N96/C67</f>
        <v>#DIV/0!</v>
      </c>
      <c r="O67" s="2">
        <f t="shared" si="175"/>
        <v>4149.4859735079735</v>
      </c>
      <c r="P67" s="2">
        <f t="shared" si="175"/>
        <v>4890.9970183604382</v>
      </c>
      <c r="Q67" s="2">
        <f t="shared" si="175"/>
        <v>4311.5080632128884</v>
      </c>
      <c r="R67" s="2"/>
      <c r="S67" s="2" t="e">
        <f t="shared" ref="S67:V67" si="176">S96/G67</f>
        <v>#DIV/0!</v>
      </c>
      <c r="T67" s="2">
        <f t="shared" si="176"/>
        <v>4374.5301529177959</v>
      </c>
      <c r="U67" s="2" t="e">
        <f t="shared" si="176"/>
        <v>#DIV/0!</v>
      </c>
      <c r="V67" s="2" t="e">
        <f t="shared" si="176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0"/>
        <v>4130.5964220325113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7">N97/C68</f>
        <v>#DIV/0!</v>
      </c>
      <c r="O68" s="2" t="e">
        <f t="shared" si="177"/>
        <v>#DIV/0!</v>
      </c>
      <c r="P68" s="2" t="e">
        <f t="shared" si="177"/>
        <v>#DIV/0!</v>
      </c>
      <c r="Q68" s="2" t="e">
        <f t="shared" si="177"/>
        <v>#DIV/0!</v>
      </c>
      <c r="R68" s="2"/>
      <c r="S68" s="2" t="e">
        <f t="shared" ref="S68:V68" si="178">S97/G68</f>
        <v>#DIV/0!</v>
      </c>
      <c r="T68" s="2" t="e">
        <f t="shared" si="178"/>
        <v>#DIV/0!</v>
      </c>
      <c r="U68" s="2">
        <f t="shared" si="178"/>
        <v>3975.6910486882553</v>
      </c>
      <c r="V68" s="2">
        <f t="shared" si="178"/>
        <v>3520.6386906357948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0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79">N98/C69</f>
        <v>0</v>
      </c>
      <c r="O69" s="2" t="e">
        <f t="shared" si="179"/>
        <v>#DIV/0!</v>
      </c>
      <c r="P69" s="2">
        <f t="shared" si="179"/>
        <v>5531.417492414922</v>
      </c>
      <c r="Q69" s="2" t="e">
        <f t="shared" si="179"/>
        <v>#DIV/0!</v>
      </c>
      <c r="R69" s="2"/>
      <c r="S69" s="2">
        <f t="shared" ref="S69:V69" si="180">S98/G69</f>
        <v>4430.0138254111371</v>
      </c>
      <c r="T69" s="2">
        <f t="shared" si="180"/>
        <v>4387.3119919092424</v>
      </c>
      <c r="U69" s="2">
        <f t="shared" si="180"/>
        <v>3964.9083249054529</v>
      </c>
      <c r="V69" s="2">
        <f t="shared" si="180"/>
        <v>3492.504657901678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0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1">P99/E70</f>
        <v>5907.7529297252913</v>
      </c>
      <c r="Q70" s="2">
        <f t="shared" si="181"/>
        <v>4502.2585503858572</v>
      </c>
      <c r="R70" s="2"/>
      <c r="S70" s="2" t="e">
        <f t="shared" ref="S70:V70" si="182">S99/G70</f>
        <v>#DIV/0!</v>
      </c>
      <c r="T70" s="2">
        <f t="shared" si="182"/>
        <v>4389.2697917069745</v>
      </c>
      <c r="U70" s="2">
        <f t="shared" si="182"/>
        <v>3948.2810330280772</v>
      </c>
      <c r="V70" s="2">
        <f t="shared" si="182"/>
        <v>3458.292274349209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0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3">P100/E71</f>
        <v>6325.8217529684189</v>
      </c>
      <c r="Q71" s="2">
        <f t="shared" si="183"/>
        <v>4567.4400141454971</v>
      </c>
      <c r="R71" s="2"/>
      <c r="S71" s="2" t="e">
        <f t="shared" ref="S71:V71" si="184">S100/G71</f>
        <v>#DIV/0!</v>
      </c>
      <c r="T71" s="2">
        <f t="shared" si="184"/>
        <v>4387.676536499639</v>
      </c>
      <c r="U71" s="2">
        <f t="shared" si="184"/>
        <v>3931.9130588537664</v>
      </c>
      <c r="V71" s="2">
        <f t="shared" si="184"/>
        <v>3422.1495812079374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0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5">P101/E72</f>
        <v>6786.6422967926192</v>
      </c>
      <c r="Q72" s="2">
        <f t="shared" si="185"/>
        <v>4632.3010144991276</v>
      </c>
      <c r="R72" s="2"/>
      <c r="S72" s="2" t="e">
        <f t="shared" ref="S72:V72" si="186">S101/G72</f>
        <v>#DIV/0!</v>
      </c>
      <c r="T72" s="2" t="e">
        <f t="shared" si="186"/>
        <v>#DIV/0!</v>
      </c>
      <c r="U72" s="2" t="e">
        <f t="shared" si="186"/>
        <v>#DIV/0!</v>
      </c>
      <c r="V72" s="2">
        <f t="shared" si="186"/>
        <v>3380.2533207381348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0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7">P102/E73</f>
        <v>#DIV/0!</v>
      </c>
      <c r="Q73" s="2" t="e">
        <f t="shared" si="187"/>
        <v>#DIV/0!</v>
      </c>
      <c r="R73" s="2"/>
      <c r="S73" s="2" t="e">
        <f t="shared" ref="S73:V73" si="188">S102/G73</f>
        <v>#DIV/0!</v>
      </c>
      <c r="T73" s="2" t="e">
        <f t="shared" si="188"/>
        <v>#DIV/0!</v>
      </c>
      <c r="U73" s="2">
        <f t="shared" si="188"/>
        <v>3884.5092824582243</v>
      </c>
      <c r="V73" s="2" t="e">
        <f t="shared" si="188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0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89">P103/E74</f>
        <v>7815.7398130677366</v>
      </c>
      <c r="Q74" s="2" t="e">
        <f t="shared" si="189"/>
        <v>#DIV/0!</v>
      </c>
      <c r="R74" s="2"/>
      <c r="S74" s="2" t="e">
        <f t="shared" ref="S74:V74" si="190">S103/G74</f>
        <v>#DIV/0!</v>
      </c>
      <c r="T74" s="2">
        <f t="shared" si="190"/>
        <v>4346.5891339389054</v>
      </c>
      <c r="U74" s="2">
        <f t="shared" si="190"/>
        <v>3831.8220145196733</v>
      </c>
      <c r="V74" s="2">
        <f t="shared" si="190"/>
        <v>3262.0548951004944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0"/>
        <v>4683.2877756812668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1">SUM(N54:N74)</f>
        <v>#DIV/0!</v>
      </c>
      <c r="O75" s="2" t="e">
        <f t="shared" si="191"/>
        <v>#DIV/0!</v>
      </c>
      <c r="P75" s="2" t="e">
        <f t="shared" si="191"/>
        <v>#DIV/0!</v>
      </c>
      <c r="Q75" s="2" t="e">
        <f t="shared" si="191"/>
        <v>#DIV/0!</v>
      </c>
      <c r="R75" s="2"/>
      <c r="S75" s="2" t="e">
        <f t="shared" ref="S75:V75" si="192">SUM(S54:S74)</f>
        <v>#DIV/0!</v>
      </c>
      <c r="T75" s="2" t="e">
        <f t="shared" si="192"/>
        <v>#DIV/0!</v>
      </c>
      <c r="U75" s="2" t="e">
        <f t="shared" si="192"/>
        <v>#DIV/0!</v>
      </c>
      <c r="V75" s="2" t="e">
        <f t="shared" si="192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3">SUM(C54:C79)</f>
        <v>19.5</v>
      </c>
      <c r="D80" s="1">
        <f t="shared" si="193"/>
        <v>3</v>
      </c>
      <c r="E80" s="1">
        <f t="shared" si="193"/>
        <v>21.5</v>
      </c>
      <c r="F80" s="1">
        <f t="shared" si="193"/>
        <v>40</v>
      </c>
      <c r="G80" s="1">
        <f t="shared" si="193"/>
        <v>13</v>
      </c>
      <c r="H80" s="1">
        <f t="shared" si="193"/>
        <v>39.03</v>
      </c>
      <c r="I80" s="1">
        <f t="shared" si="193"/>
        <v>19.5</v>
      </c>
      <c r="J80" s="1">
        <f t="shared" si="193"/>
        <v>29</v>
      </c>
      <c r="K80" s="1">
        <f t="shared" si="193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258000</v>
      </c>
      <c r="D83" s="58">
        <f t="shared" ref="D83:J83" si="194">D54*D16</f>
        <v>0</v>
      </c>
      <c r="E83" s="58">
        <f t="shared" si="194"/>
        <v>0</v>
      </c>
      <c r="F83" s="58">
        <f t="shared" si="194"/>
        <v>0</v>
      </c>
      <c r="G83" s="58">
        <f t="shared" si="194"/>
        <v>0</v>
      </c>
      <c r="H83" s="58">
        <f t="shared" si="194"/>
        <v>144000</v>
      </c>
      <c r="I83" s="58">
        <f t="shared" si="194"/>
        <v>0</v>
      </c>
      <c r="J83" s="58">
        <f t="shared" si="194"/>
        <v>0</v>
      </c>
      <c r="K83" s="58">
        <f>K54*'Pla in Curnt Cell v M 6-30 3'!K16</f>
        <v>0</v>
      </c>
      <c r="L83" s="58"/>
      <c r="M83" s="53">
        <v>0</v>
      </c>
      <c r="N83" s="2">
        <f>C83-'Current w-Formula'!B55</f>
        <v>27390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11079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5">SUM(C55*C17)</f>
        <v>110187.49999999999</v>
      </c>
      <c r="D84" s="58">
        <f t="shared" ref="D84:K84" si="196">D55*D17</f>
        <v>0</v>
      </c>
      <c r="E84" s="58">
        <f t="shared" si="196"/>
        <v>46124.999999999993</v>
      </c>
      <c r="F84" s="58">
        <f t="shared" si="196"/>
        <v>47149.999999999993</v>
      </c>
      <c r="G84" s="58">
        <f t="shared" si="196"/>
        <v>0</v>
      </c>
      <c r="H84" s="58">
        <f t="shared" si="196"/>
        <v>0</v>
      </c>
      <c r="I84" s="58">
        <f t="shared" si="196"/>
        <v>0</v>
      </c>
      <c r="J84" s="58">
        <f t="shared" si="196"/>
        <v>0</v>
      </c>
      <c r="K84" s="58">
        <f t="shared" si="196"/>
        <v>0</v>
      </c>
      <c r="L84" s="58"/>
      <c r="M84" s="53">
        <v>1</v>
      </c>
      <c r="N84" s="2">
        <f>C84-'Current w-Formula'!B56</f>
        <v>12447.499999999985</v>
      </c>
      <c r="O84" s="2">
        <f>D84-'Current w-Formula'!C56</f>
        <v>0</v>
      </c>
      <c r="P84" s="2">
        <f>E84-'Current w-Formula'!D56</f>
        <v>3987.9999999999927</v>
      </c>
      <c r="Q84" s="2">
        <f>F84-'Current w-Formula'!E56</f>
        <v>3592.9999999999927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5"/>
        <v>0</v>
      </c>
      <c r="D85" s="58">
        <f t="shared" ref="D85:K85" si="197">D56*D18</f>
        <v>0</v>
      </c>
      <c r="E85" s="58">
        <f t="shared" si="197"/>
        <v>47278.124999999985</v>
      </c>
      <c r="F85" s="58">
        <f t="shared" si="197"/>
        <v>96657.499999999971</v>
      </c>
      <c r="G85" s="58">
        <f t="shared" si="197"/>
        <v>49379.374999999985</v>
      </c>
      <c r="H85" s="58">
        <f t="shared" si="197"/>
        <v>0</v>
      </c>
      <c r="I85" s="58">
        <f t="shared" si="197"/>
        <v>0</v>
      </c>
      <c r="J85" s="58">
        <f t="shared" si="197"/>
        <v>0</v>
      </c>
      <c r="K85" s="58">
        <f t="shared" si="197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3892.1249999999854</v>
      </c>
      <c r="Q85" s="2">
        <f>F85-'Current w-Formula'!E57</f>
        <v>7303.4999999999709</v>
      </c>
      <c r="R85" s="2"/>
      <c r="S85" s="2">
        <f>G85-'Current w-Formula'!F57</f>
        <v>3911.3749999999854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5"/>
        <v>138918.89062499994</v>
      </c>
      <c r="D86" s="58">
        <f t="shared" ref="D86:K86" si="198">D57*D19</f>
        <v>0</v>
      </c>
      <c r="E86" s="58">
        <f t="shared" si="198"/>
        <v>24230.039062499989</v>
      </c>
      <c r="F86" s="58">
        <f t="shared" si="198"/>
        <v>148610.90624999994</v>
      </c>
      <c r="G86" s="58">
        <f t="shared" si="198"/>
        <v>50613.859374999978</v>
      </c>
      <c r="H86" s="58">
        <f t="shared" si="198"/>
        <v>0</v>
      </c>
      <c r="I86" s="58">
        <f t="shared" si="198"/>
        <v>0</v>
      </c>
      <c r="J86" s="58">
        <f t="shared" si="198"/>
        <v>0</v>
      </c>
      <c r="K86" s="58">
        <f t="shared" si="198"/>
        <v>0</v>
      </c>
      <c r="L86" s="58"/>
      <c r="M86" s="53">
        <v>3</v>
      </c>
      <c r="N86" s="2">
        <f>C86-'Current w-Formula'!B58</f>
        <v>14277.890624999942</v>
      </c>
      <c r="O86" s="2">
        <f>D86-'Current w-Formula'!C58</f>
        <v>0</v>
      </c>
      <c r="P86" s="2">
        <f>E86-'Current w-Formula'!D58</f>
        <v>1911.5390624999891</v>
      </c>
      <c r="Q86" s="2">
        <f>F86-'Current w-Formula'!E58</f>
        <v>11123.906249999942</v>
      </c>
      <c r="R86" s="2"/>
      <c r="S86" s="2">
        <f>G86-'Current w-Formula'!F58</f>
        <v>3953.8593749999782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5"/>
        <v>0</v>
      </c>
      <c r="D87" s="58">
        <f t="shared" ref="D87:K87" si="199">D58*D20</f>
        <v>0</v>
      </c>
      <c r="E87" s="58">
        <f t="shared" si="199"/>
        <v>49671.580078124971</v>
      </c>
      <c r="F87" s="58">
        <f t="shared" si="199"/>
        <v>330040.05429687485</v>
      </c>
      <c r="G87" s="58">
        <f t="shared" si="199"/>
        <v>51879.205859374975</v>
      </c>
      <c r="H87" s="58">
        <f t="shared" si="199"/>
        <v>52983.018749999974</v>
      </c>
      <c r="I87" s="58">
        <f t="shared" si="199"/>
        <v>0</v>
      </c>
      <c r="J87" s="58">
        <f t="shared" si="199"/>
        <v>0</v>
      </c>
      <c r="K87" s="58">
        <f t="shared" si="199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3783.5800781249709</v>
      </c>
      <c r="Q87" s="2">
        <f>F87-'Current w-Formula'!E59</f>
        <v>24475.054296874849</v>
      </c>
      <c r="R87" s="2"/>
      <c r="S87" s="2">
        <f>G87-'Current w-Formula'!F59</f>
        <v>3997.2058593749753</v>
      </c>
      <c r="T87" s="2">
        <f>H87-'Current w-Formula'!G59</f>
        <v>4214.0187499999738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5"/>
        <v>0</v>
      </c>
      <c r="D88" s="58">
        <f t="shared" ref="D88:K88" si="200">D59*D21</f>
        <v>0</v>
      </c>
      <c r="E88" s="58">
        <f t="shared" si="200"/>
        <v>0</v>
      </c>
      <c r="F88" s="58">
        <f t="shared" si="200"/>
        <v>156134.33337890616</v>
      </c>
      <c r="G88" s="58">
        <f t="shared" si="200"/>
        <v>53176.186005859345</v>
      </c>
      <c r="H88" s="58">
        <f t="shared" si="200"/>
        <v>108615.18843749994</v>
      </c>
      <c r="I88" s="58">
        <f t="shared" si="200"/>
        <v>56570.410644531214</v>
      </c>
      <c r="J88" s="58">
        <f t="shared" si="200"/>
        <v>0</v>
      </c>
      <c r="K88" s="58">
        <f t="shared" si="200"/>
        <v>61096.043496093713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11471.333378906158</v>
      </c>
      <c r="R88" s="2"/>
      <c r="S88" s="2">
        <f>G88-'Current w-Formula'!F60</f>
        <v>4040.1860058593447</v>
      </c>
      <c r="T88" s="2">
        <f>H88-'Current w-Formula'!G60</f>
        <v>8477.1884374999354</v>
      </c>
      <c r="U88" s="2">
        <f>I88-'Current w-Formula'!H60</f>
        <v>3952.4106445312136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3550.0434960937127</v>
      </c>
    </row>
    <row r="89" spans="2:33" ht="14.25" customHeight="1" x14ac:dyDescent="0.3">
      <c r="B89" s="53">
        <v>6</v>
      </c>
      <c r="C89" s="58">
        <f t="shared" si="195"/>
        <v>49866.816983154262</v>
      </c>
      <c r="D89" s="58">
        <f t="shared" ref="D89:K89" si="201">D60*D22</f>
        <v>51026.510401367152</v>
      </c>
      <c r="E89" s="58">
        <f t="shared" si="201"/>
        <v>0</v>
      </c>
      <c r="F89" s="58">
        <f t="shared" si="201"/>
        <v>400094.22928344703</v>
      </c>
      <c r="G89" s="58">
        <f t="shared" si="201"/>
        <v>163516.77196801745</v>
      </c>
      <c r="H89" s="58">
        <f t="shared" si="201"/>
        <v>111330.56814843742</v>
      </c>
      <c r="I89" s="58">
        <f t="shared" si="201"/>
        <v>0</v>
      </c>
      <c r="J89" s="58">
        <f t="shared" si="201"/>
        <v>0</v>
      </c>
      <c r="K89" s="58">
        <f t="shared" si="201"/>
        <v>0</v>
      </c>
      <c r="L89" s="58"/>
      <c r="M89" s="53">
        <v>6</v>
      </c>
      <c r="N89" s="2">
        <f>C89-'Current w-Formula'!B61</f>
        <v>4645.8169831542618</v>
      </c>
      <c r="O89" s="2">
        <f>D89-'Current w-Formula'!C61</f>
        <v>3791.5104013671516</v>
      </c>
      <c r="P89" s="2">
        <f>E89-'Current w-Formula'!D61</f>
        <v>0</v>
      </c>
      <c r="Q89" s="2">
        <f>F89-'Current w-Formula'!E61</f>
        <v>29129.229283447028</v>
      </c>
      <c r="R89" s="2"/>
      <c r="S89" s="2">
        <f>G89-'Current w-Formula'!F61</f>
        <v>12241.771968017449</v>
      </c>
      <c r="T89" s="2">
        <f>H89-'Current w-Formula'!G61</f>
        <v>8524.5681484374218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5"/>
        <v>0</v>
      </c>
      <c r="D90" s="58">
        <f t="shared" ref="D90:K90" si="202">D61*D23</f>
        <v>52302.173161401326</v>
      </c>
      <c r="E90" s="58">
        <f t="shared" si="202"/>
        <v>53490.858915069541</v>
      </c>
      <c r="F90" s="58">
        <f t="shared" si="202"/>
        <v>164038.63400621328</v>
      </c>
      <c r="G90" s="58">
        <f t="shared" si="202"/>
        <v>0</v>
      </c>
      <c r="H90" s="58">
        <f t="shared" si="202"/>
        <v>228227.66470429671</v>
      </c>
      <c r="I90" s="58">
        <f t="shared" si="202"/>
        <v>118868.5753668212</v>
      </c>
      <c r="J90" s="58">
        <f t="shared" si="202"/>
        <v>185434.97757224107</v>
      </c>
      <c r="K90" s="58">
        <f t="shared" si="202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3743.1731614013261</v>
      </c>
      <c r="P90" s="2">
        <f>E90-'Current w-Formula'!D62</f>
        <v>3851.8589150695407</v>
      </c>
      <c r="Q90" s="2">
        <f>F90-'Current w-Formula'!E62</f>
        <v>11833.63400621328</v>
      </c>
      <c r="R90" s="2"/>
      <c r="S90" s="2">
        <f>G90-'Current w-Formula'!F62</f>
        <v>0</v>
      </c>
      <c r="T90" s="2">
        <f>H90-'Current w-Formula'!G62</f>
        <v>17135.664704296709</v>
      </c>
      <c r="U90" s="2">
        <f>I90-'Current w-Formula'!H62</f>
        <v>7952.5753668211983</v>
      </c>
      <c r="V90" s="2">
        <f>J90-'Current w-Formula'!I62</f>
        <v>10888.97757224107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5"/>
        <v>104782.64918585288</v>
      </c>
      <c r="D91" s="58">
        <f t="shared" ref="D91:K91" si="203">D62*D24</f>
        <v>0</v>
      </c>
      <c r="E91" s="58">
        <f t="shared" si="203"/>
        <v>0</v>
      </c>
      <c r="F91" s="58">
        <f t="shared" si="203"/>
        <v>112093.06657091239</v>
      </c>
      <c r="G91" s="58">
        <f t="shared" si="203"/>
        <v>143162.34045741527</v>
      </c>
      <c r="H91" s="58">
        <f t="shared" si="203"/>
        <v>315810.03103457059</v>
      </c>
      <c r="I91" s="58">
        <f t="shared" si="203"/>
        <v>60920.144875495862</v>
      </c>
      <c r="J91" s="58">
        <f t="shared" si="203"/>
        <v>63356.950670515689</v>
      </c>
      <c r="K91" s="58">
        <f t="shared" si="203"/>
        <v>0</v>
      </c>
      <c r="L91" s="58"/>
      <c r="M91" s="53">
        <v>8</v>
      </c>
      <c r="N91" s="2">
        <f>C91-'Current w-Formula'!B63</f>
        <v>9442.6491858528752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8007.0665709123859</v>
      </c>
      <c r="R91" s="2"/>
      <c r="S91" s="2">
        <f>G91-'Current w-Formula'!F63</f>
        <v>10412.340457415266</v>
      </c>
      <c r="T91" s="2">
        <f>H91-'Current w-Formula'!G63</f>
        <v>23248.831034570583</v>
      </c>
      <c r="U91" s="2">
        <f>I91-'Current w-Formula'!H63</f>
        <v>3982.1448754958619</v>
      </c>
      <c r="V91" s="2">
        <f>J91-'Current w-Formula'!I63</f>
        <v>3622.9506705156891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5"/>
        <v>53701.107707749594</v>
      </c>
      <c r="D92" s="58">
        <f t="shared" ref="D92:K92" si="204">D63*D25</f>
        <v>0</v>
      </c>
      <c r="E92" s="58">
        <f t="shared" si="204"/>
        <v>56198.833647644926</v>
      </c>
      <c r="F92" s="58">
        <f t="shared" si="204"/>
        <v>172343.08985277778</v>
      </c>
      <c r="G92" s="58">
        <f t="shared" si="204"/>
        <v>0</v>
      </c>
      <c r="H92" s="58">
        <f t="shared" si="204"/>
        <v>149863.5563937198</v>
      </c>
      <c r="I92" s="58">
        <f t="shared" si="204"/>
        <v>124886.29699476651</v>
      </c>
      <c r="J92" s="58">
        <f t="shared" si="204"/>
        <v>64940.874437278573</v>
      </c>
      <c r="K92" s="58">
        <f t="shared" si="204"/>
        <v>0</v>
      </c>
      <c r="L92" s="58"/>
      <c r="M92" s="53">
        <v>9</v>
      </c>
      <c r="N92" s="2">
        <f>C92-'Current w-Formula'!B64</f>
        <v>4804.1077077495938</v>
      </c>
      <c r="O92" s="2">
        <f>D92-'Current w-Formula'!C64</f>
        <v>0</v>
      </c>
      <c r="P92" s="2">
        <f>E92-'Current w-Formula'!D64</f>
        <v>4058.8336476449258</v>
      </c>
      <c r="Q92" s="2">
        <f>F92-'Current w-Formula'!E64</f>
        <v>12191.089852777775</v>
      </c>
      <c r="R92" s="2"/>
      <c r="S92" s="2">
        <f>G92-'Current w-Formula'!F64</f>
        <v>0</v>
      </c>
      <c r="T92" s="2">
        <f>H92-'Current w-Formula'!G64</f>
        <v>10803.556393719802</v>
      </c>
      <c r="U92" s="2">
        <f>I92-'Current w-Formula'!H64</f>
        <v>7974.2969947665115</v>
      </c>
      <c r="V92" s="2">
        <f>J92-'Current w-Formula'!I64</f>
        <v>3611.8744372785732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5"/>
        <v>55043.635400443331</v>
      </c>
      <c r="D93" s="58">
        <f t="shared" ref="D93:K93" si="205">D64*D26</f>
        <v>0</v>
      </c>
      <c r="E93" s="58">
        <f t="shared" si="205"/>
        <v>115207.60897767209</v>
      </c>
      <c r="F93" s="58">
        <f t="shared" si="205"/>
        <v>0</v>
      </c>
      <c r="G93" s="58">
        <f t="shared" si="205"/>
        <v>30081.98678861438</v>
      </c>
      <c r="H93" s="58">
        <f t="shared" si="205"/>
        <v>122888.11624285023</v>
      </c>
      <c r="I93" s="58">
        <f t="shared" si="205"/>
        <v>0</v>
      </c>
      <c r="J93" s="58">
        <f t="shared" si="205"/>
        <v>133128.79259642106</v>
      </c>
      <c r="K93" s="58">
        <f t="shared" si="205"/>
        <v>0</v>
      </c>
      <c r="L93" s="58"/>
      <c r="M93" s="53">
        <v>10</v>
      </c>
      <c r="N93" s="2">
        <f>C93-'Current w-Formula'!B65</f>
        <v>4920.6354004433306</v>
      </c>
      <c r="O93" s="2">
        <f>D93-'Current w-Formula'!C65</f>
        <v>0</v>
      </c>
      <c r="P93" s="2">
        <f>E93-'Current w-Formula'!D65</f>
        <v>8425.608977672091</v>
      </c>
      <c r="Q93" s="2">
        <f>F93-'Current w-Formula'!E65</f>
        <v>0</v>
      </c>
      <c r="R93" s="2"/>
      <c r="S93" s="2">
        <f>G93-'Current w-Formula'!F65</f>
        <v>2122.4867886143802</v>
      </c>
      <c r="T93" s="2">
        <f>H93-'Current w-Formula'!G65</f>
        <v>8674.1162428502284</v>
      </c>
      <c r="U93" s="2">
        <f>I93-'Current w-Formula'!H65</f>
        <v>0</v>
      </c>
      <c r="V93" s="2">
        <f>J93-'Current w-Formula'!I65</f>
        <v>7200.792596421059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5"/>
        <v>56419.72628545441</v>
      </c>
      <c r="D94" s="58">
        <f t="shared" ref="D94:K94" si="206">D65*D27</f>
        <v>0</v>
      </c>
      <c r="E94" s="58">
        <f t="shared" si="206"/>
        <v>59043.899601056939</v>
      </c>
      <c r="F94" s="58">
        <f t="shared" si="206"/>
        <v>181067.95877657461</v>
      </c>
      <c r="G94" s="58">
        <f t="shared" si="206"/>
        <v>61668.072916659476</v>
      </c>
      <c r="H94" s="58">
        <f t="shared" si="206"/>
        <v>188940.4787233822</v>
      </c>
      <c r="I94" s="58">
        <f t="shared" si="206"/>
        <v>0</v>
      </c>
      <c r="J94" s="58">
        <f t="shared" si="206"/>
        <v>0</v>
      </c>
      <c r="K94" s="58">
        <f t="shared" si="206"/>
        <v>0</v>
      </c>
      <c r="L94" s="58"/>
      <c r="M94" s="53">
        <v>11</v>
      </c>
      <c r="N94" s="2">
        <f>C94-'Current w-Formula'!B66</f>
        <v>5070.7262854544097</v>
      </c>
      <c r="O94" s="2">
        <f>D94-'Current w-Formula'!C66</f>
        <v>0</v>
      </c>
      <c r="P94" s="2">
        <f>E94-'Current w-Formula'!D66</f>
        <v>4401.899601056939</v>
      </c>
      <c r="Q94" s="2">
        <f>F94-'Current w-Formula'!E66</f>
        <v>12569.958776574611</v>
      </c>
      <c r="R94" s="2"/>
      <c r="S94" s="2">
        <f>G94-'Current w-Formula'!F66</f>
        <v>4282.0729166594756</v>
      </c>
      <c r="T94" s="2">
        <f>H94-'Current w-Formula'!G66</f>
        <v>13056.478723382199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5"/>
        <v>57830.219442590766</v>
      </c>
      <c r="D95" s="58">
        <f t="shared" ref="D95:K95" si="207">D66*D28</f>
        <v>0</v>
      </c>
      <c r="E95" s="58">
        <f t="shared" si="207"/>
        <v>60519.997091083358</v>
      </c>
      <c r="F95" s="58">
        <f t="shared" si="207"/>
        <v>61864.885915329651</v>
      </c>
      <c r="G95" s="58">
        <f t="shared" si="207"/>
        <v>0</v>
      </c>
      <c r="H95" s="58">
        <f t="shared" si="207"/>
        <v>193663.99069146672</v>
      </c>
      <c r="I95" s="58">
        <f t="shared" si="207"/>
        <v>168111.10303078708</v>
      </c>
      <c r="J95" s="58">
        <f t="shared" si="207"/>
        <v>69934.218860807436</v>
      </c>
      <c r="K95" s="58">
        <f t="shared" si="207"/>
        <v>0</v>
      </c>
      <c r="L95" s="58"/>
      <c r="M95" s="53">
        <v>12</v>
      </c>
      <c r="N95" s="2">
        <f>C95-'Current w-Formula'!B67</f>
        <v>5255.2194425907655</v>
      </c>
      <c r="O95" s="2">
        <f>D95-'Current w-Formula'!C67</f>
        <v>0</v>
      </c>
      <c r="P95" s="2">
        <f>E95-'Current w-Formula'!D67</f>
        <v>4628.9970910833581</v>
      </c>
      <c r="Q95" s="2">
        <f>F95-'Current w-Formula'!E67</f>
        <v>4248.8859153296507</v>
      </c>
      <c r="R95" s="2"/>
      <c r="S95" s="2">
        <f>G95-'Current w-Formula'!F67</f>
        <v>0</v>
      </c>
      <c r="T95" s="2">
        <f>H95-'Current w-Formula'!G67</f>
        <v>13096.990691466723</v>
      </c>
      <c r="U95" s="2">
        <f>I95-'Current w-Formula'!H67</f>
        <v>9973.6030307870824</v>
      </c>
      <c r="V95" s="2">
        <f>J95-'Current w-Formula'!I67</f>
        <v>3567.2188608074357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5"/>
        <v>0</v>
      </c>
      <c r="D96" s="58">
        <f t="shared" ref="D96:K96" si="208">D67*D29</f>
        <v>60654.485973507974</v>
      </c>
      <c r="E96" s="58">
        <f t="shared" si="208"/>
        <v>124065.99403672088</v>
      </c>
      <c r="F96" s="58">
        <f t="shared" si="208"/>
        <v>63411.508063212888</v>
      </c>
      <c r="G96" s="58">
        <f t="shared" si="208"/>
        <v>0</v>
      </c>
      <c r="H96" s="58">
        <f t="shared" si="208"/>
        <v>174023.23430217381</v>
      </c>
      <c r="I96" s="58">
        <f t="shared" si="208"/>
        <v>0</v>
      </c>
      <c r="J96" s="58">
        <f t="shared" si="208"/>
        <v>0</v>
      </c>
      <c r="K96" s="58">
        <f t="shared" si="208"/>
        <v>74439.596422032511</v>
      </c>
      <c r="L96" s="58"/>
      <c r="M96" s="53">
        <v>13</v>
      </c>
      <c r="N96" s="2">
        <f>C96-'Current w-Formula'!B68</f>
        <v>0</v>
      </c>
      <c r="O96" s="2">
        <f>D96-'Current w-Formula'!C68</f>
        <v>4149.4859735079735</v>
      </c>
      <c r="P96" s="2">
        <f>E96-'Current w-Formula'!D68</f>
        <v>9781.9940367208765</v>
      </c>
      <c r="Q96" s="2">
        <f>F96-'Current w-Formula'!E68</f>
        <v>4311.5080632128884</v>
      </c>
      <c r="R96" s="2"/>
      <c r="S96" s="2">
        <f>G96-'Current w-Formula'!F68</f>
        <v>0</v>
      </c>
      <c r="T96" s="2">
        <f>H96-'Current w-Formula'!G68</f>
        <v>11505.014302173804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4130.5964220325113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09">D68*D30</f>
        <v>0</v>
      </c>
      <c r="E97" s="58">
        <f t="shared" si="209"/>
        <v>0</v>
      </c>
      <c r="F97" s="58">
        <f t="shared" si="209"/>
        <v>0</v>
      </c>
      <c r="G97" s="58">
        <f t="shared" si="209"/>
        <v>0</v>
      </c>
      <c r="H97" s="58">
        <f t="shared" si="209"/>
        <v>0</v>
      </c>
      <c r="I97" s="58">
        <f t="shared" si="209"/>
        <v>70648.691048688255</v>
      </c>
      <c r="J97" s="58">
        <f t="shared" si="209"/>
        <v>73474.638690635795</v>
      </c>
      <c r="K97" s="58">
        <f t="shared" si="209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3975.6910486882553</v>
      </c>
      <c r="V97" s="2">
        <f>J97-'Current w-Formula'!I69</f>
        <v>3520.6386906357948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62276.821159418701</v>
      </c>
      <c r="D98" s="58">
        <f>D69*D30</f>
        <v>0</v>
      </c>
      <c r="E98" s="58">
        <f t="shared" ref="E98:K98" si="210">E69*E31</f>
        <v>195520.25247724477</v>
      </c>
      <c r="F98" s="58">
        <f t="shared" si="210"/>
        <v>0</v>
      </c>
      <c r="G98" s="58">
        <f t="shared" si="210"/>
        <v>136140.02765082227</v>
      </c>
      <c r="H98" s="58">
        <f t="shared" si="210"/>
        <v>34759.155995954621</v>
      </c>
      <c r="I98" s="58">
        <f t="shared" si="210"/>
        <v>72414.908324905453</v>
      </c>
      <c r="J98" s="58">
        <f t="shared" si="210"/>
        <v>225934.51397370503</v>
      </c>
      <c r="K98" s="58">
        <f t="shared" si="210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16594.252477244765</v>
      </c>
      <c r="Q98" s="2">
        <f>F98-'Current w-Formula'!E70</f>
        <v>0</v>
      </c>
      <c r="R98" s="2"/>
      <c r="S98" s="2">
        <f>G98-'Current w-Formula'!F70</f>
        <v>8860.0276508222742</v>
      </c>
      <c r="T98" s="2">
        <f>H98-'Current w-Formula'!G70</f>
        <v>2193.6559959546212</v>
      </c>
      <c r="U98" s="2">
        <f>I98-'Current w-Formula'!H70</f>
        <v>3964.9083249054529</v>
      </c>
      <c r="V98" s="2">
        <f>J98-'Current w-Formula'!I70</f>
        <v>10477.513973705034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1">E70*E32</f>
        <v>66802.752929725291</v>
      </c>
      <c r="F99" s="58">
        <f t="shared" si="211"/>
        <v>136574.51710077171</v>
      </c>
      <c r="G99" s="58">
        <f t="shared" si="211"/>
        <v>0</v>
      </c>
      <c r="H99" s="58">
        <f t="shared" si="211"/>
        <v>142512.53958341395</v>
      </c>
      <c r="I99" s="58">
        <f t="shared" si="211"/>
        <v>74225.281033028077</v>
      </c>
      <c r="J99" s="58">
        <f t="shared" si="211"/>
        <v>154388.58454869842</v>
      </c>
      <c r="K99" s="58">
        <f t="shared" si="211"/>
        <v>0</v>
      </c>
      <c r="L99" s="58"/>
      <c r="M99" s="53">
        <v>16</v>
      </c>
      <c r="N99" s="53"/>
      <c r="O99" s="53"/>
      <c r="P99" s="2">
        <f>E99-'Current w-Formula'!D71</f>
        <v>5907.7529297252913</v>
      </c>
      <c r="Q99" s="2">
        <f>F99-'Current w-Formula'!E71</f>
        <v>9004.5171007717145</v>
      </c>
      <c r="R99" s="2"/>
      <c r="S99" s="2">
        <f>G99-'Current w-Formula'!F71</f>
        <v>0</v>
      </c>
      <c r="T99" s="2">
        <f>H99-'Current w-Formula'!G71</f>
        <v>8778.539583413949</v>
      </c>
      <c r="U99" s="2">
        <f>I99-'Current w-Formula'!H71</f>
        <v>3948.2810330280772</v>
      </c>
      <c r="V99" s="2">
        <f>J99-'Current w-Formula'!I71</f>
        <v>6916.5845486984181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2">E71*E33</f>
        <v>68472.821752968419</v>
      </c>
      <c r="F100" s="58">
        <f t="shared" si="212"/>
        <v>69994.440014145497</v>
      </c>
      <c r="G100" s="58">
        <f t="shared" si="212"/>
        <v>0</v>
      </c>
      <c r="H100" s="58">
        <f t="shared" si="212"/>
        <v>146075.35307299928</v>
      </c>
      <c r="I100" s="58">
        <f t="shared" si="212"/>
        <v>228242.7391765613</v>
      </c>
      <c r="J100" s="58">
        <f t="shared" si="212"/>
        <v>316496.59832483175</v>
      </c>
      <c r="K100" s="58">
        <f t="shared" si="212"/>
        <v>0</v>
      </c>
      <c r="L100" s="58"/>
      <c r="M100" s="53">
        <v>17</v>
      </c>
      <c r="N100" s="53"/>
      <c r="O100" s="53"/>
      <c r="P100" s="2">
        <f>E100-'Current w-Formula'!D72</f>
        <v>6325.8217529684189</v>
      </c>
      <c r="Q100" s="2">
        <f>F100-'Current w-Formula'!E72</f>
        <v>4567.4400141454971</v>
      </c>
      <c r="R100" s="2"/>
      <c r="S100" s="2">
        <f>G100-'Current w-Formula'!F72</f>
        <v>0</v>
      </c>
      <c r="T100" s="2">
        <f>H100-'Current w-Formula'!G72</f>
        <v>8775.3530729992781</v>
      </c>
      <c r="U100" s="2">
        <f>I100-'Current w-Formula'!H72</f>
        <v>11795.739176561299</v>
      </c>
      <c r="V100" s="2">
        <f>J100-'Current w-Formula'!I72</f>
        <v>13688.59832483175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3">E72*E34</f>
        <v>140369.28459358524</v>
      </c>
      <c r="F101" s="58">
        <f t="shared" si="213"/>
        <v>71744.301014499128</v>
      </c>
      <c r="G101" s="58">
        <f t="shared" si="213"/>
        <v>0</v>
      </c>
      <c r="H101" s="58">
        <f t="shared" si="213"/>
        <v>0</v>
      </c>
      <c r="I101" s="58">
        <f t="shared" si="213"/>
        <v>0</v>
      </c>
      <c r="J101" s="58">
        <f t="shared" si="213"/>
        <v>162204.50664147627</v>
      </c>
      <c r="K101" s="58">
        <f t="shared" si="213"/>
        <v>0</v>
      </c>
      <c r="L101" s="58"/>
      <c r="M101" s="53">
        <v>18</v>
      </c>
      <c r="N101" s="53"/>
      <c r="O101" s="53"/>
      <c r="P101" s="2">
        <f>E101-'Current w-Formula'!D73</f>
        <v>13573.284593585238</v>
      </c>
      <c r="Q101" s="2">
        <f>F101-'Current w-Formula'!E73</f>
        <v>4632.3010144991276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6760.5066414762696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4">E73*E35</f>
        <v>0</v>
      </c>
      <c r="F102" s="58">
        <f t="shared" si="214"/>
        <v>0</v>
      </c>
      <c r="G102" s="58">
        <f t="shared" si="214"/>
        <v>0</v>
      </c>
      <c r="H102" s="58">
        <f t="shared" si="214"/>
        <v>0</v>
      </c>
      <c r="I102" s="58">
        <f t="shared" si="214"/>
        <v>159865.01856491645</v>
      </c>
      <c r="J102" s="58">
        <f t="shared" si="214"/>
        <v>0</v>
      </c>
      <c r="K102" s="58">
        <f t="shared" si="214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7769.0185649164487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5">E74*E36</f>
        <v>221213.21943920321</v>
      </c>
      <c r="F103" s="58">
        <f t="shared" si="215"/>
        <v>0</v>
      </c>
      <c r="G103" s="58">
        <f t="shared" si="215"/>
        <v>0</v>
      </c>
      <c r="H103" s="58">
        <f t="shared" si="215"/>
        <v>314614.35653575562</v>
      </c>
      <c r="I103" s="58">
        <f t="shared" si="215"/>
        <v>245792.46604355902</v>
      </c>
      <c r="J103" s="58">
        <f t="shared" si="215"/>
        <v>766872.49405590445</v>
      </c>
      <c r="K103" s="58">
        <f t="shared" si="215"/>
        <v>88485.287775681267</v>
      </c>
      <c r="L103" s="58"/>
      <c r="M103" s="53">
        <v>20</v>
      </c>
      <c r="N103" s="53"/>
      <c r="O103" s="53"/>
      <c r="P103" s="2">
        <f>E103-'Current w-Formula'!D75</f>
        <v>23447.219439203211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17386.356535755622</v>
      </c>
      <c r="U103" s="2">
        <f>I103-'Current w-Formula'!H75</f>
        <v>11495.466043559019</v>
      </c>
      <c r="V103" s="2">
        <f>J103-'Current w-Formula'!I75</f>
        <v>29358.494055904448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4683.2877756812668</v>
      </c>
    </row>
    <row r="104" spans="2:33" ht="14.25" customHeight="1" x14ac:dyDescent="0.3">
      <c r="B104" s="53"/>
      <c r="C104" s="58">
        <f t="shared" ref="C104:D104" si="216">SUM(C83:C98)</f>
        <v>947027.36678966379</v>
      </c>
      <c r="D104" s="58">
        <f t="shared" si="216"/>
        <v>163983.16953627646</v>
      </c>
      <c r="E104" s="58">
        <f t="shared" ref="E104:H104" si="217">SUM(E83:E103)</f>
        <v>1328210.2676025995</v>
      </c>
      <c r="F104" s="58">
        <f t="shared" si="217"/>
        <v>2211819.4245236651</v>
      </c>
      <c r="G104" s="58">
        <f t="shared" si="217"/>
        <v>739617.82602176326</v>
      </c>
      <c r="H104" s="58">
        <f t="shared" si="217"/>
        <v>2428307.2526165205</v>
      </c>
      <c r="I104" s="58">
        <f t="shared" ref="I104:J104" si="218">SUM(I84:I103)</f>
        <v>1380545.6351040602</v>
      </c>
      <c r="J104" s="58">
        <f t="shared" si="218"/>
        <v>2216167.1503725154</v>
      </c>
      <c r="K104" s="58">
        <f>SUM(K83:K103)</f>
        <v>224020.92769380749</v>
      </c>
      <c r="L104" s="58"/>
      <c r="M104" s="53"/>
      <c r="N104" s="2">
        <f t="shared" ref="N104:Q104" si="219">SUM(N83:N103)</f>
        <v>88254.545630245164</v>
      </c>
      <c r="O104" s="2">
        <f t="shared" si="219"/>
        <v>11684.169536276451</v>
      </c>
      <c r="P104" s="2">
        <f t="shared" si="219"/>
        <v>114572.7676025996</v>
      </c>
      <c r="Q104" s="2">
        <f t="shared" si="219"/>
        <v>158462.4245236649</v>
      </c>
      <c r="R104" s="2"/>
      <c r="S104" s="2">
        <f t="shared" ref="S104:V104" si="220">SUM(S83:S103)</f>
        <v>53821.326021763125</v>
      </c>
      <c r="T104" s="2">
        <f t="shared" si="220"/>
        <v>166949.33261652084</v>
      </c>
      <c r="U104" s="2">
        <f t="shared" si="220"/>
        <v>76784.13510406042</v>
      </c>
      <c r="V104" s="2">
        <f t="shared" si="220"/>
        <v>99614.150372515549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12363.927693807491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782506.77910145361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11639699.02026087</v>
      </c>
      <c r="H107" s="59">
        <f t="shared" ref="H107:H108" si="221">+G107*1.2111</f>
        <v>14096839.48343794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1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2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2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82" t="s">
        <v>68</v>
      </c>
      <c r="D115" s="283"/>
      <c r="E115" s="283"/>
      <c r="F115" s="283"/>
      <c r="G115" s="283"/>
      <c r="H115" s="283"/>
      <c r="I115" s="283"/>
      <c r="J115" s="283"/>
      <c r="K115" s="283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4565</v>
      </c>
      <c r="D117" s="48">
        <f>+D16-'Current w-Formula'!C2</f>
        <v>4070</v>
      </c>
      <c r="E117" s="48">
        <f>+E16-'Current w-Formula'!D2</f>
        <v>3576</v>
      </c>
      <c r="F117" s="48">
        <f>+F16-'Current w-Formula'!E2</f>
        <v>3179</v>
      </c>
      <c r="G117" s="48">
        <f>+G16-'Current w-Formula'!F2</f>
        <v>3441</v>
      </c>
      <c r="H117" s="48">
        <f>+H16-'Current w-Formula'!G2</f>
        <v>3693</v>
      </c>
      <c r="I117" s="48">
        <f>+I16-'Current w-Formula'!H2</f>
        <v>3441</v>
      </c>
      <c r="J117" s="48">
        <f>+J16-'Current w-Formula'!I2</f>
        <v>3155</v>
      </c>
      <c r="K117" s="48">
        <f>+K16-'Current w-Formula'!J2</f>
        <v>2817</v>
      </c>
      <c r="V117" s="30"/>
    </row>
    <row r="118" spans="2:22" ht="14.25" customHeight="1" x14ac:dyDescent="0.3">
      <c r="B118" s="1">
        <v>1</v>
      </c>
      <c r="C118" s="48">
        <f>+C17-'Current w-Formula'!B3</f>
        <v>4978.9999999999927</v>
      </c>
      <c r="D118" s="48">
        <f>+D17-'Current w-Formula'!C3</f>
        <v>4482.9999999999927</v>
      </c>
      <c r="E118" s="48">
        <f>+E17-'Current w-Formula'!D3</f>
        <v>3987.9999999999927</v>
      </c>
      <c r="F118" s="48">
        <f>+F17-'Current w-Formula'!E3</f>
        <v>3592.9999999999927</v>
      </c>
      <c r="G118" s="48">
        <f>+G17-'Current w-Formula'!F3</f>
        <v>3866.9999999999927</v>
      </c>
      <c r="H118" s="48">
        <f>+H17-'Current w-Formula'!G3</f>
        <v>4130.9999999999927</v>
      </c>
      <c r="I118" s="48">
        <f>+I17-'Current w-Formula'!H3</f>
        <v>3889.9999999999927</v>
      </c>
      <c r="J118" s="48">
        <f>+J17-'Current w-Formula'!I3</f>
        <v>3614.9999999999927</v>
      </c>
      <c r="K118" s="48">
        <f>+K17-'Current w-Formula'!J3</f>
        <v>3286.9999999999927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4855.8749999999854</v>
      </c>
      <c r="D119" s="48">
        <f>+D18-'Current w-Formula'!C4</f>
        <v>4287.4999999999854</v>
      </c>
      <c r="E119" s="48">
        <f>+E18-'Current w-Formula'!D4</f>
        <v>3892.1249999999854</v>
      </c>
      <c r="F119" s="48">
        <f>+F18-'Current w-Formula'!E4</f>
        <v>3651.7499999999854</v>
      </c>
      <c r="G119" s="48">
        <f>+G18-'Current w-Formula'!F4</f>
        <v>3911.3749999999854</v>
      </c>
      <c r="H119" s="48">
        <f>+H18-'Current w-Formula'!G4</f>
        <v>4160.9999999999854</v>
      </c>
      <c r="I119" s="48">
        <f>+I18-'Current w-Formula'!H4</f>
        <v>3908.2499999999854</v>
      </c>
      <c r="J119" s="48">
        <f>+J18-'Current w-Formula'!I4</f>
        <v>3623.4999999999854</v>
      </c>
      <c r="K119" s="48">
        <f>+K18-'Current w-Formula'!J4</f>
        <v>3350.7499999999854</v>
      </c>
      <c r="V119" s="30"/>
    </row>
    <row r="120" spans="2:22" ht="14.25" customHeight="1" x14ac:dyDescent="0.3">
      <c r="B120" s="1">
        <v>3</v>
      </c>
      <c r="C120" s="48">
        <f>+C19-'Current w-Formula'!B5</f>
        <v>4759.2968749999782</v>
      </c>
      <c r="D120" s="48">
        <f>+D19-'Current w-Formula'!C5</f>
        <v>4119.1874999999782</v>
      </c>
      <c r="E120" s="48">
        <f>+E19-'Current w-Formula'!D5</f>
        <v>3823.0781249999782</v>
      </c>
      <c r="F120" s="48">
        <f>+F19-'Current w-Formula'!E5</f>
        <v>3707.9687499999782</v>
      </c>
      <c r="G120" s="48">
        <f>+G19-'Current w-Formula'!F5</f>
        <v>3953.8593749999782</v>
      </c>
      <c r="H120" s="48">
        <f>+H19-'Current w-Formula'!G5</f>
        <v>4186.7499999999782</v>
      </c>
      <c r="I120" s="48">
        <f>+I19-'Current w-Formula'!H5</f>
        <v>3924.5312499999782</v>
      </c>
      <c r="J120" s="48">
        <f>+J19-'Current w-Formula'!I5</f>
        <v>3629.3124999999782</v>
      </c>
      <c r="K120" s="48">
        <f>+K19-'Current w-Formula'!J5</f>
        <v>3417.0937499999782</v>
      </c>
      <c r="V120" s="30"/>
    </row>
    <row r="121" spans="2:22" ht="14.25" customHeight="1" x14ac:dyDescent="0.3">
      <c r="B121" s="1">
        <v>4</v>
      </c>
      <c r="C121" s="48">
        <f>+C20-'Current w-Formula'!B6</f>
        <v>4692.9542968749738</v>
      </c>
      <c r="D121" s="48">
        <f>+D20-'Current w-Formula'!C6</f>
        <v>3980.7671874999724</v>
      </c>
      <c r="E121" s="48">
        <f>+E20-'Current w-Formula'!D6</f>
        <v>3783.5800781249709</v>
      </c>
      <c r="F121" s="48">
        <f>+F20-'Current w-Formula'!E6</f>
        <v>3765.3929687499767</v>
      </c>
      <c r="G121" s="48">
        <f>+G20-'Current w-Formula'!F6</f>
        <v>3997.2058593749753</v>
      </c>
      <c r="H121" s="48">
        <f>+H20-'Current w-Formula'!G6</f>
        <v>4214.0187499999738</v>
      </c>
      <c r="I121" s="48">
        <f>+I20-'Current w-Formula'!H6</f>
        <v>3941.6445312499709</v>
      </c>
      <c r="J121" s="48">
        <f>+J20-'Current w-Formula'!I6</f>
        <v>3631.2703124999753</v>
      </c>
      <c r="K121" s="48">
        <f>+K20-'Current w-Formula'!J6</f>
        <v>3479.8960937499724</v>
      </c>
      <c r="V121" s="30"/>
    </row>
    <row r="122" spans="2:22" ht="14.25" customHeight="1" x14ac:dyDescent="0.3">
      <c r="B122" s="1">
        <v>5</v>
      </c>
      <c r="C122" s="48">
        <f>+C21-'Current w-Formula'!B7</f>
        <v>4653.5531542968456</v>
      </c>
      <c r="D122" s="48">
        <f>+D21-'Current w-Formula'!C7</f>
        <v>3870.9613671874686</v>
      </c>
      <c r="E122" s="48">
        <f>+E21-'Current w-Formula'!D7</f>
        <v>3775.3695800780915</v>
      </c>
      <c r="F122" s="48">
        <f>+F21-'Current w-Formula'!E7</f>
        <v>3823.7777929687218</v>
      </c>
      <c r="G122" s="48">
        <f>+G21-'Current w-Formula'!F7</f>
        <v>4040.1860058593447</v>
      </c>
      <c r="H122" s="48">
        <f>+H21-'Current w-Formula'!G7</f>
        <v>4238.5942187499677</v>
      </c>
      <c r="I122" s="48">
        <f>+I21-'Current w-Formula'!H7</f>
        <v>3952.4106445312136</v>
      </c>
      <c r="J122" s="48">
        <f>+J21-'Current w-Formula'!I7</f>
        <v>3635.2270703124668</v>
      </c>
      <c r="K122" s="48">
        <f>+K21-'Current w-Formula'!J7</f>
        <v>3550.0434960937127</v>
      </c>
      <c r="V122" s="30"/>
    </row>
    <row r="123" spans="2:22" ht="14.25" customHeight="1" x14ac:dyDescent="0.3">
      <c r="B123" s="1">
        <v>6</v>
      </c>
      <c r="C123" s="48">
        <f>+C22-'Current w-Formula'!B8</f>
        <v>4645.8169831542618</v>
      </c>
      <c r="D123" s="48">
        <f>+D22-'Current w-Formula'!C8</f>
        <v>3791.5104013671516</v>
      </c>
      <c r="E123" s="48">
        <f>+E22-'Current w-Formula'!D8</f>
        <v>3797.2038195800415</v>
      </c>
      <c r="F123" s="48">
        <f>+F22-'Current w-Formula'!E8</f>
        <v>3883.8972377929385</v>
      </c>
      <c r="G123" s="48">
        <f>+G22-'Current w-Formula'!F8</f>
        <v>4080.5906560058211</v>
      </c>
      <c r="H123" s="48">
        <f>+H22-'Current w-Formula'!G8</f>
        <v>4262.2840742187109</v>
      </c>
      <c r="I123" s="48">
        <f>+I22-'Current w-Formula'!H8</f>
        <v>3966.6709106444905</v>
      </c>
      <c r="J123" s="48">
        <f>+J22-'Current w-Formula'!I8</f>
        <v>3632.0577470702701</v>
      </c>
      <c r="K123" s="48">
        <f>+K22-'Current w-Formula'!J8</f>
        <v>3617.4445834960497</v>
      </c>
      <c r="V123" s="30"/>
    </row>
    <row r="124" spans="2:22" ht="14.25" customHeight="1" x14ac:dyDescent="0.3">
      <c r="B124" s="1">
        <v>7</v>
      </c>
      <c r="C124" s="48">
        <f>+C23-'Current w-Formula'!B9</f>
        <v>4667.4874077331115</v>
      </c>
      <c r="D124" s="48">
        <f>+D23-'Current w-Formula'!C9</f>
        <v>3743.1731614013261</v>
      </c>
      <c r="E124" s="48">
        <f>+E23-'Current w-Formula'!D9</f>
        <v>3851.8589150695407</v>
      </c>
      <c r="F124" s="48">
        <f>+F23-'Current w-Formula'!E9</f>
        <v>3944.5446687377553</v>
      </c>
      <c r="G124" s="48">
        <f>+G23-'Current w-Formula'!F9</f>
        <v>4124.2304224059626</v>
      </c>
      <c r="H124" s="48">
        <f>+H23-'Current w-Formula'!G9</f>
        <v>4283.9161760741772</v>
      </c>
      <c r="I124" s="48">
        <f>+I23-'Current w-Formula'!H9</f>
        <v>3976.2876834105991</v>
      </c>
      <c r="J124" s="48">
        <f>+J23-'Current w-Formula'!I9</f>
        <v>3629.6591907470211</v>
      </c>
      <c r="K124" s="48">
        <f>+K23-'Current w-Formula'!J9</f>
        <v>3687.030698083443</v>
      </c>
      <c r="V124" s="30"/>
    </row>
    <row r="125" spans="2:22" ht="14.25" customHeight="1" x14ac:dyDescent="0.3">
      <c r="B125" s="1">
        <v>8</v>
      </c>
      <c r="C125" s="48">
        <f>+C24-'Current w-Formula'!B10</f>
        <v>4721.3245929264376</v>
      </c>
      <c r="D125" s="48">
        <f>+D24-'Current w-Formula'!C10</f>
        <v>3726.7274904363512</v>
      </c>
      <c r="E125" s="48">
        <f>+E24-'Current w-Formula'!D10</f>
        <v>3938.1303879462721</v>
      </c>
      <c r="F125" s="48">
        <f>+F24-'Current w-Formula'!E10</f>
        <v>4003.533285456193</v>
      </c>
      <c r="G125" s="48">
        <f>+G24-'Current w-Formula'!F10</f>
        <v>4164.9361829661066</v>
      </c>
      <c r="H125" s="48">
        <f>+H24-'Current w-Formula'!G10</f>
        <v>4305.3390804760274</v>
      </c>
      <c r="I125" s="48">
        <f>+I24-'Current w-Formula'!H10</f>
        <v>3982.1448754958619</v>
      </c>
      <c r="J125" s="48">
        <f>+J24-'Current w-Formula'!I10</f>
        <v>3622.9506705156891</v>
      </c>
      <c r="K125" s="48">
        <f>+K24-'Current w-Formula'!J10</f>
        <v>3758.7564655355236</v>
      </c>
      <c r="V125" s="30"/>
    </row>
    <row r="126" spans="2:22" ht="14.25" customHeight="1" x14ac:dyDescent="0.3">
      <c r="B126" s="1">
        <v>9</v>
      </c>
      <c r="C126" s="48">
        <f>+C25-'Current w-Formula'!B11</f>
        <v>4804.1077077495938</v>
      </c>
      <c r="D126" s="48">
        <f>+D25-'Current w-Formula'!C11</f>
        <v>3742.9706776972525</v>
      </c>
      <c r="E126" s="48">
        <f>+E25-'Current w-Formula'!D11</f>
        <v>4058.8336476449258</v>
      </c>
      <c r="F126" s="48">
        <f>+F25-'Current w-Formula'!E11</f>
        <v>4063.6966175925918</v>
      </c>
      <c r="G126" s="48">
        <f>+G25-'Current w-Formula'!F11</f>
        <v>4202.5595875402578</v>
      </c>
      <c r="H126" s="48">
        <f>+H25-'Current w-Formula'!G11</f>
        <v>4321.4225574879238</v>
      </c>
      <c r="I126" s="48">
        <f>+I25-'Current w-Formula'!H11</f>
        <v>3987.1484973832557</v>
      </c>
      <c r="J126" s="48">
        <f>+J25-'Current w-Formula'!I11</f>
        <v>3611.8744372785732</v>
      </c>
      <c r="K126" s="48">
        <f>+K25-'Current w-Formula'!J11</f>
        <v>3830.6003771739051</v>
      </c>
      <c r="V126" s="30"/>
    </row>
    <row r="127" spans="2:22" ht="14.25" customHeight="1" x14ac:dyDescent="0.3">
      <c r="B127" s="1">
        <v>10</v>
      </c>
      <c r="C127" s="48">
        <f>+C26-'Current w-Formula'!B12</f>
        <v>4920.6354004433306</v>
      </c>
      <c r="D127" s="48">
        <f>+D26-'Current w-Formula'!C12</f>
        <v>3792.7199446396771</v>
      </c>
      <c r="E127" s="48">
        <f>+E26-'Current w-Formula'!D12</f>
        <v>4212.8044888360455</v>
      </c>
      <c r="F127" s="48">
        <f>+F26-'Current w-Formula'!E12</f>
        <v>4125.8890330323993</v>
      </c>
      <c r="G127" s="48">
        <f>+G26-'Current w-Formula'!F12</f>
        <v>4244.9735772287604</v>
      </c>
      <c r="H127" s="48">
        <f>+H26-'Current w-Formula'!G12</f>
        <v>4337.0581214251142</v>
      </c>
      <c r="I127" s="48">
        <f>+I26-'Current w-Formula'!H12</f>
        <v>3990.2272098178291</v>
      </c>
      <c r="J127" s="48">
        <f>+J26-'Current w-Formula'!I12</f>
        <v>3600.3962982105295</v>
      </c>
      <c r="K127" s="48">
        <f>+K26-'Current w-Formula'!J12</f>
        <v>3903.5653866032517</v>
      </c>
      <c r="V127" s="30"/>
    </row>
    <row r="128" spans="2:22" ht="14.25" customHeight="1" x14ac:dyDescent="0.3">
      <c r="B128" s="1">
        <v>11</v>
      </c>
      <c r="C128" s="48">
        <f>+C27-'Current w-Formula'!B13</f>
        <v>5070.7262854544097</v>
      </c>
      <c r="D128" s="48">
        <f>+D27-'Current w-Formula'!C13</f>
        <v>3876.8129432556671</v>
      </c>
      <c r="E128" s="48">
        <f>+E27-'Current w-Formula'!D13</f>
        <v>4401.899601056939</v>
      </c>
      <c r="F128" s="48">
        <f>+F27-'Current w-Formula'!E13</f>
        <v>4189.9862588582037</v>
      </c>
      <c r="G128" s="48">
        <f>+G27-'Current w-Formula'!F13</f>
        <v>4282.0729166594756</v>
      </c>
      <c r="H128" s="48">
        <f>+H27-'Current w-Formula'!G13</f>
        <v>4352.159574460733</v>
      </c>
      <c r="I128" s="48">
        <f>+I27-'Current w-Formula'!H13</f>
        <v>3990.3328900632623</v>
      </c>
      <c r="J128" s="48">
        <f>+J27-'Current w-Formula'!I13</f>
        <v>3584.5062056657916</v>
      </c>
      <c r="K128" s="48">
        <f>+K27-'Current w-Formula'!J13</f>
        <v>3977.679521268321</v>
      </c>
      <c r="V128" s="30"/>
    </row>
    <row r="129" spans="2:22" ht="14.25" customHeight="1" x14ac:dyDescent="0.3">
      <c r="B129" s="1">
        <v>12</v>
      </c>
      <c r="C129" s="48">
        <f>+C28-'Current w-Formula'!B14</f>
        <v>5255.2194425907655</v>
      </c>
      <c r="D129" s="48">
        <f>+D28-'Current w-Formula'!C14</f>
        <v>3996.1082668370509</v>
      </c>
      <c r="E129" s="48">
        <f>+E28-'Current w-Formula'!D14</f>
        <v>4628.9970910833581</v>
      </c>
      <c r="F129" s="48">
        <f>+F28-'Current w-Formula'!E14</f>
        <v>4248.8859153296507</v>
      </c>
      <c r="G129" s="48">
        <f>+G28-'Current w-Formula'!F14</f>
        <v>4320.7747395759579</v>
      </c>
      <c r="H129" s="48">
        <f>+H28-'Current w-Formula'!G14</f>
        <v>4365.6635638222433</v>
      </c>
      <c r="I129" s="48">
        <f>+I28-'Current w-Formula'!H14</f>
        <v>3989.4412123148359</v>
      </c>
      <c r="J129" s="48">
        <f>+J28-'Current w-Formula'!I14</f>
        <v>3567.2188608074357</v>
      </c>
      <c r="K129" s="48">
        <f>+K28-'Current w-Formula'!J14</f>
        <v>4053.996509300021</v>
      </c>
      <c r="V129" s="30"/>
    </row>
    <row r="130" spans="2:22" ht="14.25" customHeight="1" x14ac:dyDescent="0.3">
      <c r="B130" s="1">
        <v>13</v>
      </c>
      <c r="C130" s="48">
        <f>+C29-'Current w-Formula'!B15</f>
        <v>5474.9749286555307</v>
      </c>
      <c r="D130" s="48">
        <f>+D29-'Current w-Formula'!C15</f>
        <v>4149.4859735079735</v>
      </c>
      <c r="E130" s="48">
        <f>+E29-'Current w-Formula'!D15</f>
        <v>4890.9970183604382</v>
      </c>
      <c r="F130" s="48">
        <f>+F29-'Current w-Formula'!E15</f>
        <v>4311.5080632128884</v>
      </c>
      <c r="G130" s="48">
        <f>+G29-'Current w-Formula'!F15</f>
        <v>4358.0191080653531</v>
      </c>
      <c r="H130" s="48">
        <f>+H29-'Current w-Formula'!G15</f>
        <v>4374.5301529177959</v>
      </c>
      <c r="I130" s="48">
        <f>+I29-'Current w-Formula'!H15</f>
        <v>3983.5522426226962</v>
      </c>
      <c r="J130" s="48">
        <f>+J29-'Current w-Formula'!I15</f>
        <v>3545.574332327611</v>
      </c>
      <c r="K130" s="48">
        <f>+K29-'Current w-Formula'!J15</f>
        <v>4130.5964220325113</v>
      </c>
      <c r="V130" s="30"/>
    </row>
    <row r="131" spans="2:22" ht="14.25" customHeight="1" x14ac:dyDescent="0.3">
      <c r="B131" s="1">
        <v>14</v>
      </c>
      <c r="C131" s="48">
        <f>+C30-'Current w-Formula'!B16</f>
        <v>5731.8743018719106</v>
      </c>
      <c r="D131" s="48">
        <f>+D30-'Current w-Formula'!C16</f>
        <v>4340.8481228456658</v>
      </c>
      <c r="E131" s="48">
        <f>+E30-'Current w-Formula'!D16</f>
        <v>5190.8219438194428</v>
      </c>
      <c r="F131" s="48">
        <f>+F30-'Current w-Formula'!E16</f>
        <v>4374.7957647932053</v>
      </c>
      <c r="G131" s="48">
        <f>+G30-'Current w-Formula'!F16</f>
        <v>4394.7695857669751</v>
      </c>
      <c r="H131" s="48">
        <f>+H30-'Current w-Formula'!G16</f>
        <v>4381.7434067407303</v>
      </c>
      <c r="I131" s="48">
        <f>+I30-'Current w-Formula'!H16</f>
        <v>3975.6910486882553</v>
      </c>
      <c r="J131" s="48">
        <f>+J30-'Current w-Formula'!I16</f>
        <v>3520.6386906357948</v>
      </c>
      <c r="K131" s="48">
        <f>+K30-'Current w-Formula'!J16</f>
        <v>4209.5863325833197</v>
      </c>
      <c r="V131" s="30"/>
    </row>
    <row r="132" spans="2:22" ht="14.25" customHeight="1" x14ac:dyDescent="0.3">
      <c r="B132" s="1">
        <v>15</v>
      </c>
      <c r="C132" s="48">
        <f>+C31-'Current w-Formula'!B17</f>
        <v>6006.8211594187014</v>
      </c>
      <c r="D132" s="48">
        <f>+D31-'Current w-Formula'!C17</f>
        <v>4552.1193259167994</v>
      </c>
      <c r="E132" s="48">
        <f>+E31-'Current w-Formula'!D17</f>
        <v>5531.4174924149265</v>
      </c>
      <c r="F132" s="48">
        <f>+F31-'Current w-Formula'!E17</f>
        <v>4439.7156589130318</v>
      </c>
      <c r="G132" s="48">
        <f>+G31-'Current w-Formula'!F17</f>
        <v>4430.0138254111371</v>
      </c>
      <c r="H132" s="48">
        <f>+H31-'Current w-Formula'!G17</f>
        <v>4387.3119919092424</v>
      </c>
      <c r="I132" s="48">
        <f>+I31-'Current w-Formula'!H17</f>
        <v>3964.9083249054529</v>
      </c>
      <c r="J132" s="48">
        <f>+J31-'Current w-Formula'!I17</f>
        <v>3492.504657901678</v>
      </c>
      <c r="K132" s="48">
        <f>+K31-'Current w-Formula'!J17</f>
        <v>4289.1009908979031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5907.7529297252913</v>
      </c>
      <c r="F133" s="48">
        <f>+F32-'Current w-Formula'!E18</f>
        <v>4502.2585503858572</v>
      </c>
      <c r="G133" s="48">
        <f>+G32-'Current w-Formula'!F18</f>
        <v>4463.7641710464086</v>
      </c>
      <c r="H133" s="48">
        <f>+H32-'Current w-Formula'!G18</f>
        <v>4389.2697917069745</v>
      </c>
      <c r="I133" s="48">
        <f>+I32-'Current w-Formula'!H18</f>
        <v>3948.2810330280772</v>
      </c>
      <c r="J133" s="48">
        <f>+J32-'Current w-Formula'!I18</f>
        <v>3458.292274349209</v>
      </c>
      <c r="K133" s="48">
        <f>+K32-'Current w-Formula'!J18</f>
        <v>4370.3035156703409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6325.8217529684189</v>
      </c>
      <c r="F134" s="48">
        <f>+F33-'Current w-Formula'!E19</f>
        <v>4567.4400141454971</v>
      </c>
      <c r="G134" s="48">
        <f>+G33-'Current w-Formula'!F19</f>
        <v>4498.0582753225608</v>
      </c>
      <c r="H134" s="48">
        <f>+H33-'Current w-Formula'!G19</f>
        <v>4387.676536499639</v>
      </c>
      <c r="I134" s="48">
        <f>+I33-'Current w-Formula'!H19</f>
        <v>3931.9130588537664</v>
      </c>
      <c r="J134" s="48">
        <f>+J33-'Current w-Formula'!I19</f>
        <v>3422.1495812079374</v>
      </c>
      <c r="K134" s="48">
        <f>+K33-'Current w-Formula'!J19</f>
        <v>4453.3861035620939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6786.6422967926192</v>
      </c>
      <c r="F135" s="48">
        <f>+F34-'Current w-Formula'!E20</f>
        <v>4632.3010144991276</v>
      </c>
      <c r="G135" s="48">
        <f>+G34-'Current w-Formula'!F20</f>
        <v>4528.9597322056215</v>
      </c>
      <c r="H135" s="48">
        <f>+H34-'Current w-Formula'!G20</f>
        <v>4384.61844991213</v>
      </c>
      <c r="I135" s="48">
        <f>+I34-'Current w-Formula'!H20</f>
        <v>3908.9358853251033</v>
      </c>
      <c r="J135" s="48">
        <f>+J34-'Current w-Formula'!I20</f>
        <v>3380.2533207381348</v>
      </c>
      <c r="K135" s="48">
        <f>+K34-'Current w-Formula'!J20</f>
        <v>4537.5707561511372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7289.2583542124339</v>
      </c>
      <c r="F136" s="48">
        <f>+F35-'Current w-Formula'!E21</f>
        <v>4696.9085398616007</v>
      </c>
      <c r="G136" s="48">
        <f>+G35-'Current w-Formula'!F21</f>
        <v>4560.558725510753</v>
      </c>
      <c r="H136" s="48">
        <f>+H35-'Current w-Formula'!G21</f>
        <v>4377.2089111599198</v>
      </c>
      <c r="I136" s="48">
        <f>+I35-'Current w-Formula'!H21</f>
        <v>3884.5092824582243</v>
      </c>
      <c r="J136" s="48">
        <f>+J35-'Current w-Formula'!I21</f>
        <v>3336.8096537565871</v>
      </c>
      <c r="K136" s="48">
        <f>+K35-'Current w-Formula'!J21</f>
        <v>4621.1100250549061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7815.739813067732</v>
      </c>
      <c r="F137" s="48">
        <f>+F36-'Current w-Formula'!E22</f>
        <v>4740.356253358128</v>
      </c>
      <c r="G137" s="48">
        <f>+G36-'Current w-Formula'!F22</f>
        <v>4567.9726936485094</v>
      </c>
      <c r="H137" s="48">
        <f>+H36-'Current w-Formula'!G22</f>
        <v>4346.5891339389054</v>
      </c>
      <c r="I137" s="48">
        <f>+I36-'Current w-Formula'!H22</f>
        <v>3831.8220145196683</v>
      </c>
      <c r="J137" s="48">
        <f>+J36-'Current w-Formula'!I22</f>
        <v>3262.0548951004894</v>
      </c>
      <c r="K137" s="48">
        <f>+K36-'Current w-Formula'!J22</f>
        <v>4683.2877756812668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80619.928862287372</v>
      </c>
      <c r="I138" s="48">
        <f>+I37-'Current w-Formula'!H23</f>
        <v>83979.092564882652</v>
      </c>
      <c r="J138" s="48">
        <f>+J37-'Current w-Formula'!I23</f>
        <v>87338.256267477991</v>
      </c>
      <c r="K138" s="48">
        <f>+K37-'Current w-Formula'!J23</f>
        <v>90697.419970073286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82635.427083844552</v>
      </c>
      <c r="I139" s="48">
        <f>+I38-'Current w-Formula'!H24</f>
        <v>86078.569879004717</v>
      </c>
      <c r="J139" s="48">
        <f>+J38-'Current w-Formula'!I24</f>
        <v>89521.712674164926</v>
      </c>
      <c r="K139" s="48">
        <f>+K38-'Current w-Formula'!J24</f>
        <v>92964.855469325106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84701.312760940651</v>
      </c>
      <c r="I140" s="48">
        <f>+I39-'Current w-Formula'!H25</f>
        <v>88230.53412597983</v>
      </c>
      <c r="J140" s="48">
        <f>+J39-'Current w-Formula'!I25</f>
        <v>91759.755491019037</v>
      </c>
      <c r="K140" s="48">
        <f>+K39-'Current w-Formula'!J25</f>
        <v>95288.976856058231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86818.845579964167</v>
      </c>
      <c r="I141" s="48">
        <f>+I40-'Current w-Formula'!H26</f>
        <v>90436.297479129324</v>
      </c>
      <c r="J141" s="48">
        <f>+J40-'Current w-Formula'!I26</f>
        <v>94053.749378294509</v>
      </c>
      <c r="K141" s="48">
        <f>+K40-'Current w-Formula'!J26</f>
        <v>97671.201277459681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88989.31671946327</v>
      </c>
      <c r="I142" s="48">
        <f>+I41-'Current w-Formula'!H27</f>
        <v>92697.204916107556</v>
      </c>
      <c r="J142" s="48">
        <f>+J41-'Current w-Formula'!I27</f>
        <v>96405.093112751871</v>
      </c>
      <c r="K142" s="48">
        <f>+K41-'Current w-Formula'!J27</f>
        <v>100112.98130939617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 in Curnt Cell v M 6-30 3'!C16</f>
        <v>43000</v>
      </c>
      <c r="C27" s="12">
        <f>+'Pla in Curnt Cell v M 6-30 3'!D16</f>
        <v>44000</v>
      </c>
      <c r="D27" s="12">
        <f>+'Pla in Curnt Cell v M 6-30 3'!E16</f>
        <v>45000</v>
      </c>
      <c r="E27" s="12">
        <f>+'Pla in Curnt Cell v M 6-30 3'!F16</f>
        <v>46000</v>
      </c>
      <c r="F27" s="12">
        <f>+'Pla in Curnt Cell v M 6-30 3'!G16</f>
        <v>47000</v>
      </c>
      <c r="G27" s="12">
        <f>+'Pla in Curnt Cell v M 6-30 3'!H16</f>
        <v>48000</v>
      </c>
      <c r="H27" s="12">
        <f>+'Pla in Curnt Cell v M 6-30 3'!I16</f>
        <v>50000</v>
      </c>
      <c r="I27" s="12">
        <f>+'Pla in Curnt Cell v M 6-30 3'!J16</f>
        <v>52000</v>
      </c>
      <c r="J27" s="12">
        <f>+'Pla in Curnt Cell v M 6-30 3'!K16</f>
        <v>54000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 in Curnt Cell v M 6-30 3'!C17</f>
        <v>44074.999999999993</v>
      </c>
      <c r="C28" s="12">
        <f>+'Pla in Curnt Cell v M 6-30 3'!D17</f>
        <v>45099.999999999993</v>
      </c>
      <c r="D28" s="12">
        <f>+'Pla in Curnt Cell v M 6-30 3'!E17</f>
        <v>46124.999999999993</v>
      </c>
      <c r="E28" s="12">
        <f>+'Pla in Curnt Cell v M 6-30 3'!F17</f>
        <v>47149.999999999993</v>
      </c>
      <c r="F28" s="12">
        <f>+'Pla in Curnt Cell v M 6-30 3'!G17</f>
        <v>48174.999999999993</v>
      </c>
      <c r="G28" s="12">
        <f>+'Pla in Curnt Cell v M 6-30 3'!H17</f>
        <v>49199.999999999993</v>
      </c>
      <c r="H28" s="12">
        <f>+'Pla in Curnt Cell v M 6-30 3'!I17</f>
        <v>51249.999999999993</v>
      </c>
      <c r="I28" s="12">
        <f>+'Pla in Curnt Cell v M 6-30 3'!J17</f>
        <v>53299.999999999993</v>
      </c>
      <c r="J28" s="12">
        <f>+'Pla in Curnt Cell v M 6-30 3'!K17</f>
        <v>55349.999999999993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 in Curnt Cell v M 6-30 3'!C18</f>
        <v>45176.874999999985</v>
      </c>
      <c r="C29" s="12">
        <f>+'Pla in Curnt Cell v M 6-30 3'!D18</f>
        <v>46227.499999999985</v>
      </c>
      <c r="D29" s="12">
        <f>+'Pla in Curnt Cell v M 6-30 3'!E18</f>
        <v>47278.124999999985</v>
      </c>
      <c r="E29" s="12">
        <f>+'Pla in Curnt Cell v M 6-30 3'!F18</f>
        <v>48328.749999999985</v>
      </c>
      <c r="F29" s="12">
        <f>+'Pla in Curnt Cell v M 6-30 3'!G18</f>
        <v>49379.374999999985</v>
      </c>
      <c r="G29" s="12">
        <f>+'Pla in Curnt Cell v M 6-30 3'!H18</f>
        <v>50429.999999999985</v>
      </c>
      <c r="H29" s="12">
        <f>+'Pla in Curnt Cell v M 6-30 3'!I18</f>
        <v>52531.249999999985</v>
      </c>
      <c r="I29" s="12">
        <f>+'Pla in Curnt Cell v M 6-30 3'!J18</f>
        <v>54632.499999999985</v>
      </c>
      <c r="J29" s="12">
        <f>+'Pla in Curnt Cell v M 6-30 3'!K18</f>
        <v>56733.749999999985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 in Curnt Cell v M 6-30 3'!C19</f>
        <v>46306.296874999978</v>
      </c>
      <c r="C30" s="12">
        <f>+'Pla in Curnt Cell v M 6-30 3'!D19</f>
        <v>47383.187499999978</v>
      </c>
      <c r="D30" s="12">
        <f>+'Pla in Curnt Cell v M 6-30 3'!E19</f>
        <v>48460.078124999978</v>
      </c>
      <c r="E30" s="12">
        <f>+'Pla in Curnt Cell v M 6-30 3'!F19</f>
        <v>49536.968749999978</v>
      </c>
      <c r="F30" s="12">
        <f>+'Pla in Curnt Cell v M 6-30 3'!G19</f>
        <v>50613.859374999978</v>
      </c>
      <c r="G30" s="12">
        <f>+'Pla in Curnt Cell v M 6-30 3'!H19</f>
        <v>51690.749999999978</v>
      </c>
      <c r="H30" s="12">
        <f>+'Pla in Curnt Cell v M 6-30 3'!I19</f>
        <v>53844.531249999978</v>
      </c>
      <c r="I30" s="12">
        <f>+'Pla in Curnt Cell v M 6-30 3'!J19</f>
        <v>55998.312499999978</v>
      </c>
      <c r="J30" s="12">
        <f>+'Pla in Curnt Cell v M 6-30 3'!K19</f>
        <v>58152.093749999978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 in Curnt Cell v M 6-30 3'!C20</f>
        <v>47463.954296874974</v>
      </c>
      <c r="C31" s="12">
        <f>+'Pla in Curnt Cell v M 6-30 3'!D20</f>
        <v>48567.767187499972</v>
      </c>
      <c r="D31" s="12">
        <f>+'Pla in Curnt Cell v M 6-30 3'!E20</f>
        <v>49671.580078124971</v>
      </c>
      <c r="E31" s="12">
        <f>+'Pla in Curnt Cell v M 6-30 3'!F20</f>
        <v>50775.392968749977</v>
      </c>
      <c r="F31" s="12">
        <f>+'Pla in Curnt Cell v M 6-30 3'!G20</f>
        <v>51879.205859374975</v>
      </c>
      <c r="G31" s="12">
        <f>+'Pla in Curnt Cell v M 6-30 3'!H20</f>
        <v>52983.018749999974</v>
      </c>
      <c r="H31" s="12">
        <f>+'Pla in Curnt Cell v M 6-30 3'!I20</f>
        <v>55190.644531249971</v>
      </c>
      <c r="I31" s="12">
        <f>+'Pla in Curnt Cell v M 6-30 3'!J20</f>
        <v>57398.270312499975</v>
      </c>
      <c r="J31" s="12">
        <f>+'Pla in Curnt Cell v M 6-30 3'!K20</f>
        <v>59605.896093749972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 in Curnt Cell v M 6-30 3'!C21</f>
        <v>48650.553154296846</v>
      </c>
      <c r="C32" s="12">
        <f>+'Pla in Curnt Cell v M 6-30 3'!D21</f>
        <v>49781.961367187469</v>
      </c>
      <c r="D32" s="12">
        <f>+'Pla in Curnt Cell v M 6-30 3'!E21</f>
        <v>50913.369580078092</v>
      </c>
      <c r="E32" s="12">
        <f>+'Pla in Curnt Cell v M 6-30 3'!F21</f>
        <v>52044.777792968722</v>
      </c>
      <c r="F32" s="12">
        <f>+'Pla in Curnt Cell v M 6-30 3'!G21</f>
        <v>53176.186005859345</v>
      </c>
      <c r="G32" s="12">
        <f>+'Pla in Curnt Cell v M 6-30 3'!H21</f>
        <v>54307.594218749968</v>
      </c>
      <c r="H32" s="12">
        <f>+'Pla in Curnt Cell v M 6-30 3'!I21</f>
        <v>56570.410644531214</v>
      </c>
      <c r="I32" s="12">
        <f>+'Pla in Curnt Cell v M 6-30 3'!J21</f>
        <v>58833.227070312467</v>
      </c>
      <c r="J32" s="12">
        <f>+'Pla in Curnt Cell v M 6-30 3'!K21</f>
        <v>61096.043496093713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 in Curnt Cell v M 6-30 3'!C22</f>
        <v>49866.816983154262</v>
      </c>
      <c r="C33" s="12">
        <f>+'Pla in Curnt Cell v M 6-30 3'!D22</f>
        <v>51026.510401367152</v>
      </c>
      <c r="D33" s="12">
        <f>+'Pla in Curnt Cell v M 6-30 3'!E22</f>
        <v>52186.203819580041</v>
      </c>
      <c r="E33" s="12">
        <f>+'Pla in Curnt Cell v M 6-30 3'!F22</f>
        <v>53345.897237792939</v>
      </c>
      <c r="F33" s="12">
        <f>+'Pla in Curnt Cell v M 6-30 3'!G22</f>
        <v>54505.590656005821</v>
      </c>
      <c r="G33" s="12">
        <f>+'Pla in Curnt Cell v M 6-30 3'!H22</f>
        <v>55665.284074218711</v>
      </c>
      <c r="H33" s="12">
        <f>+'Pla in Curnt Cell v M 6-30 3'!I22</f>
        <v>57984.670910644491</v>
      </c>
      <c r="I33" s="12">
        <f>+'Pla in Curnt Cell v M 6-30 3'!J22</f>
        <v>60304.05774707027</v>
      </c>
      <c r="J33" s="12">
        <f>+'Pla in Curnt Cell v M 6-30 3'!K22</f>
        <v>62623.44458349605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 in Curnt Cell v M 6-30 3'!C23</f>
        <v>51113.487407733111</v>
      </c>
      <c r="C34" s="12">
        <f>+'Pla in Curnt Cell v M 6-30 3'!D23</f>
        <v>52302.173161401326</v>
      </c>
      <c r="D34" s="12">
        <f>+'Pla in Curnt Cell v M 6-30 3'!E23</f>
        <v>53490.858915069541</v>
      </c>
      <c r="E34" s="12">
        <f>+'Pla in Curnt Cell v M 6-30 3'!F23</f>
        <v>54679.544668737755</v>
      </c>
      <c r="F34" s="12">
        <f>+'Pla in Curnt Cell v M 6-30 3'!G23</f>
        <v>55868.230422405963</v>
      </c>
      <c r="G34" s="12">
        <f>+'Pla in Curnt Cell v M 6-30 3'!H23</f>
        <v>57056.916176074177</v>
      </c>
      <c r="H34" s="12">
        <f>+'Pla in Curnt Cell v M 6-30 3'!I23</f>
        <v>59434.287683410599</v>
      </c>
      <c r="I34" s="12">
        <f>+'Pla in Curnt Cell v M 6-30 3'!J23</f>
        <v>61811.659190747021</v>
      </c>
      <c r="J34" s="12">
        <f>+'Pla in Curnt Cell v M 6-30 3'!K23</f>
        <v>64189.030698083443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 in Curnt Cell v M 6-30 3'!C24</f>
        <v>52391.324592926438</v>
      </c>
      <c r="C35" s="12">
        <f>+'Pla in Curnt Cell v M 6-30 3'!D24</f>
        <v>53609.727490436351</v>
      </c>
      <c r="D35" s="12">
        <f>+'Pla in Curnt Cell v M 6-30 3'!E24</f>
        <v>54828.130387946272</v>
      </c>
      <c r="E35" s="12">
        <f>+'Pla in Curnt Cell v M 6-30 3'!F24</f>
        <v>56046.533285456193</v>
      </c>
      <c r="F35" s="12">
        <f>+'Pla in Curnt Cell v M 6-30 3'!G24</f>
        <v>57264.936182966107</v>
      </c>
      <c r="G35" s="12">
        <f>+'Pla in Curnt Cell v M 6-30 3'!H24</f>
        <v>58483.339080476027</v>
      </c>
      <c r="H35" s="12">
        <f>+'Pla in Curnt Cell v M 6-30 3'!I24</f>
        <v>60920.144875495862</v>
      </c>
      <c r="I35" s="12">
        <f>+'Pla in Curnt Cell v M 6-30 3'!J24</f>
        <v>63356.950670515689</v>
      </c>
      <c r="J35" s="12">
        <f>+'Pla in Curnt Cell v M 6-30 3'!K24</f>
        <v>65793.756465535524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 in Curnt Cell v M 6-30 3'!C25</f>
        <v>53701.107707749594</v>
      </c>
      <c r="C36" s="12">
        <f>+'Pla in Curnt Cell v M 6-30 3'!D25</f>
        <v>54949.970677697253</v>
      </c>
      <c r="D36" s="12">
        <f>+'Pla in Curnt Cell v M 6-30 3'!E25</f>
        <v>56198.833647644926</v>
      </c>
      <c r="E36" s="12">
        <f>+'Pla in Curnt Cell v M 6-30 3'!F25</f>
        <v>57447.696617592592</v>
      </c>
      <c r="F36" s="12">
        <f>+'Pla in Curnt Cell v M 6-30 3'!G25</f>
        <v>58696.559587540258</v>
      </c>
      <c r="G36" s="12">
        <f>+'Pla in Curnt Cell v M 6-30 3'!H25</f>
        <v>59945.422557487924</v>
      </c>
      <c r="H36" s="12">
        <f>+'Pla in Curnt Cell v M 6-30 3'!I25</f>
        <v>62443.148497383256</v>
      </c>
      <c r="I36" s="12">
        <f>+'Pla in Curnt Cell v M 6-30 3'!J25</f>
        <v>64940.874437278573</v>
      </c>
      <c r="J36" s="12">
        <f>+'Pla in Curnt Cell v M 6-30 3'!K25</f>
        <v>67438.600377173905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 in Curnt Cell v M 6-30 3'!C26</f>
        <v>55043.635400443331</v>
      </c>
      <c r="C37" s="12">
        <f>+'Pla in Curnt Cell v M 6-30 3'!D26</f>
        <v>56323.719944639677</v>
      </c>
      <c r="D37" s="12">
        <f>+'Pla in Curnt Cell v M 6-30 3'!E26</f>
        <v>57603.804488836045</v>
      </c>
      <c r="E37" s="12">
        <f>+'Pla in Curnt Cell v M 6-30 3'!F26</f>
        <v>58883.889033032399</v>
      </c>
      <c r="F37" s="12">
        <f>+'Pla in Curnt Cell v M 6-30 3'!G26</f>
        <v>60163.97357722876</v>
      </c>
      <c r="G37" s="12">
        <f>+'Pla in Curnt Cell v M 6-30 3'!H26</f>
        <v>61444.058121425114</v>
      </c>
      <c r="H37" s="12">
        <f>+'Pla in Curnt Cell v M 6-30 3'!I26</f>
        <v>64004.227209817829</v>
      </c>
      <c r="I37" s="12">
        <f>+'Pla in Curnt Cell v M 6-30 3'!J26</f>
        <v>66564.396298210529</v>
      </c>
      <c r="J37" s="12">
        <f>+'Pla in Curnt Cell v M 6-30 3'!K26</f>
        <v>69124.565386603252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 in Curnt Cell v M 6-30 3'!C27</f>
        <v>56419.72628545441</v>
      </c>
      <c r="C38" s="12">
        <f>+'Pla in Curnt Cell v M 6-30 3'!D27</f>
        <v>57731.812943255667</v>
      </c>
      <c r="D38" s="12">
        <f>+'Pla in Curnt Cell v M 6-30 3'!E27</f>
        <v>59043.899601056939</v>
      </c>
      <c r="E38" s="12">
        <f>+'Pla in Curnt Cell v M 6-30 3'!F27</f>
        <v>60355.986258858204</v>
      </c>
      <c r="F38" s="12">
        <f>+'Pla in Curnt Cell v M 6-30 3'!G27</f>
        <v>61668.072916659476</v>
      </c>
      <c r="G38" s="12">
        <f>+'Pla in Curnt Cell v M 6-30 3'!H27</f>
        <v>62980.159574460733</v>
      </c>
      <c r="H38" s="12">
        <f>+'Pla in Curnt Cell v M 6-30 3'!I27</f>
        <v>65604.332890063262</v>
      </c>
      <c r="I38" s="12">
        <f>+'Pla in Curnt Cell v M 6-30 3'!J27</f>
        <v>68228.506205665792</v>
      </c>
      <c r="J38" s="12">
        <f>+'Pla in Curnt Cell v M 6-30 3'!K27</f>
        <v>70852.679521268321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 in Curnt Cell v M 6-30 3'!C28</f>
        <v>57830.219442590766</v>
      </c>
      <c r="C39" s="12">
        <f>+'Pla in Curnt Cell v M 6-30 3'!D28</f>
        <v>59175.108266837051</v>
      </c>
      <c r="D39" s="12">
        <f>+'Pla in Curnt Cell v M 6-30 3'!E28</f>
        <v>60519.997091083358</v>
      </c>
      <c r="E39" s="12">
        <f>+'Pla in Curnt Cell v M 6-30 3'!F28</f>
        <v>61864.885915329651</v>
      </c>
      <c r="F39" s="12">
        <f>+'Pla in Curnt Cell v M 6-30 3'!G28</f>
        <v>63209.774739575958</v>
      </c>
      <c r="G39" s="12">
        <f>+'Pla in Curnt Cell v M 6-30 3'!H28</f>
        <v>64554.663563822243</v>
      </c>
      <c r="H39" s="12">
        <f>+'Pla in Curnt Cell v M 6-30 3'!I28</f>
        <v>67244.441212314836</v>
      </c>
      <c r="I39" s="12">
        <f>+'Pla in Curnt Cell v M 6-30 3'!J28</f>
        <v>69934.218860807436</v>
      </c>
      <c r="J39" s="12">
        <f>+'Pla in Curnt Cell v M 6-30 3'!K28</f>
        <v>72623.996509300021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 in Curnt Cell v M 6-30 3'!C29</f>
        <v>59275.974928655531</v>
      </c>
      <c r="C40" s="12">
        <f>+'Pla in Curnt Cell v M 6-30 3'!D29</f>
        <v>60654.485973507974</v>
      </c>
      <c r="D40" s="12">
        <f>+'Pla in Curnt Cell v M 6-30 3'!E29</f>
        <v>62032.997018360438</v>
      </c>
      <c r="E40" s="12">
        <f>+'Pla in Curnt Cell v M 6-30 3'!F29</f>
        <v>63411.508063212888</v>
      </c>
      <c r="F40" s="12">
        <f>+'Pla in Curnt Cell v M 6-30 3'!G29</f>
        <v>64790.019108065353</v>
      </c>
      <c r="G40" s="12">
        <f>+'Pla in Curnt Cell v M 6-30 3'!H29</f>
        <v>66168.530152917796</v>
      </c>
      <c r="H40" s="12">
        <f>+'Pla in Curnt Cell v M 6-30 3'!I29</f>
        <v>68925.552242622696</v>
      </c>
      <c r="I40" s="12">
        <f>+'Pla in Curnt Cell v M 6-30 3'!J29</f>
        <v>71682.574332327611</v>
      </c>
      <c r="J40" s="12">
        <f>+'Pla in Curnt Cell v M 6-30 3'!K29</f>
        <v>74439.596422032511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 in Curnt Cell v M 6-30 3'!C30</f>
        <v>60757.874301871911</v>
      </c>
      <c r="C41" s="12">
        <f>+'Pla in Curnt Cell v M 6-30 3'!D30</f>
        <v>62170.848122845666</v>
      </c>
      <c r="D41" s="12">
        <f>+'Pla in Curnt Cell v M 6-30 3'!E30</f>
        <v>63583.821943819443</v>
      </c>
      <c r="E41" s="12">
        <f>+'Pla in Curnt Cell v M 6-30 3'!F30</f>
        <v>64996.795764793205</v>
      </c>
      <c r="F41" s="12">
        <f>+'Pla in Curnt Cell v M 6-30 3'!G30</f>
        <v>66409.769585766975</v>
      </c>
      <c r="G41" s="12">
        <f>+'Pla in Curnt Cell v M 6-30 3'!H30</f>
        <v>67822.74340674073</v>
      </c>
      <c r="H41" s="12">
        <f>+'Pla in Curnt Cell v M 6-30 3'!I30</f>
        <v>70648.691048688255</v>
      </c>
      <c r="I41" s="12">
        <f>+'Pla in Curnt Cell v M 6-30 3'!J30</f>
        <v>73474.638690635795</v>
      </c>
      <c r="J41" s="12">
        <f>+'Pla in Curnt Cell v M 6-30 3'!K30</f>
        <v>76300.58633258332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 in Curnt Cell v M 6-30 3'!C31</f>
        <v>62276.821159418701</v>
      </c>
      <c r="C42" s="12">
        <f>+'Pla in Curnt Cell v M 6-30 3'!D31</f>
        <v>63725.119325916799</v>
      </c>
      <c r="D42" s="12">
        <f>+'Pla in Curnt Cell v M 6-30 3'!E31</f>
        <v>65173.417492414927</v>
      </c>
      <c r="E42" s="12">
        <f>+'Pla in Curnt Cell v M 6-30 3'!F31</f>
        <v>66621.715658913032</v>
      </c>
      <c r="F42" s="12">
        <f>+'Pla in Curnt Cell v M 6-30 3'!G31</f>
        <v>68070.013825411137</v>
      </c>
      <c r="G42" s="12">
        <f>+'Pla in Curnt Cell v M 6-30 3'!H31</f>
        <v>69518.311991909242</v>
      </c>
      <c r="H42" s="12">
        <f>+'Pla in Curnt Cell v M 6-30 3'!I31</f>
        <v>72414.908324905453</v>
      </c>
      <c r="I42" s="12">
        <f>+'Pla in Curnt Cell v M 6-30 3'!J31</f>
        <v>75311.504657901678</v>
      </c>
      <c r="J42" s="12">
        <f>+'Pla in Curnt Cell v M 6-30 3'!K31</f>
        <v>78208.100990897903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 in Curnt Cell v M 6-30 3'!E32</f>
        <v>66802.752929725291</v>
      </c>
      <c r="E43" s="12">
        <f>+'Pla in Curnt Cell v M 6-30 3'!F32</f>
        <v>68287.258550385857</v>
      </c>
      <c r="F43" s="12">
        <f>+'Pla in Curnt Cell v M 6-30 3'!G32</f>
        <v>69771.764171046409</v>
      </c>
      <c r="G43" s="12">
        <f>+'Pla in Curnt Cell v M 6-30 3'!H32</f>
        <v>71256.269791706975</v>
      </c>
      <c r="H43" s="12">
        <f>+'Pla in Curnt Cell v M 6-30 3'!I32</f>
        <v>74225.281033028077</v>
      </c>
      <c r="I43" s="12">
        <f>+'Pla in Curnt Cell v M 6-30 3'!J32</f>
        <v>77194.292274349209</v>
      </c>
      <c r="J43" s="12">
        <f>+'Pla in Curnt Cell v M 6-30 3'!K32</f>
        <v>80163.303515670341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 in Curnt Cell v M 6-30 3'!E33</f>
        <v>68472.821752968419</v>
      </c>
      <c r="E44" s="12">
        <f>+'Pla in Curnt Cell v M 6-30 3'!F33</f>
        <v>69994.440014145497</v>
      </c>
      <c r="F44" s="12">
        <f>+'Pla in Curnt Cell v M 6-30 3'!G33</f>
        <v>71516.058275322561</v>
      </c>
      <c r="G44" s="12">
        <f>+'Pla in Curnt Cell v M 6-30 3'!H33</f>
        <v>73037.676536499639</v>
      </c>
      <c r="H44" s="12">
        <f>+'Pla in Curnt Cell v M 6-30 3'!I33</f>
        <v>76080.913058853766</v>
      </c>
      <c r="I44" s="12">
        <f>+'Pla in Curnt Cell v M 6-30 3'!J33</f>
        <v>79124.149581207937</v>
      </c>
      <c r="J44" s="12">
        <f>+'Pla in Curnt Cell v M 6-30 3'!K33</f>
        <v>82167.386103562094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 in Curnt Cell v M 6-30 3'!E34</f>
        <v>70184.642296792619</v>
      </c>
      <c r="E45" s="12">
        <f>+'Pla in Curnt Cell v M 6-30 3'!F34</f>
        <v>71744.301014499128</v>
      </c>
      <c r="F45" s="12">
        <f>+'Pla in Curnt Cell v M 6-30 3'!G34</f>
        <v>73303.959732205622</v>
      </c>
      <c r="G45" s="12">
        <f>+'Pla in Curnt Cell v M 6-30 3'!H34</f>
        <v>74863.61844991213</v>
      </c>
      <c r="H45" s="12">
        <f>+'Pla in Curnt Cell v M 6-30 3'!I34</f>
        <v>77982.935885325103</v>
      </c>
      <c r="I45" s="12">
        <f>+'Pla in Curnt Cell v M 6-30 3'!J34</f>
        <v>81102.253320738135</v>
      </c>
      <c r="J45" s="12">
        <f>+'Pla in Curnt Cell v M 6-30 3'!K34</f>
        <v>84221.570756151137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 in Curnt Cell v M 6-30 3'!E35</f>
        <v>71939.258354212434</v>
      </c>
      <c r="E46" s="12">
        <f>+'Pla in Curnt Cell v M 6-30 3'!F35</f>
        <v>73537.908539861601</v>
      </c>
      <c r="F46" s="12">
        <f>+'Pla in Curnt Cell v M 6-30 3'!G35</f>
        <v>75136.558725510753</v>
      </c>
      <c r="G46" s="12">
        <f>+'Pla in Curnt Cell v M 6-30 3'!H35</f>
        <v>76735.20891115992</v>
      </c>
      <c r="H46" s="12">
        <f>+'Pla in Curnt Cell v M 6-30 3'!I35</f>
        <v>79932.509282458224</v>
      </c>
      <c r="I46" s="12">
        <f>+'Pla in Curnt Cell v M 6-30 3'!J35</f>
        <v>83129.809653756587</v>
      </c>
      <c r="J46" s="12">
        <f>+'Pla in Curnt Cell v M 6-30 3'!K35</f>
        <v>86327.110025054906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 in Curnt Cell v M 6-30 3'!E36</f>
        <v>73737.739813067732</v>
      </c>
      <c r="E47" s="12">
        <f>+'Pla in Curnt Cell v M 6-30 3'!F36</f>
        <v>75376.356253358128</v>
      </c>
      <c r="F47" s="12">
        <f>+'Pla in Curnt Cell v M 6-30 3'!G36</f>
        <v>77014.972693648509</v>
      </c>
      <c r="G47" s="12">
        <f>+'Pla in Curnt Cell v M 6-30 3'!H36</f>
        <v>78653.589133938905</v>
      </c>
      <c r="H47" s="12">
        <f>+'Pla in Curnt Cell v M 6-30 3'!I36</f>
        <v>81930.822014519668</v>
      </c>
      <c r="I47" s="12">
        <f>+'Pla in Curnt Cell v M 6-30 3'!J36</f>
        <v>85208.054895100489</v>
      </c>
      <c r="J47" s="12">
        <f>+'Pla in Curnt Cell v M 6-30 3'!K36</f>
        <v>88485.287775681267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 in Curnt Cell v M 6-30 3'!H37</f>
        <v>80619.928862287372</v>
      </c>
      <c r="H48" s="12">
        <f>+'Pla in Curnt Cell v M 6-30 3'!I37</f>
        <v>83979.092564882652</v>
      </c>
      <c r="I48" s="12">
        <f>+'Pla in Curnt Cell v M 6-30 3'!J37</f>
        <v>87338.256267477991</v>
      </c>
      <c r="J48" s="12">
        <f>+'Pla in Curnt Cell v M 6-30 3'!K37</f>
        <v>90697.419970073286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 in Curnt Cell v M 6-30 3'!H38</f>
        <v>82635.427083844552</v>
      </c>
      <c r="H49" s="12">
        <f>+'Pla in Curnt Cell v M 6-30 3'!I38</f>
        <v>86078.569879004717</v>
      </c>
      <c r="I49" s="12">
        <f>+'Pla in Curnt Cell v M 6-30 3'!J38</f>
        <v>89521.712674164926</v>
      </c>
      <c r="J49" s="12">
        <f>+'Pla in Curnt Cell v M 6-30 3'!K38</f>
        <v>92964.855469325106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 in Curnt Cell v M 6-30 3'!H39</f>
        <v>84701.312760940651</v>
      </c>
      <c r="H50" s="12">
        <f>+'Pla in Curnt Cell v M 6-30 3'!I39</f>
        <v>88230.53412597983</v>
      </c>
      <c r="I50" s="12">
        <f>+'Pla in Curnt Cell v M 6-30 3'!J39</f>
        <v>91759.755491019037</v>
      </c>
      <c r="J50" s="12">
        <f>+'Pla in Curnt Cell v M 6-30 3'!K39</f>
        <v>95288.976856058231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 in Curnt Cell v M 6-30 3'!H40</f>
        <v>86818.845579964167</v>
      </c>
      <c r="H51" s="12">
        <f>+'Pla in Curnt Cell v M 6-30 3'!I40</f>
        <v>90436.297479129324</v>
      </c>
      <c r="I51" s="12">
        <f>+'Pla in Curnt Cell v M 6-30 3'!J40</f>
        <v>94053.749378294509</v>
      </c>
      <c r="J51" s="12">
        <f>+'Pla in Curnt Cell v M 6-30 3'!K40</f>
        <v>97671.201277459681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 in Curnt Cell v M 6-30 3'!H41</f>
        <v>88989.31671946327</v>
      </c>
      <c r="H52" s="12">
        <f>+'Pla in Curnt Cell v M 6-30 3'!I41</f>
        <v>92697.204916107556</v>
      </c>
      <c r="I52" s="12">
        <f>+'Pla in Curnt Cell v M 6-30 3'!J41</f>
        <v>96405.093112751871</v>
      </c>
      <c r="J52" s="12">
        <f>+'Pla in Curnt Cell v M 6-30 3'!K41</f>
        <v>100112.98130939617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4565</v>
      </c>
      <c r="C55" s="12">
        <f t="shared" si="0"/>
        <v>4070</v>
      </c>
      <c r="D55" s="12">
        <f t="shared" si="0"/>
        <v>3576</v>
      </c>
      <c r="E55" s="12">
        <f t="shared" si="0"/>
        <v>3179</v>
      </c>
      <c r="F55" s="12">
        <f t="shared" si="0"/>
        <v>3441</v>
      </c>
      <c r="G55" s="12">
        <f t="shared" si="0"/>
        <v>3693</v>
      </c>
      <c r="H55" s="12">
        <f t="shared" si="0"/>
        <v>3441</v>
      </c>
      <c r="I55" s="12">
        <f t="shared" si="0"/>
        <v>3155</v>
      </c>
      <c r="J55" s="12">
        <f t="shared" si="0"/>
        <v>2817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4978.9999999999927</v>
      </c>
      <c r="C56" s="12">
        <f t="shared" si="3"/>
        <v>4482.9999999999927</v>
      </c>
      <c r="D56" s="12">
        <f t="shared" si="3"/>
        <v>3987.9999999999927</v>
      </c>
      <c r="E56" s="12">
        <f t="shared" si="3"/>
        <v>3592.9999999999927</v>
      </c>
      <c r="F56" s="12">
        <f t="shared" si="3"/>
        <v>3866.9999999999927</v>
      </c>
      <c r="G56" s="12">
        <f t="shared" si="3"/>
        <v>4130.9999999999927</v>
      </c>
      <c r="H56" s="12">
        <f t="shared" si="3"/>
        <v>3889.9999999999927</v>
      </c>
      <c r="I56" s="12">
        <f t="shared" si="3"/>
        <v>3614.9999999999927</v>
      </c>
      <c r="J56" s="12">
        <f t="shared" si="3"/>
        <v>3286.9999999999927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4855.8749999999854</v>
      </c>
      <c r="C57" s="12">
        <f t="shared" si="6"/>
        <v>4287.4999999999854</v>
      </c>
      <c r="D57" s="12">
        <f t="shared" si="6"/>
        <v>3892.1249999999854</v>
      </c>
      <c r="E57" s="12">
        <f t="shared" si="6"/>
        <v>3651.7499999999854</v>
      </c>
      <c r="F57" s="12">
        <f t="shared" si="6"/>
        <v>3911.3749999999854</v>
      </c>
      <c r="G57" s="12">
        <f t="shared" si="6"/>
        <v>4160.9999999999854</v>
      </c>
      <c r="H57" s="12">
        <f t="shared" si="6"/>
        <v>3908.2499999999854</v>
      </c>
      <c r="I57" s="12">
        <f t="shared" si="6"/>
        <v>3623.4999999999854</v>
      </c>
      <c r="J57" s="12">
        <f t="shared" si="6"/>
        <v>3350.7499999999854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4759.2968749999782</v>
      </c>
      <c r="C58" s="12">
        <f t="shared" si="9"/>
        <v>4119.1874999999782</v>
      </c>
      <c r="D58" s="12">
        <f t="shared" si="9"/>
        <v>3823.0781249999782</v>
      </c>
      <c r="E58" s="12">
        <f t="shared" si="9"/>
        <v>3707.9687499999782</v>
      </c>
      <c r="F58" s="12">
        <f t="shared" si="9"/>
        <v>3953.8593749999782</v>
      </c>
      <c r="G58" s="12">
        <f t="shared" si="9"/>
        <v>4186.7499999999782</v>
      </c>
      <c r="H58" s="12">
        <f t="shared" si="9"/>
        <v>3924.5312499999782</v>
      </c>
      <c r="I58" s="12">
        <f t="shared" si="9"/>
        <v>3629.3124999999782</v>
      </c>
      <c r="J58" s="12">
        <f t="shared" si="9"/>
        <v>3417.0937499999782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4692.9542968749738</v>
      </c>
      <c r="C59" s="12">
        <f t="shared" si="12"/>
        <v>3980.7671874999724</v>
      </c>
      <c r="D59" s="12">
        <f t="shared" si="12"/>
        <v>3783.5800781249709</v>
      </c>
      <c r="E59" s="12">
        <f t="shared" si="12"/>
        <v>3765.3929687499767</v>
      </c>
      <c r="F59" s="12">
        <f t="shared" si="12"/>
        <v>3997.2058593749753</v>
      </c>
      <c r="G59" s="12">
        <f t="shared" si="12"/>
        <v>4214.0187499999738</v>
      </c>
      <c r="H59" s="12">
        <f t="shared" si="12"/>
        <v>3941.6445312499709</v>
      </c>
      <c r="I59" s="12">
        <f t="shared" si="12"/>
        <v>3631.2703124999753</v>
      </c>
      <c r="J59" s="12">
        <f t="shared" si="12"/>
        <v>3479.8960937499724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4653.5531542968456</v>
      </c>
      <c r="C60" s="12">
        <f t="shared" si="15"/>
        <v>3870.9613671874686</v>
      </c>
      <c r="D60" s="12">
        <f t="shared" si="15"/>
        <v>3775.3695800780915</v>
      </c>
      <c r="E60" s="12">
        <f t="shared" si="15"/>
        <v>3823.7777929687218</v>
      </c>
      <c r="F60" s="12">
        <f t="shared" si="15"/>
        <v>4040.1860058593447</v>
      </c>
      <c r="G60" s="12">
        <f t="shared" si="15"/>
        <v>4238.5942187499677</v>
      </c>
      <c r="H60" s="12">
        <f t="shared" si="15"/>
        <v>3952.4106445312136</v>
      </c>
      <c r="I60" s="12">
        <f t="shared" si="15"/>
        <v>3635.2270703124668</v>
      </c>
      <c r="J60" s="12">
        <f t="shared" si="15"/>
        <v>3550.0434960937127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4645.8169831542618</v>
      </c>
      <c r="C61" s="12">
        <f t="shared" si="18"/>
        <v>3791.5104013671516</v>
      </c>
      <c r="D61" s="12">
        <f t="shared" si="18"/>
        <v>3797.2038195800415</v>
      </c>
      <c r="E61" s="12">
        <f t="shared" si="18"/>
        <v>3883.8972377929385</v>
      </c>
      <c r="F61" s="12">
        <f t="shared" si="18"/>
        <v>4080.5906560058211</v>
      </c>
      <c r="G61" s="12">
        <f t="shared" si="18"/>
        <v>4262.2840742187109</v>
      </c>
      <c r="H61" s="12">
        <f t="shared" si="18"/>
        <v>3966.6709106444905</v>
      </c>
      <c r="I61" s="12">
        <f t="shared" si="18"/>
        <v>3632.0577470702701</v>
      </c>
      <c r="J61" s="12">
        <f t="shared" si="18"/>
        <v>3617.4445834960497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4667.4874077331115</v>
      </c>
      <c r="C62" s="12">
        <f t="shared" si="21"/>
        <v>3743.1731614013261</v>
      </c>
      <c r="D62" s="12">
        <f t="shared" si="21"/>
        <v>3851.8589150695407</v>
      </c>
      <c r="E62" s="12">
        <f t="shared" si="21"/>
        <v>3944.5446687377553</v>
      </c>
      <c r="F62" s="12">
        <f t="shared" si="21"/>
        <v>4124.2304224059626</v>
      </c>
      <c r="G62" s="12">
        <f t="shared" si="21"/>
        <v>4283.9161760741772</v>
      </c>
      <c r="H62" s="12">
        <f t="shared" si="21"/>
        <v>3976.2876834105991</v>
      </c>
      <c r="I62" s="12">
        <f t="shared" si="21"/>
        <v>3629.6591907470211</v>
      </c>
      <c r="J62" s="12">
        <f t="shared" si="21"/>
        <v>3687.030698083443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4721.3245929264376</v>
      </c>
      <c r="C63" s="12">
        <f t="shared" si="24"/>
        <v>3726.7274904363512</v>
      </c>
      <c r="D63" s="12">
        <f t="shared" si="24"/>
        <v>3938.1303879462721</v>
      </c>
      <c r="E63" s="12">
        <f t="shared" si="24"/>
        <v>4003.533285456193</v>
      </c>
      <c r="F63" s="12">
        <f t="shared" si="24"/>
        <v>4164.9361829661066</v>
      </c>
      <c r="G63" s="12">
        <f t="shared" si="24"/>
        <v>4305.3390804760274</v>
      </c>
      <c r="H63" s="12">
        <f t="shared" si="24"/>
        <v>3982.1448754958619</v>
      </c>
      <c r="I63" s="12">
        <f t="shared" si="24"/>
        <v>3622.9506705156891</v>
      </c>
      <c r="J63" s="12">
        <f t="shared" si="24"/>
        <v>3758.7564655355236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4804.1077077495938</v>
      </c>
      <c r="C64" s="12">
        <f t="shared" si="27"/>
        <v>3742.9706776972525</v>
      </c>
      <c r="D64" s="12">
        <f t="shared" si="27"/>
        <v>4058.8336476449258</v>
      </c>
      <c r="E64" s="12">
        <f t="shared" si="27"/>
        <v>4063.6966175925918</v>
      </c>
      <c r="F64" s="12">
        <f t="shared" si="27"/>
        <v>4202.5595875402578</v>
      </c>
      <c r="G64" s="12">
        <f t="shared" si="27"/>
        <v>4321.4225574879238</v>
      </c>
      <c r="H64" s="12">
        <f t="shared" si="27"/>
        <v>3987.1484973832557</v>
      </c>
      <c r="I64" s="12">
        <f t="shared" si="27"/>
        <v>3611.8744372785732</v>
      </c>
      <c r="J64" s="12">
        <f t="shared" si="27"/>
        <v>3830.6003771739051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4920.6354004433306</v>
      </c>
      <c r="C65" s="12">
        <f t="shared" si="30"/>
        <v>3792.7199446396771</v>
      </c>
      <c r="D65" s="12">
        <f t="shared" si="30"/>
        <v>4212.8044888360455</v>
      </c>
      <c r="E65" s="12">
        <f t="shared" si="30"/>
        <v>4125.8890330323993</v>
      </c>
      <c r="F65" s="12">
        <f t="shared" si="30"/>
        <v>4244.9735772287604</v>
      </c>
      <c r="G65" s="12">
        <f t="shared" si="30"/>
        <v>4337.0581214251142</v>
      </c>
      <c r="H65" s="12">
        <f t="shared" si="30"/>
        <v>3990.2272098178291</v>
      </c>
      <c r="I65" s="12">
        <f t="shared" si="30"/>
        <v>3600.3962982105295</v>
      </c>
      <c r="J65" s="12">
        <f t="shared" si="30"/>
        <v>3903.5653866032517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5070.7262854544097</v>
      </c>
      <c r="C66" s="12">
        <f t="shared" si="33"/>
        <v>3876.8129432556671</v>
      </c>
      <c r="D66" s="12">
        <f t="shared" si="33"/>
        <v>4401.899601056939</v>
      </c>
      <c r="E66" s="12">
        <f t="shared" si="33"/>
        <v>4189.9862588582037</v>
      </c>
      <c r="F66" s="12">
        <f t="shared" si="33"/>
        <v>4282.0729166594756</v>
      </c>
      <c r="G66" s="12">
        <f t="shared" si="33"/>
        <v>4352.159574460733</v>
      </c>
      <c r="H66" s="12">
        <f t="shared" si="33"/>
        <v>3990.3328900632623</v>
      </c>
      <c r="I66" s="12">
        <f t="shared" si="33"/>
        <v>3584.5062056657916</v>
      </c>
      <c r="J66" s="12">
        <f t="shared" si="33"/>
        <v>3977.679521268321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5255.2194425907655</v>
      </c>
      <c r="C67" s="12">
        <f t="shared" si="36"/>
        <v>3996.1082668370509</v>
      </c>
      <c r="D67" s="12">
        <f t="shared" si="36"/>
        <v>4628.9970910833581</v>
      </c>
      <c r="E67" s="12">
        <f t="shared" si="36"/>
        <v>4248.8859153296507</v>
      </c>
      <c r="F67" s="12">
        <f t="shared" si="36"/>
        <v>4320.7747395759579</v>
      </c>
      <c r="G67" s="12">
        <f t="shared" si="36"/>
        <v>4365.6635638222433</v>
      </c>
      <c r="H67" s="12">
        <f t="shared" si="36"/>
        <v>3989.4412123148359</v>
      </c>
      <c r="I67" s="12">
        <f t="shared" si="36"/>
        <v>3567.2188608074357</v>
      </c>
      <c r="J67" s="12">
        <f t="shared" si="36"/>
        <v>4053.996509300021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5474.9749286555307</v>
      </c>
      <c r="C68" s="12">
        <f t="shared" si="39"/>
        <v>4149.4859735079735</v>
      </c>
      <c r="D68" s="12">
        <f t="shared" si="39"/>
        <v>4890.9970183604382</v>
      </c>
      <c r="E68" s="12">
        <f t="shared" si="39"/>
        <v>4311.5080632128884</v>
      </c>
      <c r="F68" s="12">
        <f t="shared" si="39"/>
        <v>4358.0191080653531</v>
      </c>
      <c r="G68" s="12">
        <f t="shared" si="39"/>
        <v>4374.5301529177959</v>
      </c>
      <c r="H68" s="12">
        <f t="shared" si="39"/>
        <v>3983.5522426226962</v>
      </c>
      <c r="I68" s="12">
        <f t="shared" si="39"/>
        <v>3545.574332327611</v>
      </c>
      <c r="J68" s="12">
        <f t="shared" si="39"/>
        <v>4130.5964220325113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5731.8743018719106</v>
      </c>
      <c r="C69" s="12">
        <f t="shared" si="42"/>
        <v>4340.8481228456658</v>
      </c>
      <c r="D69" s="12">
        <f t="shared" si="42"/>
        <v>5190.8219438194428</v>
      </c>
      <c r="E69" s="12">
        <f t="shared" si="42"/>
        <v>4374.7957647932053</v>
      </c>
      <c r="F69" s="12">
        <f t="shared" si="42"/>
        <v>4394.7695857669751</v>
      </c>
      <c r="G69" s="12">
        <f t="shared" si="42"/>
        <v>4381.7434067407303</v>
      </c>
      <c r="H69" s="12">
        <f t="shared" si="42"/>
        <v>3975.6910486882553</v>
      </c>
      <c r="I69" s="12">
        <f t="shared" si="42"/>
        <v>3520.6386906357948</v>
      </c>
      <c r="J69" s="12">
        <f t="shared" si="42"/>
        <v>4209.5863325833197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6006.8211594187014</v>
      </c>
      <c r="C70" s="12">
        <f t="shared" si="45"/>
        <v>4552.1193259167994</v>
      </c>
      <c r="D70" s="12">
        <f t="shared" si="45"/>
        <v>5531.4174924149265</v>
      </c>
      <c r="E70" s="12">
        <f t="shared" si="45"/>
        <v>4439.7156589130318</v>
      </c>
      <c r="F70" s="12">
        <f t="shared" si="45"/>
        <v>4430.0138254111371</v>
      </c>
      <c r="G70" s="12">
        <f t="shared" si="45"/>
        <v>4387.3119919092424</v>
      </c>
      <c r="H70" s="12">
        <f t="shared" si="45"/>
        <v>3964.9083249054529</v>
      </c>
      <c r="I70" s="12">
        <f t="shared" si="45"/>
        <v>3492.504657901678</v>
      </c>
      <c r="J70" s="12">
        <f t="shared" si="45"/>
        <v>4289.1009908979031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5907.7529297252913</v>
      </c>
      <c r="E71" s="12">
        <f t="shared" si="48"/>
        <v>4502.2585503858572</v>
      </c>
      <c r="F71" s="12">
        <f t="shared" si="48"/>
        <v>4463.7641710464086</v>
      </c>
      <c r="G71" s="12">
        <f t="shared" si="48"/>
        <v>4389.2697917069745</v>
      </c>
      <c r="H71" s="12">
        <f t="shared" si="48"/>
        <v>3948.2810330280772</v>
      </c>
      <c r="I71" s="12">
        <f t="shared" si="48"/>
        <v>3458.292274349209</v>
      </c>
      <c r="J71" s="12">
        <f t="shared" si="48"/>
        <v>4370.3035156703409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6325.8217529684189</v>
      </c>
      <c r="E72" s="12">
        <f t="shared" si="51"/>
        <v>4567.4400141454971</v>
      </c>
      <c r="F72" s="12">
        <f t="shared" si="51"/>
        <v>4498.0582753225608</v>
      </c>
      <c r="G72" s="12">
        <f t="shared" si="51"/>
        <v>4387.676536499639</v>
      </c>
      <c r="H72" s="12">
        <f t="shared" si="51"/>
        <v>3931.9130588537664</v>
      </c>
      <c r="I72" s="12">
        <f t="shared" si="51"/>
        <v>3422.1495812079374</v>
      </c>
      <c r="J72" s="12">
        <f t="shared" si="51"/>
        <v>4453.3861035620939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6786.6422967926192</v>
      </c>
      <c r="E73" s="12">
        <f t="shared" si="54"/>
        <v>4632.3010144991276</v>
      </c>
      <c r="F73" s="12">
        <f t="shared" si="54"/>
        <v>4528.9597322056215</v>
      </c>
      <c r="G73" s="12">
        <f t="shared" si="54"/>
        <v>4384.61844991213</v>
      </c>
      <c r="H73" s="12">
        <f t="shared" si="54"/>
        <v>3908.9358853251033</v>
      </c>
      <c r="I73" s="12">
        <f t="shared" si="54"/>
        <v>3380.2533207381348</v>
      </c>
      <c r="J73" s="12">
        <f t="shared" si="54"/>
        <v>4537.5707561511372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7289.2583542124339</v>
      </c>
      <c r="E74" s="12">
        <f t="shared" si="57"/>
        <v>4696.9085398616007</v>
      </c>
      <c r="F74" s="12">
        <f t="shared" si="57"/>
        <v>4560.558725510753</v>
      </c>
      <c r="G74" s="12">
        <f t="shared" si="57"/>
        <v>4377.2089111599198</v>
      </c>
      <c r="H74" s="12">
        <f t="shared" si="57"/>
        <v>3884.5092824582243</v>
      </c>
      <c r="I74" s="12">
        <f t="shared" si="57"/>
        <v>3336.8096537565871</v>
      </c>
      <c r="J74" s="12">
        <f t="shared" si="57"/>
        <v>4621.1100250549061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7815.739813067732</v>
      </c>
      <c r="E75" s="12">
        <f t="shared" si="60"/>
        <v>4740.356253358128</v>
      </c>
      <c r="F75" s="12">
        <f t="shared" si="60"/>
        <v>4567.9726936485094</v>
      </c>
      <c r="G75" s="12">
        <f t="shared" si="60"/>
        <v>4346.5891339389054</v>
      </c>
      <c r="H75" s="12">
        <f t="shared" si="60"/>
        <v>3831.8220145196683</v>
      </c>
      <c r="I75" s="12">
        <f t="shared" si="60"/>
        <v>3262.0548951004894</v>
      </c>
      <c r="J75" s="12">
        <f t="shared" si="60"/>
        <v>4683.2877756812668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6312.9288622873719</v>
      </c>
      <c r="H76" s="12">
        <f t="shared" si="63"/>
        <v>5880.0925648826524</v>
      </c>
      <c r="I76" s="12">
        <f t="shared" si="63"/>
        <v>5392.2562674779911</v>
      </c>
      <c r="J76" s="12">
        <f t="shared" si="63"/>
        <v>6895.4199700732861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8328.4270838445518</v>
      </c>
      <c r="H77" s="12">
        <f t="shared" si="66"/>
        <v>7979.5698790047172</v>
      </c>
      <c r="I77" s="12">
        <f t="shared" si="66"/>
        <v>7575.7126741649263</v>
      </c>
      <c r="J77" s="12">
        <f t="shared" si="66"/>
        <v>9162.8554693251062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10394.312760940651</v>
      </c>
      <c r="H78" s="12">
        <f t="shared" si="69"/>
        <v>10131.53412597983</v>
      </c>
      <c r="I78" s="12">
        <f t="shared" si="69"/>
        <v>9813.7554910190374</v>
      </c>
      <c r="J78" s="12">
        <f t="shared" si="69"/>
        <v>11486.976856058231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12511.845579964167</v>
      </c>
      <c r="H79" s="12">
        <f t="shared" si="72"/>
        <v>12337.297479129324</v>
      </c>
      <c r="I79" s="12">
        <f t="shared" si="72"/>
        <v>12107.749378294509</v>
      </c>
      <c r="J79" s="12">
        <f t="shared" si="72"/>
        <v>13869.201277459681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14682.31671946327</v>
      </c>
      <c r="H80" s="12">
        <f t="shared" si="75"/>
        <v>14598.204916107556</v>
      </c>
      <c r="I80" s="12">
        <f t="shared" si="75"/>
        <v>14459.093112751871</v>
      </c>
      <c r="J80" s="12">
        <f t="shared" si="75"/>
        <v>16310.981309396171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0.11877195264732676</v>
      </c>
      <c r="C85" s="92">
        <f t="shared" si="78"/>
        <v>0.10192837465564741</v>
      </c>
      <c r="D85" s="92">
        <f t="shared" si="78"/>
        <v>8.6326767091541079E-2</v>
      </c>
      <c r="E85" s="92">
        <f t="shared" si="78"/>
        <v>7.4239275122019555E-2</v>
      </c>
      <c r="F85" s="92">
        <f t="shared" si="78"/>
        <v>7.8996303863725137E-2</v>
      </c>
      <c r="G85" s="92">
        <f t="shared" si="78"/>
        <v>8.3350260681156474E-2</v>
      </c>
      <c r="H85" s="92">
        <f t="shared" si="78"/>
        <v>7.3906226508301254E-2</v>
      </c>
      <c r="I85" s="92">
        <f t="shared" si="78"/>
        <v>6.4592076978196244E-2</v>
      </c>
      <c r="J85" s="92">
        <f t="shared" si="78"/>
        <v>5.5037805521364502E-2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0.12735318191119283</v>
      </c>
      <c r="C86" s="92">
        <f t="shared" si="81"/>
        <v>0.11037250412388877</v>
      </c>
      <c r="D86" s="92">
        <f t="shared" si="81"/>
        <v>9.4643662339511492E-2</v>
      </c>
      <c r="E86" s="92">
        <f t="shared" si="81"/>
        <v>8.2489611313910416E-2</v>
      </c>
      <c r="F86" s="92">
        <f t="shared" si="81"/>
        <v>8.7275435587252703E-2</v>
      </c>
      <c r="G86" s="92">
        <f t="shared" si="81"/>
        <v>9.165945550156418E-2</v>
      </c>
      <c r="H86" s="92">
        <f t="shared" si="81"/>
        <v>8.213682432432412E-2</v>
      </c>
      <c r="I86" s="92">
        <f t="shared" si="81"/>
        <v>7.2758377780014039E-2</v>
      </c>
      <c r="J86" s="92">
        <f t="shared" si="81"/>
        <v>6.3135047922708853E-2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0.12043042087249778</v>
      </c>
      <c r="C87" s="92">
        <f t="shared" si="84"/>
        <v>0.10222937529804454</v>
      </c>
      <c r="D87" s="92">
        <f t="shared" si="84"/>
        <v>8.9709238003042202E-2</v>
      </c>
      <c r="E87" s="92">
        <f t="shared" si="84"/>
        <v>8.1736687781184703E-2</v>
      </c>
      <c r="F87" s="92">
        <f t="shared" si="84"/>
        <v>8.602478666314739E-2</v>
      </c>
      <c r="G87" s="92">
        <f t="shared" si="84"/>
        <v>8.9930623095376694E-2</v>
      </c>
      <c r="H87" s="92">
        <f t="shared" si="84"/>
        <v>8.0378627398555835E-2</v>
      </c>
      <c r="I87" s="92">
        <f t="shared" si="84"/>
        <v>7.1036483757767943E-2</v>
      </c>
      <c r="J87" s="92">
        <f t="shared" si="84"/>
        <v>6.2768109697843633E-2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0.11455211868486237</v>
      </c>
      <c r="C88" s="92">
        <f t="shared" si="87"/>
        <v>9.5210509892750927E-2</v>
      </c>
      <c r="D88" s="92">
        <f t="shared" si="87"/>
        <v>8.5648187042139501E-2</v>
      </c>
      <c r="E88" s="92">
        <f t="shared" si="87"/>
        <v>8.0908785921577575E-2</v>
      </c>
      <c r="F88" s="92">
        <f t="shared" si="87"/>
        <v>8.4737663416201814E-2</v>
      </c>
      <c r="G88" s="92">
        <f t="shared" si="87"/>
        <v>8.8134683395082014E-2</v>
      </c>
      <c r="H88" s="92">
        <f t="shared" si="87"/>
        <v>7.8616411258012331E-2</v>
      </c>
      <c r="I88" s="92">
        <f t="shared" si="87"/>
        <v>6.9302688613492203E-2</v>
      </c>
      <c r="J88" s="92">
        <f t="shared" si="87"/>
        <v>6.2429775280898436E-2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0.10972280977473003</v>
      </c>
      <c r="C89" s="92">
        <f t="shared" si="90"/>
        <v>8.9280893253638416E-2</v>
      </c>
      <c r="D89" s="92">
        <f t="shared" si="90"/>
        <v>8.2452494729013504E-2</v>
      </c>
      <c r="E89" s="92">
        <f t="shared" si="90"/>
        <v>8.0097701951711953E-2</v>
      </c>
      <c r="F89" s="92">
        <f t="shared" si="90"/>
        <v>8.3480344584081267E-2</v>
      </c>
      <c r="G89" s="92">
        <f t="shared" si="90"/>
        <v>8.6407733396214326E-2</v>
      </c>
      <c r="H89" s="92">
        <f t="shared" si="90"/>
        <v>7.6911637910007435E-2</v>
      </c>
      <c r="I89" s="92">
        <f t="shared" si="90"/>
        <v>6.7537156852715885E-2</v>
      </c>
      <c r="J89" s="92">
        <f t="shared" si="90"/>
        <v>6.2001498302925118E-2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0.10576978326469644</v>
      </c>
      <c r="C90" s="92">
        <f t="shared" si="93"/>
        <v>8.4314464228343322E-2</v>
      </c>
      <c r="D90" s="92">
        <f t="shared" si="93"/>
        <v>8.0091849040648588E-2</v>
      </c>
      <c r="E90" s="92">
        <f t="shared" si="93"/>
        <v>7.9296941020897904E-2</v>
      </c>
      <c r="F90" s="92">
        <f t="shared" si="93"/>
        <v>8.2224560523024737E-2</v>
      </c>
      <c r="G90" s="92">
        <f t="shared" si="93"/>
        <v>8.4655060391658932E-2</v>
      </c>
      <c r="H90" s="92">
        <f t="shared" si="93"/>
        <v>7.5115181963039568E-2</v>
      </c>
      <c r="I90" s="92">
        <f t="shared" si="93"/>
        <v>6.5857949025552864E-2</v>
      </c>
      <c r="J90" s="92">
        <f t="shared" si="93"/>
        <v>6.1690534461017466E-2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0.10273583032560674</v>
      </c>
      <c r="C91" s="92">
        <f t="shared" si="96"/>
        <v>8.026908862849913E-2</v>
      </c>
      <c r="D91" s="92">
        <f t="shared" si="96"/>
        <v>7.8472459021265983E-2</v>
      </c>
      <c r="E91" s="92">
        <f t="shared" si="96"/>
        <v>7.8522850628622853E-2</v>
      </c>
      <c r="F91" s="92">
        <f t="shared" si="96"/>
        <v>8.0923959464666684E-2</v>
      </c>
      <c r="G91" s="92">
        <f t="shared" si="96"/>
        <v>8.2918975044622201E-2</v>
      </c>
      <c r="H91" s="92">
        <f t="shared" si="96"/>
        <v>7.3432391251888163E-2</v>
      </c>
      <c r="I91" s="92">
        <f t="shared" si="96"/>
        <v>6.4089104797259155E-2</v>
      </c>
      <c r="J91" s="92">
        <f t="shared" si="96"/>
        <v>6.1306385511575856E-2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0.10049277457118189</v>
      </c>
      <c r="C92" s="92">
        <f t="shared" si="99"/>
        <v>7.7085054498678529E-2</v>
      </c>
      <c r="D92" s="92">
        <f t="shared" si="99"/>
        <v>7.7597431758688495E-2</v>
      </c>
      <c r="E92" s="92">
        <f t="shared" si="99"/>
        <v>7.7747997806992375E-2</v>
      </c>
      <c r="F92" s="92">
        <f t="shared" si="99"/>
        <v>7.9704514966101536E-2</v>
      </c>
      <c r="G92" s="92">
        <f t="shared" si="99"/>
        <v>8.117628666314558E-2</v>
      </c>
      <c r="H92" s="92">
        <f t="shared" si="99"/>
        <v>7.1699081889188276E-2</v>
      </c>
      <c r="I92" s="92">
        <f t="shared" si="99"/>
        <v>6.2384572389175608E-2</v>
      </c>
      <c r="J92" s="92">
        <f t="shared" si="99"/>
        <v>6.0940641600004009E-2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9.9041841680856724E-2</v>
      </c>
      <c r="C93" s="92">
        <f t="shared" si="102"/>
        <v>7.4709369733904296E-2</v>
      </c>
      <c r="D93" s="92">
        <f t="shared" si="102"/>
        <v>7.7385152052392936E-2</v>
      </c>
      <c r="E93" s="92">
        <f t="shared" si="102"/>
        <v>7.6927411668354928E-2</v>
      </c>
      <c r="F93" s="92">
        <f t="shared" si="102"/>
        <v>7.8435709660378716E-2</v>
      </c>
      <c r="G93" s="92">
        <f t="shared" si="102"/>
        <v>7.9466556175496139E-2</v>
      </c>
      <c r="H93" s="92">
        <f t="shared" si="102"/>
        <v>6.993826399760894E-2</v>
      </c>
      <c r="I93" s="92">
        <f t="shared" si="102"/>
        <v>6.0651399044358234E-2</v>
      </c>
      <c r="J93" s="92">
        <f t="shared" si="102"/>
        <v>6.0590899742653637E-2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9.8249538985001106E-2</v>
      </c>
      <c r="C94" s="92">
        <f t="shared" si="105"/>
        <v>7.3094902605058909E-2</v>
      </c>
      <c r="D94" s="92">
        <f t="shared" si="105"/>
        <v>7.7844910771862841E-2</v>
      </c>
      <c r="E94" s="92">
        <f t="shared" si="105"/>
        <v>7.6121995683961385E-2</v>
      </c>
      <c r="F94" s="92">
        <f t="shared" si="105"/>
        <v>7.7119675331967841E-2</v>
      </c>
      <c r="G94" s="92">
        <f t="shared" si="105"/>
        <v>7.7689892087730472E-2</v>
      </c>
      <c r="H94" s="92">
        <f t="shared" si="105"/>
        <v>6.8207686078131546E-2</v>
      </c>
      <c r="I94" s="92">
        <f t="shared" si="105"/>
        <v>5.8893418077558213E-2</v>
      </c>
      <c r="J94" s="92">
        <f t="shared" si="105"/>
        <v>6.0221990585679563E-2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9.8171206840040215E-2</v>
      </c>
      <c r="C95" s="92">
        <f t="shared" si="108"/>
        <v>7.2199652484050914E-2</v>
      </c>
      <c r="D95" s="92">
        <f t="shared" si="108"/>
        <v>7.8904768384859825E-2</v>
      </c>
      <c r="E95" s="92">
        <f t="shared" si="108"/>
        <v>7.5347694090952988E-2</v>
      </c>
      <c r="F95" s="92">
        <f t="shared" si="108"/>
        <v>7.5912902184029685E-2</v>
      </c>
      <c r="G95" s="92">
        <f t="shared" si="108"/>
        <v>7.5946173348715895E-2</v>
      </c>
      <c r="H95" s="92">
        <f t="shared" si="108"/>
        <v>6.6488272899953849E-2</v>
      </c>
      <c r="I95" s="92">
        <f t="shared" si="108"/>
        <v>5.7181822918024983E-2</v>
      </c>
      <c r="J95" s="92">
        <f t="shared" si="108"/>
        <v>5.9851357486135681E-2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9.875024412265887E-2</v>
      </c>
      <c r="C96" s="92">
        <f t="shared" si="111"/>
        <v>7.1986128367944824E-2</v>
      </c>
      <c r="D96" s="92">
        <f t="shared" si="111"/>
        <v>8.0558903426978024E-2</v>
      </c>
      <c r="E96" s="92">
        <f t="shared" si="111"/>
        <v>7.4600047339283604E-2</v>
      </c>
      <c r="F96" s="92">
        <f t="shared" si="111"/>
        <v>7.4618773161737595E-2</v>
      </c>
      <c r="G96" s="92">
        <f t="shared" si="111"/>
        <v>7.4233464802837101E-2</v>
      </c>
      <c r="H96" s="92">
        <f t="shared" si="111"/>
        <v>6.4763412374837959E-2</v>
      </c>
      <c r="I96" s="92">
        <f t="shared" si="111"/>
        <v>5.5449944398022977E-2</v>
      </c>
      <c r="J96" s="92">
        <f t="shared" si="111"/>
        <v>5.9479319944199194E-2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9.9956622778711646E-2</v>
      </c>
      <c r="C97" s="92">
        <f t="shared" si="114"/>
        <v>7.2420817101380042E-2</v>
      </c>
      <c r="D97" s="92">
        <f t="shared" si="114"/>
        <v>8.2821869193311137E-2</v>
      </c>
      <c r="E97" s="92">
        <f t="shared" si="114"/>
        <v>7.3744895781200581E-2</v>
      </c>
      <c r="F97" s="92">
        <f t="shared" si="114"/>
        <v>7.337150808429338E-2</v>
      </c>
      <c r="G97" s="92">
        <f t="shared" si="114"/>
        <v>7.2532581764479298E-2</v>
      </c>
      <c r="H97" s="92">
        <f t="shared" si="114"/>
        <v>6.3069183658443384E-2</v>
      </c>
      <c r="I97" s="92">
        <f t="shared" si="114"/>
        <v>5.3749888661645651E-2</v>
      </c>
      <c r="J97" s="92">
        <f t="shared" si="114"/>
        <v>5.9122014135919887E-2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0.10176344173259855</v>
      </c>
      <c r="C98" s="92">
        <f t="shared" si="117"/>
        <v>7.3435730882363881E-2</v>
      </c>
      <c r="D98" s="92">
        <f t="shared" si="117"/>
        <v>8.5593731727283684E-2</v>
      </c>
      <c r="E98" s="92">
        <f t="shared" si="117"/>
        <v>7.2952759106817089E-2</v>
      </c>
      <c r="F98" s="92">
        <f t="shared" si="117"/>
        <v>7.2114427920064728E-2</v>
      </c>
      <c r="G98" s="92">
        <f t="shared" si="117"/>
        <v>7.0792150579632285E-2</v>
      </c>
      <c r="H98" s="92">
        <f t="shared" si="117"/>
        <v>6.1340153408005582E-2</v>
      </c>
      <c r="I98" s="92">
        <f t="shared" si="117"/>
        <v>5.203596184639192E-2</v>
      </c>
      <c r="J98" s="92">
        <f t="shared" si="117"/>
        <v>5.8749184628319462E-2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0.10416665397942637</v>
      </c>
      <c r="C99" s="92">
        <f t="shared" si="120"/>
        <v>7.506221896672427E-2</v>
      </c>
      <c r="D99" s="92">
        <f t="shared" si="120"/>
        <v>8.8894592567935193E-2</v>
      </c>
      <c r="E99" s="92">
        <f t="shared" si="120"/>
        <v>7.2165150684457835E-2</v>
      </c>
      <c r="F99" s="92">
        <f t="shared" si="120"/>
        <v>7.0866235358654661E-2</v>
      </c>
      <c r="G99" s="92">
        <f t="shared" si="120"/>
        <v>6.9068006600474963E-2</v>
      </c>
      <c r="H99" s="92">
        <f t="shared" si="120"/>
        <v>5.9629700908737426E-2</v>
      </c>
      <c r="I99" s="92">
        <f t="shared" si="120"/>
        <v>5.0327911064925512E-2</v>
      </c>
      <c r="J99" s="92">
        <f t="shared" si="120"/>
        <v>5.8392674988324789E-2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0.10674997617591431</v>
      </c>
      <c r="C100" s="92">
        <f t="shared" si="123"/>
        <v>7.6928993390850575E-2</v>
      </c>
      <c r="D100" s="92">
        <f t="shared" si="123"/>
        <v>9.2743662057189979E-2</v>
      </c>
      <c r="E100" s="92">
        <f t="shared" si="123"/>
        <v>7.1398727266942741E-2</v>
      </c>
      <c r="F100" s="92">
        <f t="shared" si="123"/>
        <v>6.9610525226447839E-2</v>
      </c>
      <c r="G100" s="92">
        <f t="shared" si="123"/>
        <v>6.7361348542310795E-2</v>
      </c>
      <c r="H100" s="92">
        <f t="shared" si="123"/>
        <v>5.792415376048865E-2</v>
      </c>
      <c r="I100" s="92">
        <f t="shared" si="123"/>
        <v>4.8629257688100225E-2</v>
      </c>
      <c r="J100" s="92">
        <f t="shared" si="123"/>
        <v>5.8024337327316378E-2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9.7015402409480034E-2</v>
      </c>
      <c r="E101" s="92">
        <f t="shared" si="126"/>
        <v>7.05849110352883E-2</v>
      </c>
      <c r="F101" s="92">
        <f t="shared" si="126"/>
        <v>6.8349423823213185E-2</v>
      </c>
      <c r="G101" s="92">
        <f t="shared" si="126"/>
        <v>6.5641793286777883E-2</v>
      </c>
      <c r="H101" s="92">
        <f t="shared" si="126"/>
        <v>5.6181695761459371E-2</v>
      </c>
      <c r="I101" s="92">
        <f t="shared" si="126"/>
        <v>4.6901001876277659E-2</v>
      </c>
      <c r="J101" s="92">
        <f t="shared" si="126"/>
        <v>5.766104410262618E-2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0.1017880469365926</v>
      </c>
      <c r="E102" s="92">
        <f t="shared" si="129"/>
        <v>6.98097118031622E-2</v>
      </c>
      <c r="F102" s="92">
        <f t="shared" si="129"/>
        <v>6.7117166661532224E-2</v>
      </c>
      <c r="G102" s="92">
        <f t="shared" si="129"/>
        <v>6.3913715025486262E-2</v>
      </c>
      <c r="H102" s="92">
        <f t="shared" si="129"/>
        <v>5.4497124822987963E-2</v>
      </c>
      <c r="I102" s="92">
        <f t="shared" si="129"/>
        <v>4.5205537254074279E-2</v>
      </c>
      <c r="J102" s="92">
        <f t="shared" si="129"/>
        <v>5.7304811276759571E-2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0.10704820809477611</v>
      </c>
      <c r="E103" s="92">
        <f t="shared" si="132"/>
        <v>6.9023438647322743E-2</v>
      </c>
      <c r="F103" s="92">
        <f t="shared" si="132"/>
        <v>6.5851831802335559E-2</v>
      </c>
      <c r="G103" s="92">
        <f t="shared" si="132"/>
        <v>6.2211700647173407E-2</v>
      </c>
      <c r="H103" s="92">
        <f t="shared" si="132"/>
        <v>5.2770687222576163E-2</v>
      </c>
      <c r="I103" s="92">
        <f t="shared" si="132"/>
        <v>4.3491589520832319E-2</v>
      </c>
      <c r="J103" s="92">
        <f t="shared" si="132"/>
        <v>5.6944565485557153E-2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0.11274954917575308</v>
      </c>
      <c r="E104" s="92">
        <f t="shared" si="135"/>
        <v>6.8228360132212007E-2</v>
      </c>
      <c r="F104" s="92">
        <f t="shared" si="135"/>
        <v>6.4619115924829273E-2</v>
      </c>
      <c r="G104" s="92">
        <f t="shared" si="135"/>
        <v>6.0493779694849481E-2</v>
      </c>
      <c r="H104" s="92">
        <f t="shared" si="135"/>
        <v>5.1079703377580277E-2</v>
      </c>
      <c r="I104" s="92">
        <f t="shared" si="135"/>
        <v>4.1818325589420002E-2</v>
      </c>
      <c r="J104" s="92">
        <f t="shared" si="135"/>
        <v>5.6557780641016686E-2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0.11856041705451492</v>
      </c>
      <c r="E105" s="92">
        <f t="shared" si="138"/>
        <v>6.7109636068833467E-2</v>
      </c>
      <c r="F105" s="92">
        <f t="shared" si="138"/>
        <v>6.3052613547124325E-2</v>
      </c>
      <c r="G105" s="92">
        <f t="shared" si="138"/>
        <v>5.8495015731208522E-2</v>
      </c>
      <c r="H105" s="92">
        <f t="shared" si="138"/>
        <v>4.9063650168627904E-2</v>
      </c>
      <c r="I105" s="92">
        <f t="shared" si="138"/>
        <v>3.9807371868065378E-2</v>
      </c>
      <c r="J105" s="92">
        <f t="shared" si="138"/>
        <v>5.5885155195356528E-2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8.4957391124488524E-2</v>
      </c>
      <c r="H106" s="92">
        <f t="shared" si="141"/>
        <v>7.5290241422843573E-2</v>
      </c>
      <c r="I106" s="92">
        <f t="shared" si="141"/>
        <v>6.5802556164766823E-2</v>
      </c>
      <c r="J106" s="92">
        <f t="shared" si="141"/>
        <v>8.2282284075240186E-2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0.11208132590260078</v>
      </c>
      <c r="H107" s="92">
        <f t="shared" si="144"/>
        <v>0.10217249745841461</v>
      </c>
      <c r="I107" s="92">
        <f t="shared" si="144"/>
        <v>9.2447620068885961E-2</v>
      </c>
      <c r="J107" s="92">
        <f t="shared" si="144"/>
        <v>0.10933934117712107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0.13988335905016558</v>
      </c>
      <c r="H108" s="92">
        <f t="shared" si="147"/>
        <v>0.12972680989487473</v>
      </c>
      <c r="I108" s="92">
        <f t="shared" si="147"/>
        <v>0.119758810570608</v>
      </c>
      <c r="J108" s="92">
        <f t="shared" si="147"/>
        <v>0.13707282470654913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0.16838044302641975</v>
      </c>
      <c r="H109" s="92">
        <f t="shared" si="150"/>
        <v>0.15796998014224672</v>
      </c>
      <c r="I109" s="92">
        <f t="shared" si="150"/>
        <v>0.14775278083487309</v>
      </c>
      <c r="J109" s="92">
        <f t="shared" si="150"/>
        <v>0.1654996453242128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0.19758995410208025</v>
      </c>
      <c r="H110" s="92">
        <f t="shared" si="153"/>
        <v>0.18691922964580288</v>
      </c>
      <c r="I110" s="92">
        <f t="shared" si="153"/>
        <v>0.176446600355745</v>
      </c>
      <c r="J110" s="92">
        <f t="shared" si="153"/>
        <v>0.19463713645731806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/>
    <row r="142" spans="21:30" ht="14.25" customHeight="1" x14ac:dyDescent="0.3"/>
    <row r="143" spans="21:30" ht="14.25" customHeight="1" x14ac:dyDescent="0.3"/>
    <row r="144" spans="21:30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Current w-Formula</vt:lpstr>
      <vt:lpstr>Placement in Current Cell</vt:lpstr>
      <vt:lpstr>Placement in Current Cell vMR </vt:lpstr>
      <vt:lpstr>Pla in Curnt Cell v MR 6-30-20</vt:lpstr>
      <vt:lpstr> Proposal vs Current</vt:lpstr>
      <vt:lpstr>Pla in Curnt Cell v M 6-30 2</vt:lpstr>
      <vt:lpstr> Proposal vs Current (2)</vt:lpstr>
      <vt:lpstr>Pla in Curnt Cell v M 6-30 3</vt:lpstr>
      <vt:lpstr> Proposal vs Current (3)</vt:lpstr>
      <vt:lpstr>Pla in Curnt Cell v M 6-30 4</vt:lpstr>
      <vt:lpstr> Proposal vs Current (4)</vt:lpstr>
      <vt:lpstr> Final vs FY20</vt:lpstr>
      <vt:lpstr>Final FY21 7-22-20</vt:lpstr>
      <vt:lpstr>Summary</vt:lpstr>
      <vt:lpstr>Current Year</vt:lpstr>
      <vt:lpstr>Current Year + Step</vt:lpstr>
      <vt:lpstr>Cur Yr+STEP+1% base increase</vt:lpstr>
      <vt:lpstr>Current Year + 1.00% step</vt:lpstr>
      <vt:lpstr>Current Yr+ 1.0% step+ $40K  </vt:lpstr>
      <vt:lpstr>Current Year + Step+Add Dollar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Eric [CO]</dc:creator>
  <cp:lastModifiedBy>Rydberg, Mark</cp:lastModifiedBy>
  <dcterms:created xsi:type="dcterms:W3CDTF">2019-03-13T11:54:38Z</dcterms:created>
  <dcterms:modified xsi:type="dcterms:W3CDTF">2024-02-14T16:41:29Z</dcterms:modified>
</cp:coreProperties>
</file>