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MILLS\"/>
    </mc:Choice>
  </mc:AlternateContent>
  <bookViews>
    <workbookView xWindow="0" yWindow="0" windowWidth="24000" windowHeight="9735"/>
  </bookViews>
  <sheets>
    <sheet name="Mill Levy Certification Form" sheetId="2" r:id="rId1"/>
    <sheet name="Data" sheetId="1" r:id="rId2"/>
  </sheets>
  <definedNames>
    <definedName name="_xlnm._FilterDatabase" localSheetId="0" hidden="1">'Mill Levy Certification Form'!$A$6:$F$59</definedName>
    <definedName name="_xlnm.Print_Area" localSheetId="0">'Mill Levy Certification Form'!$A$1:$F$60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13" i="2" l="1"/>
  <c r="D48" i="2" l="1"/>
  <c r="D47" i="2"/>
  <c r="D40" i="2"/>
  <c r="D38" i="2"/>
  <c r="D32" i="2"/>
  <c r="D30" i="2"/>
  <c r="F42" i="2"/>
  <c r="F34" i="2"/>
  <c r="D28" i="2"/>
  <c r="D25" i="2"/>
  <c r="D19" i="2"/>
  <c r="D42" i="2" l="1"/>
  <c r="D17" i="2"/>
  <c r="D15" i="2"/>
  <c r="D10" i="2"/>
  <c r="D8" i="2"/>
  <c r="F3" i="2"/>
  <c r="D21" i="2" l="1"/>
  <c r="D34" i="2" s="1"/>
  <c r="A3" i="2" l="1"/>
</calcChain>
</file>

<file path=xl/comments1.xml><?xml version="1.0" encoding="utf-8"?>
<comments xmlns="http://schemas.openxmlformats.org/spreadsheetml/2006/main">
  <authors>
    <author>Tim Kahle</author>
  </authors>
  <commentList>
    <comment ref="L32" authorId="0" shapeId="0">
      <text>
        <r>
          <rPr>
            <b/>
            <sz val="9"/>
            <color rgb="FF000000"/>
            <rFont val="Tahoma"/>
            <family val="2"/>
          </rPr>
          <t>LOCKED</t>
        </r>
      </text>
    </comment>
    <comment ref="L86" authorId="0" shapeId="0">
      <text>
        <r>
          <rPr>
            <b/>
            <sz val="9"/>
            <color rgb="FF000000"/>
            <rFont val="Tahoma"/>
            <family val="2"/>
          </rPr>
          <t>Locked</t>
        </r>
      </text>
    </comment>
  </commentList>
</comments>
</file>

<file path=xl/sharedStrings.xml><?xml version="1.0" encoding="utf-8"?>
<sst xmlns="http://schemas.openxmlformats.org/spreadsheetml/2006/main" count="610" uniqueCount="465">
  <si>
    <t>COUNTY</t>
  </si>
  <si>
    <t>DISTRICT</t>
  </si>
  <si>
    <t>New FF</t>
  </si>
  <si>
    <t>AV1</t>
  </si>
  <si>
    <t>TIF</t>
  </si>
  <si>
    <t>ASSESSED VALUATION</t>
  </si>
  <si>
    <t>GENERAL FUND MILL</t>
  </si>
  <si>
    <t>CATEGORICAL</t>
  </si>
  <si>
    <t>HOLD HARMLESS OVERRIDE</t>
  </si>
  <si>
    <t>EXCESS OVERRIDE</t>
  </si>
  <si>
    <t>VOTER APPROVED OVERRIDE</t>
  </si>
  <si>
    <t>ABATEMENT mill</t>
  </si>
  <si>
    <t>TOTAL MILL</t>
  </si>
  <si>
    <t>FULL TOTAL PROGRAM MILL</t>
  </si>
  <si>
    <t>STATE SHARE FUND</t>
  </si>
  <si>
    <t xml:space="preserve"> ABATE AMOUNT</t>
  </si>
  <si>
    <t>TRANSP</t>
  </si>
  <si>
    <t>SPEC BLDG</t>
  </si>
  <si>
    <t>FullDayK</t>
  </si>
  <si>
    <t>Other</t>
  </si>
  <si>
    <t>0010</t>
  </si>
  <si>
    <t>ADAMS</t>
  </si>
  <si>
    <t>0020</t>
  </si>
  <si>
    <t>ADAMS 12 FIVE STAR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</si>
  <si>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</si>
  <si>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</si>
  <si>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</si>
  <si>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</si>
  <si>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</si>
  <si>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</si>
  <si>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</si>
  <si>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</si>
  <si>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</si>
  <si>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</si>
  <si>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</si>
  <si>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</si>
  <si>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</si>
  <si>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</si>
  <si>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</si>
  <si>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</si>
  <si>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</si>
  <si>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</si>
  <si>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</si>
  <si>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</si>
  <si>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</si>
  <si>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</si>
  <si>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</si>
  <si>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</si>
  <si>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</si>
  <si>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</si>
  <si>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</si>
  <si>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</si>
  <si>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</si>
  <si>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</si>
  <si>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</si>
  <si>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</si>
  <si>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</si>
  <si>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</si>
  <si>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</si>
  <si>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</si>
  <si>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</si>
  <si>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</si>
  <si>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</si>
  <si>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</si>
  <si>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</si>
  <si>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</si>
  <si>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</si>
  <si>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</si>
  <si>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</si>
  <si>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</si>
  <si>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</si>
  <si>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</si>
  <si>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</si>
  <si>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</si>
  <si>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</si>
  <si>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</si>
  <si>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</si>
  <si>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</si>
  <si>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</si>
  <si>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</si>
  <si>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</si>
  <si>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</si>
  <si>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</si>
  <si>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</si>
  <si>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</si>
  <si>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</si>
  <si>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</si>
  <si>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</si>
  <si>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</si>
  <si>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</si>
  <si>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</si>
  <si>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</si>
  <si>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</si>
  <si>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</si>
  <si>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</si>
  <si>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</si>
  <si>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</si>
  <si>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</si>
  <si>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</si>
  <si>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</si>
  <si>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</si>
  <si>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</si>
  <si>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</si>
  <si>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</si>
  <si>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</si>
  <si>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</si>
  <si>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</si>
  <si>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</si>
  <si>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</si>
  <si>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</si>
  <si>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</si>
  <si>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FREMONT RE-2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</si>
  <si>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</si>
  <si>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</si>
  <si>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</si>
  <si>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</si>
  <si>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</si>
  <si>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</si>
  <si>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</si>
  <si>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</si>
  <si>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</si>
  <si>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</si>
  <si>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</si>
  <si>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</si>
  <si>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</si>
  <si>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</si>
  <si>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</si>
  <si>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</si>
  <si>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</si>
  <si>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</si>
  <si>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</si>
  <si>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</si>
  <si>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</si>
  <si>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</si>
  <si>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</si>
  <si>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</si>
  <si>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</si>
  <si>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</si>
  <si>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</si>
  <si>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</si>
  <si>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</si>
  <si>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</si>
  <si>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</si>
  <si>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</si>
  <si>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</si>
  <si>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</si>
  <si>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</si>
  <si>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</si>
  <si>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</si>
  <si>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</si>
  <si>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</si>
  <si>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</si>
  <si>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</si>
  <si>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</si>
  <si>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</si>
  <si>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</si>
  <si>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</si>
  <si>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</si>
  <si>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</si>
  <si>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</si>
  <si>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</si>
  <si>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</si>
  <si>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</si>
  <si>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</si>
  <si>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</si>
  <si>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</si>
  <si>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</si>
  <si>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</si>
  <si>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</si>
  <si>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</si>
  <si>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</si>
  <si>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</si>
  <si>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</si>
  <si>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</si>
  <si>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</si>
  <si>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</si>
  <si>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</si>
  <si>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</si>
  <si>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</si>
  <si>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</si>
  <si>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</si>
  <si>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</si>
  <si>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</si>
  <si>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</si>
  <si>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</si>
  <si>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</si>
  <si>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</si>
  <si>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</si>
  <si>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</si>
  <si>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</si>
  <si>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</si>
  <si>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</si>
  <si>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</si>
  <si>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</si>
  <si>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</si>
  <si>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</si>
  <si>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</si>
  <si>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</si>
  <si>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</si>
  <si>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</si>
  <si>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</si>
  <si>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</si>
  <si>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</si>
  <si>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</si>
  <si>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</si>
  <si>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</si>
  <si>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</si>
  <si>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</si>
  <si>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</si>
  <si>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</si>
  <si>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</si>
  <si>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</si>
  <si>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</si>
  <si>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</si>
  <si>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</si>
  <si>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</si>
  <si>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</si>
  <si>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</si>
  <si>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</si>
  <si>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</si>
  <si>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</si>
  <si>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</si>
  <si>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</si>
  <si>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</si>
  <si>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</si>
  <si>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</si>
  <si>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</si>
  <si>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</si>
  <si>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</si>
  <si>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</si>
  <si>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</si>
  <si>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</si>
  <si>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</si>
  <si>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</si>
  <si>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</si>
  <si>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</si>
  <si>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</si>
  <si>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</si>
  <si>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</si>
  <si>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</si>
  <si>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</si>
  <si>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</si>
  <si>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</si>
  <si>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</si>
  <si>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</si>
  <si>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</si>
  <si>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</si>
  <si>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</si>
  <si>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</si>
  <si>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</si>
  <si>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</si>
  <si>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</si>
  <si>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</si>
  <si>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</si>
  <si>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</si>
  <si>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</si>
  <si>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</si>
  <si>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</si>
  <si>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</si>
  <si>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YUMA</t>
  </si>
  <si>
    <t>YUMA 1</t>
  </si>
  <si>
    <t>3210</t>
  </si>
  <si>
    <t>WRAY RD-2</t>
  </si>
  <si>
    <t>3220</t>
  </si>
  <si>
    <t>IDALIA RJ-3</t>
  </si>
  <si>
    <t>3230</t>
  </si>
  <si>
    <t>LIBERTY J-4</t>
  </si>
  <si>
    <t>Certification of Mill Levies</t>
  </si>
  <si>
    <t>County</t>
  </si>
  <si>
    <t>School District</t>
  </si>
  <si>
    <t>Colorado Department of Education (CDE)  Mill Levy Calculated as of</t>
  </si>
  <si>
    <t>School District Final Mill Levy Certified as of</t>
  </si>
  <si>
    <t>CATEGORY</t>
  </si>
  <si>
    <t xml:space="preserve"> 1.  Total Program</t>
  </si>
  <si>
    <t xml:space="preserve"> 2.  Categorical Buyout</t>
  </si>
  <si>
    <t xml:space="preserve"> 3.  Overrides:</t>
  </si>
  <si>
    <t xml:space="preserve">      a.  Voter-approved</t>
  </si>
  <si>
    <t xml:space="preserve">      b.  Hold harmless </t>
  </si>
  <si>
    <t xml:space="preserve">      c.  Excess hold harmless</t>
  </si>
  <si>
    <t xml:space="preserve"> 4.  Abatement</t>
  </si>
  <si>
    <t xml:space="preserve"> 5.  Total General Fund</t>
  </si>
  <si>
    <t xml:space="preserve"> 6.  Bond Redemption Fund</t>
  </si>
  <si>
    <t xml:space="preserve"> 7.  Transportation Fund</t>
  </si>
  <si>
    <t xml:space="preserve"> 8.  Special Building and </t>
  </si>
  <si>
    <t xml:space="preserve"> </t>
  </si>
  <si>
    <t xml:space="preserve">      Technology Fund</t>
  </si>
  <si>
    <t>9.  Full Day Kindergarten Fund</t>
  </si>
  <si>
    <t>10.  Other (Loan, Charter School)</t>
  </si>
  <si>
    <t>11.  Total</t>
  </si>
  <si>
    <t>Assessed Valuation</t>
  </si>
  <si>
    <t>Gross Assessed Valuation</t>
  </si>
  <si>
    <t>Tax Increment Financing</t>
  </si>
  <si>
    <t>Net Assessed Valuation</t>
  </si>
  <si>
    <t>Abatements</t>
  </si>
  <si>
    <t>(Total across all counties)</t>
  </si>
  <si>
    <t>Information for certification to county treasurer:</t>
  </si>
  <si>
    <t>Full Funding mill levy</t>
  </si>
  <si>
    <t>Funding received from state</t>
  </si>
  <si>
    <t>Form completed by</t>
  </si>
  <si>
    <t>Phone Number</t>
  </si>
  <si>
    <t>Division of School Finance and Operations</t>
  </si>
  <si>
    <t>Colorado Department of Education</t>
  </si>
  <si>
    <t>201 E. Colfax Avenue; Room 206</t>
  </si>
  <si>
    <t xml:space="preserve">Denver, CO 80203        </t>
  </si>
  <si>
    <t>kahle_t@cde.state.co.us</t>
  </si>
  <si>
    <t>District Code</t>
  </si>
  <si>
    <t>* district is responsible for calculating the bond redemption mill levy</t>
  </si>
  <si>
    <t>* district is responsible for calculating the voter-approved mill levy. Please verify your voter-approved override mill based on your ballot question. Your MLO may be fixed mill or fixed dollar or a combination.</t>
  </si>
  <si>
    <t>&lt;= Type district code here to populate form.</t>
  </si>
  <si>
    <t>* when printed, only the form will print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</si>
  <si>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</si>
  <si>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</si>
  <si>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</si>
  <si>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</si>
  <si>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</si>
  <si>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</si>
  <si>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</si>
  <si>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</si>
  <si>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</si>
  <si>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</si>
  <si>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</si>
  <si>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</si>
  <si>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</si>
  <si>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</si>
  <si>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</si>
  <si>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</si>
  <si>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</si>
  <si>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</si>
  <si>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</si>
  <si>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</si>
  <si>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</si>
  <si>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</si>
  <si>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</si>
  <si>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</si>
  <si>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</si>
  <si>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</si>
  <si>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</si>
  <si>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</si>
  <si>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</si>
  <si>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</si>
  <si>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</si>
  <si>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</si>
  <si>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</si>
  <si>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</si>
  <si>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</si>
  <si>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</si>
  <si>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</si>
  <si>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</si>
  <si>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</si>
  <si>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</si>
  <si>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</si>
  <si>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</si>
  <si>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</si>
  <si>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</si>
  <si>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</si>
  <si>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</si>
  <si>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</si>
  <si>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</si>
  <si>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</si>
  <si>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</si>
  <si>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</si>
  <si>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</si>
  <si>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</si>
  <si>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</si>
  <si>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</si>
  <si>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</si>
  <si>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</si>
  <si>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</si>
  <si>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</si>
  <si>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</si>
  <si>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</si>
  <si>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</si>
  <si>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</si>
  <si>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</si>
  <si>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</si>
  <si>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</si>
  <si>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</si>
  <si>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</si>
  <si>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</si>
  <si>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</si>
  <si>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</si>
  <si>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</si>
  <si>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</si>
  <si>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</si>
  <si>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</si>
  <si>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</si>
  <si>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</si>
  <si>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</si>
  <si>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</si>
  <si>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</si>
  <si>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</si>
  <si>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</si>
  <si>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</si>
  <si>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</si>
  <si>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</si>
  <si>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</si>
  <si>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</si>
  <si>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</si>
  <si>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</si>
  <si>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</si>
  <si>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</si>
  <si>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</si>
  <si>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</si>
  <si>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</si>
  <si>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</si>
  <si>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</si>
  <si>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</si>
  <si>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</si>
  <si>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</si>
  <si>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</si>
  <si>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</si>
  <si>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</si>
  <si>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</si>
  <si>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</si>
  <si>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</si>
  <si>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</si>
  <si>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</si>
  <si>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</si>
  <si>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</si>
  <si>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</si>
  <si>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</si>
  <si>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</si>
  <si>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</si>
  <si>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</si>
  <si>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</si>
  <si>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</si>
  <si>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</si>
  <si>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</si>
  <si>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</si>
  <si>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</si>
  <si>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</si>
  <si>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</si>
  <si>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</si>
  <si>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</si>
  <si>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</si>
  <si>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</si>
  <si>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</si>
  <si>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</si>
  <si>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</si>
  <si>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</si>
  <si>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</si>
  <si>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</si>
  <si>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</si>
  <si>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</si>
  <si>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</si>
  <si>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</si>
  <si>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</si>
  <si>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</si>
  <si>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</si>
  <si>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</si>
  <si>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</si>
  <si>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</si>
  <si>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Property Tax Year 2019</t>
  </si>
  <si>
    <t>COMPLETE AND RETURN TO TIM KAHLE BY DECEMBER 20, 2019:</t>
  </si>
  <si>
    <t>August 30, 2019</t>
  </si>
  <si>
    <t>As of August 30, 2019</t>
  </si>
  <si>
    <t>December 13, 2019</t>
  </si>
  <si>
    <t>As of December 13, 2019</t>
  </si>
  <si>
    <t>* changes may be made directly in the form as information you have may be more current than what CDE has populated in this version of the form.</t>
  </si>
  <si>
    <t>Scanned and emailed copies are acceptable.  It is not necessary to mail original copy.</t>
  </si>
  <si>
    <t>BOND</t>
  </si>
  <si>
    <t>Total Mills</t>
  </si>
  <si>
    <t>REVERE</t>
  </si>
  <si>
    <t>Difference</t>
  </si>
  <si>
    <t>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</si>
</sst>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"/>
    <numFmt numFmtId="166" formatCode="_(* #,##0_);_(* \(#,##0\);_(* &quot;-&quot;??_);_(@_)"/>
    <numFmt numFmtId="167" formatCode="#,##0.000_);[Red]\(#,##0.000\)"/>
    <numFmt numFmtId="168" formatCode="#,##0.000_);\(#,##0.000\)"/>
    <numFmt numFmtId="169" formatCode="#,##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sz val="12"/>
      <color theme="1"/>
      <name val="Arial Black"/>
      <family val="2"/>
    </font>
    <font>
      <sz val="10"/>
      <color theme="1"/>
      <name val="Arial Black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0"/>
      <name val="Arial"/>
    </font>
    <font>
      <b/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FFCC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/>
    <xf numFmtId="3" fontId="6" fillId="0" borderId="0" xfId="0" applyNumberFormat="1" applyFont="1" applyFill="1" applyBorder="1"/>
    <xf numFmtId="38" fontId="6" fillId="0" borderId="0" xfId="0" applyNumberFormat="1" applyFont="1" applyFill="1" applyBorder="1"/>
    <xf numFmtId="166" fontId="6" fillId="0" borderId="0" xfId="0" applyNumberFormat="1" applyFont="1" applyFill="1" applyBorder="1"/>
    <xf numFmtId="167" fontId="6" fillId="0" borderId="0" xfId="0" applyNumberFormat="1" applyFont="1" applyFill="1" applyBorder="1"/>
    <xf numFmtId="168" fontId="6" fillId="0" borderId="0" xfId="0" applyNumberFormat="1" applyFont="1" applyFill="1" applyBorder="1"/>
    <xf numFmtId="164" fontId="7" fillId="0" borderId="0" xfId="0" applyNumberFormat="1" applyFont="1" applyFill="1" applyBorder="1"/>
    <xf numFmtId="4" fontId="6" fillId="0" borderId="0" xfId="0" applyNumberFormat="1" applyFont="1" applyFill="1" applyBorder="1"/>
    <xf numFmtId="0" fontId="8" fillId="0" borderId="0" xfId="0" applyFont="1" applyFill="1" applyBorder="1" applyProtection="1"/>
    <xf numFmtId="49" fontId="9" fillId="2" borderId="5" xfId="0" quotePrefix="1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4" fontId="1" fillId="0" borderId="4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wrapText="1"/>
    </xf>
    <xf numFmtId="0" fontId="13" fillId="0" borderId="0" xfId="0" applyFont="1"/>
    <xf numFmtId="169" fontId="6" fillId="0" borderId="0" xfId="0" applyNumberFormat="1" applyFont="1" applyFill="1" applyBorder="1"/>
    <xf numFmtId="164" fontId="5" fillId="4" borderId="0" xfId="0" applyNumberFormat="1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4" fontId="5" fillId="4" borderId="0" xfId="0" applyNumberFormat="1" applyFont="1" applyFill="1" applyBorder="1" applyAlignment="1">
      <alignment wrapText="1"/>
    </xf>
    <xf numFmtId="165" fontId="5" fillId="5" borderId="0" xfId="0" applyNumberFormat="1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14" fillId="0" borderId="0" xfId="0" applyFont="1" applyFill="1" applyBorder="1"/>
    <xf numFmtId="169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134911</xdr:colOff>
      <xdr:row>52</xdr:row>
      <xdr:rowOff>43791</xdr:rowOff>
    </xdr:from>
    <xdr:to>
      <xdr:col>6</xdr:col>
      <xdr:colOff>6019</xdr:colOff>
      <xdr:row>58</xdr:row>
      <xdr:rowOff>10948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325" y="10794998"/>
          <a:ext cx="2104556" cy="1149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="90" zoomScaleNormal="90" workbookViewId="0">
      <selection activeCell="H2" sqref="H2"/>
    </sheetView>
  </sheetViews>
  <sheetFormatPr defaultRowHeight="15.75" x14ac:dyDescent="0.25"/>
  <cols>
    <col min="1" max="1" width="33.85546875" style="3" customWidth="1"/>
    <col min="2" max="2" width="2.7109375" style="3" customWidth="1"/>
    <col min="3" max="3" width="14.85546875" style="3" customWidth="1"/>
    <col min="4" max="4" width="27.140625" style="3" customWidth="1"/>
    <col min="5" max="5" width="5.85546875" style="3" customWidth="1"/>
    <col min="6" max="6" width="33.5703125" style="3" customWidth="1"/>
    <col min="7" max="7" width="3.7109375" customWidth="1"/>
    <col min="8" max="8" width="15.140625" bestFit="1" customWidth="1"/>
    <col min="9" max="9" width="97.85546875" customWidth="1"/>
  </cols>
  <sheetData>
    <row r="1" spans="1:9" ht="16.5" x14ac:dyDescent="0.3">
      <c r="A1" s="51" t="s">
        <v>267</v>
      </c>
      <c r="B1" s="51"/>
      <c r="C1" s="51"/>
      <c r="D1" s="51"/>
      <c r="E1" s="51"/>
      <c r="F1" s="51"/>
      <c r="H1" s="10" t="s">
        <v>305</v>
      </c>
    </row>
    <row r="2" spans="1:9" ht="20.25" x14ac:dyDescent="0.4">
      <c r="A2" s="51" t="s">
        <v>452</v>
      </c>
      <c r="B2" s="51"/>
      <c r="C2" s="51"/>
      <c r="D2" s="51"/>
      <c r="E2" s="51"/>
      <c r="F2" s="51"/>
      <c r="H2" s="28"/>
      <c r="I2" s="11" t="s">
        <v>308</v>
      </c>
    </row>
    <row r="3" spans="1:9" x14ac:dyDescent="0.25">
      <c r="A3" s="2" t="str">
        <f>IFERROR(VLOOKUP($H$2,Data!$A$1:$U$179,2,0),"")</f>
        <v/>
      </c>
      <c r="F3" s="2" t="str">
        <f>IFERROR(VLOOKUP($H$2,Data!$A$1:$U$179,3,0),"")</f>
        <v/>
      </c>
      <c r="I3" s="12" t="s">
        <v>309</v>
      </c>
    </row>
    <row r="4" spans="1:9" x14ac:dyDescent="0.25">
      <c r="A4" s="3" t="s">
        <v>268</v>
      </c>
      <c r="F4" s="3" t="s">
        <v>269</v>
      </c>
    </row>
    <row r="5" spans="1:9" s="1" customFormat="1" ht="45.75" x14ac:dyDescent="0.25">
      <c r="A5" s="4"/>
      <c r="B5" s="4"/>
      <c r="C5" s="4"/>
      <c r="D5" s="5" t="s">
        <v>270</v>
      </c>
      <c r="E5" s="4"/>
      <c r="F5" s="5" t="s">
        <v>271</v>
      </c>
    </row>
    <row r="6" spans="1:9" s="1" customFormat="1" x14ac:dyDescent="0.25">
      <c r="A6" s="4" t="s">
        <v>272</v>
      </c>
      <c r="B6" s="4"/>
      <c r="C6" s="4"/>
      <c r="D6" s="31" t="s">
        <v>454</v>
      </c>
      <c r="E6" s="4"/>
      <c r="F6" s="31" t="s">
        <v>456</v>
      </c>
    </row>
    <row r="8" spans="1:9" x14ac:dyDescent="0.25">
      <c r="A8" s="3" t="s">
        <v>273</v>
      </c>
      <c r="D8" s="29" t="str">
        <f>IFERROR(VLOOKUP($H$2,Data!$A$1:$U$179,8,0),"")</f>
        <v/>
      </c>
      <c r="E8" s="32"/>
      <c r="F8" s="29"/>
    </row>
    <row r="9" spans="1:9" x14ac:dyDescent="0.25">
      <c r="D9" s="33"/>
      <c r="E9" s="32"/>
      <c r="F9" s="33"/>
    </row>
    <row r="10" spans="1:9" x14ac:dyDescent="0.25">
      <c r="A10" s="3" t="s">
        <v>274</v>
      </c>
      <c r="D10" s="29" t="str">
        <f>IFERROR(VLOOKUP($H$2,Data!$A$1:$U$179,9,0),"")</f>
        <v/>
      </c>
      <c r="E10" s="32"/>
      <c r="F10" s="29"/>
    </row>
    <row r="11" spans="1:9" x14ac:dyDescent="0.25">
      <c r="D11" s="33"/>
      <c r="E11" s="32"/>
      <c r="F11" s="33"/>
    </row>
    <row r="12" spans="1:9" x14ac:dyDescent="0.25">
      <c r="A12" s="3" t="s">
        <v>275</v>
      </c>
      <c r="D12" s="33"/>
      <c r="E12" s="32"/>
      <c r="F12" s="33"/>
      <c r="I12" s="52" t="s">
        <v>307</v>
      </c>
    </row>
    <row r="13" spans="1:9" x14ac:dyDescent="0.25">
      <c r="A13" s="3" t="s">
        <v>276</v>
      </c>
      <c r="D13" s="34" t="str">
        <f>IFERROR(VLOOKUP($H$2,Data!$A$1:$U$179,12,0),"")</f>
        <v/>
      </c>
      <c r="E13" s="32"/>
      <c r="F13" s="34"/>
      <c r="I13" s="52"/>
    </row>
    <row r="14" spans="1:9" x14ac:dyDescent="0.25">
      <c r="D14" s="33"/>
      <c r="E14" s="32"/>
      <c r="F14" s="33"/>
      <c r="I14" s="52" t="s">
        <v>458</v>
      </c>
    </row>
    <row r="15" spans="1:9" x14ac:dyDescent="0.25">
      <c r="A15" s="3" t="s">
        <v>277</v>
      </c>
      <c r="D15" s="29" t="str">
        <f>IFERROR(VLOOKUP($H$2,Data!$A$1:$U$179,10,0),"")</f>
        <v/>
      </c>
      <c r="E15" s="32"/>
      <c r="F15" s="29"/>
      <c r="I15" s="52"/>
    </row>
    <row r="16" spans="1:9" x14ac:dyDescent="0.25">
      <c r="D16" s="33"/>
      <c r="E16" s="32"/>
      <c r="F16" s="33"/>
    </row>
    <row r="17" spans="1:9" x14ac:dyDescent="0.25">
      <c r="A17" s="3" t="s">
        <v>278</v>
      </c>
      <c r="D17" s="29" t="str">
        <f>IFERROR(VLOOKUP($H$2,Data!$A$1:$U$179,11,0),"")</f>
        <v/>
      </c>
      <c r="E17" s="32"/>
      <c r="F17" s="29"/>
    </row>
    <row r="18" spans="1:9" x14ac:dyDescent="0.25">
      <c r="D18" s="33"/>
      <c r="E18" s="32"/>
      <c r="F18" s="33"/>
    </row>
    <row r="19" spans="1:9" x14ac:dyDescent="0.25">
      <c r="A19" s="3" t="s">
        <v>279</v>
      </c>
      <c r="D19" s="29" t="str">
        <f>IFERROR(VLOOKUP($H$2,Data!$A$1:$U$179,13,0),"")</f>
        <v/>
      </c>
      <c r="E19" s="32"/>
      <c r="F19" s="29"/>
    </row>
    <row r="20" spans="1:9" x14ac:dyDescent="0.25">
      <c r="D20" s="33"/>
      <c r="E20" s="32"/>
      <c r="F20" s="33"/>
    </row>
    <row r="21" spans="1:9" ht="16.5" thickBot="1" x14ac:dyDescent="0.3">
      <c r="A21" s="3" t="s">
        <v>280</v>
      </c>
      <c r="D21" s="30">
        <f>SUM(D8:D19)</f>
        <v>0</v>
      </c>
      <c r="E21" s="32"/>
      <c r="F21" s="30"/>
    </row>
    <row r="22" spans="1:9" ht="16.5" thickTop="1" x14ac:dyDescent="0.25">
      <c r="D22" s="33"/>
      <c r="E22" s="32"/>
      <c r="F22" s="33"/>
    </row>
    <row r="23" spans="1:9" x14ac:dyDescent="0.25">
      <c r="A23" s="3" t="s">
        <v>281</v>
      </c>
      <c r="D23" s="34"/>
      <c r="E23" s="32"/>
      <c r="F23" s="34"/>
      <c r="I23" t="s">
        <v>306</v>
      </c>
    </row>
    <row r="24" spans="1:9" x14ac:dyDescent="0.25">
      <c r="D24" s="33"/>
      <c r="E24" s="32"/>
      <c r="F24" s="33"/>
    </row>
    <row r="25" spans="1:9" x14ac:dyDescent="0.25">
      <c r="A25" s="3" t="s">
        <v>282</v>
      </c>
      <c r="D25" s="29" t="str">
        <f>IFERROR(VLOOKUP($H$2,Data!$A$1:$U$179,18,0),"")</f>
        <v/>
      </c>
      <c r="E25" s="32"/>
      <c r="F25" s="29"/>
    </row>
    <row r="26" spans="1:9" x14ac:dyDescent="0.25">
      <c r="D26" s="33"/>
      <c r="E26" s="32"/>
      <c r="F26" s="33"/>
    </row>
    <row r="27" spans="1:9" x14ac:dyDescent="0.25">
      <c r="A27" s="3" t="s">
        <v>283</v>
      </c>
      <c r="D27" s="33"/>
      <c r="E27" s="32"/>
      <c r="F27" s="33" t="s">
        <v>284</v>
      </c>
    </row>
    <row r="28" spans="1:9" x14ac:dyDescent="0.25">
      <c r="A28" s="3" t="s">
        <v>285</v>
      </c>
      <c r="D28" s="29" t="str">
        <f>IFERROR(VLOOKUP($H$2,Data!$A$1:$U$179,19,0),"")</f>
        <v/>
      </c>
      <c r="E28" s="32"/>
      <c r="F28" s="29"/>
    </row>
    <row r="29" spans="1:9" x14ac:dyDescent="0.25">
      <c r="D29" s="33"/>
      <c r="E29" s="32"/>
      <c r="F29" s="33"/>
    </row>
    <row r="30" spans="1:9" x14ac:dyDescent="0.25">
      <c r="A30" s="3" t="s">
        <v>286</v>
      </c>
      <c r="D30" s="29" t="str">
        <f>IFERROR(VLOOKUP($H$2,Data!$A$1:$U$179,20,0),"")</f>
        <v/>
      </c>
      <c r="E30" s="32"/>
      <c r="F30" s="29"/>
    </row>
    <row r="31" spans="1:9" x14ac:dyDescent="0.25">
      <c r="D31" s="33"/>
      <c r="E31" s="32"/>
      <c r="F31" s="33"/>
    </row>
    <row r="32" spans="1:9" x14ac:dyDescent="0.25">
      <c r="A32" s="3" t="s">
        <v>287</v>
      </c>
      <c r="D32" s="29" t="str">
        <f>IFERROR(VLOOKUP($H$2,Data!$A$1:$U$179,21,0),"")</f>
        <v/>
      </c>
      <c r="E32" s="32"/>
      <c r="F32" s="29"/>
    </row>
    <row r="33" spans="1:6" x14ac:dyDescent="0.25">
      <c r="D33" s="32"/>
      <c r="E33" s="32"/>
      <c r="F33" s="33"/>
    </row>
    <row r="34" spans="1:6" ht="16.5" thickBot="1" x14ac:dyDescent="0.3">
      <c r="A34" s="3" t="s">
        <v>288</v>
      </c>
      <c r="D34" s="30">
        <f>SUM(D21:D32)</f>
        <v>0</v>
      </c>
      <c r="E34" s="32"/>
      <c r="F34" s="30">
        <f>SUM(F21:F32)</f>
        <v>0</v>
      </c>
    </row>
    <row r="35" spans="1:6" ht="16.5" thickTop="1" x14ac:dyDescent="0.25"/>
    <row r="36" spans="1:6" x14ac:dyDescent="0.25">
      <c r="A36" s="6" t="s">
        <v>289</v>
      </c>
      <c r="D36" s="3" t="s">
        <v>455</v>
      </c>
      <c r="F36" s="3" t="s">
        <v>457</v>
      </c>
    </row>
    <row r="38" spans="1:6" x14ac:dyDescent="0.25">
      <c r="A38" s="3" t="s">
        <v>290</v>
      </c>
      <c r="D38" s="35" t="str">
        <f>IFERROR(VLOOKUP($H$2,Data!$A$1:$U$179,7,0),"")</f>
        <v/>
      </c>
      <c r="E38" s="36"/>
      <c r="F38" s="35"/>
    </row>
    <row r="39" spans="1:6" x14ac:dyDescent="0.25">
      <c r="D39" s="36"/>
      <c r="E39" s="36"/>
      <c r="F39" s="36"/>
    </row>
    <row r="40" spans="1:6" x14ac:dyDescent="0.25">
      <c r="A40" s="3" t="s">
        <v>291</v>
      </c>
      <c r="D40" s="35" t="str">
        <f>IFERROR(VLOOKUP($H$2,Data!$A$1:$U$179,6,0),"")</f>
        <v/>
      </c>
      <c r="E40" s="36"/>
      <c r="F40" s="35"/>
    </row>
    <row r="41" spans="1:6" x14ac:dyDescent="0.25">
      <c r="D41" s="36"/>
      <c r="E41" s="36"/>
      <c r="F41" s="36"/>
    </row>
    <row r="42" spans="1:6" x14ac:dyDescent="0.25">
      <c r="A42" s="3" t="s">
        <v>292</v>
      </c>
      <c r="D42" s="35">
        <f>SUM(D38:D40)</f>
        <v>0</v>
      </c>
      <c r="E42" s="36"/>
      <c r="F42" s="35">
        <f>SUM(F38:F40)</f>
        <v>0</v>
      </c>
    </row>
    <row r="43" spans="1:6" x14ac:dyDescent="0.25">
      <c r="A43" s="3" t="s">
        <v>293</v>
      </c>
      <c r="D43" s="39" t="str">
        <f>IFERROR(VLOOKUP($H$2,Data!$A$1:$U$179,17,0),"")</f>
        <v/>
      </c>
      <c r="E43" s="36"/>
      <c r="F43" s="39"/>
    </row>
    <row r="44" spans="1:6" x14ac:dyDescent="0.25">
      <c r="A44" s="3" t="s">
        <v>294</v>
      </c>
    </row>
    <row r="45" spans="1:6" x14ac:dyDescent="0.25">
      <c r="D45" s="3" t="s">
        <v>284</v>
      </c>
    </row>
    <row r="46" spans="1:6" x14ac:dyDescent="0.25">
      <c r="A46" s="7" t="s">
        <v>295</v>
      </c>
    </row>
    <row r="47" spans="1:6" x14ac:dyDescent="0.25">
      <c r="A47" s="3" t="s">
        <v>296</v>
      </c>
      <c r="D47" s="29" t="str">
        <f>IFERROR(VLOOKUP($H$2,Data!$A$1:$U$179,15,0),"")</f>
        <v/>
      </c>
      <c r="E47" s="9"/>
      <c r="F47" s="29"/>
    </row>
    <row r="48" spans="1:6" x14ac:dyDescent="0.25">
      <c r="A48" s="3" t="s">
        <v>297</v>
      </c>
      <c r="D48" s="35" t="str">
        <f>IFERROR(VLOOKUP($H$2,Data!$A$1:$U$179,16,0),"")</f>
        <v/>
      </c>
      <c r="E48" s="9"/>
      <c r="F48" s="35"/>
    </row>
    <row r="51" spans="1:4" ht="16.5" thickBot="1" x14ac:dyDescent="0.3">
      <c r="A51" s="8"/>
      <c r="D51" s="8"/>
    </row>
    <row r="52" spans="1:4" x14ac:dyDescent="0.25">
      <c r="A52" s="3" t="s">
        <v>298</v>
      </c>
      <c r="D52" s="3" t="s">
        <v>299</v>
      </c>
    </row>
    <row r="54" spans="1:4" x14ac:dyDescent="0.25">
      <c r="A54" s="7" t="s">
        <v>453</v>
      </c>
    </row>
    <row r="55" spans="1:4" x14ac:dyDescent="0.25">
      <c r="A55" s="3" t="s">
        <v>300</v>
      </c>
    </row>
    <row r="56" spans="1:4" x14ac:dyDescent="0.25">
      <c r="A56" s="3" t="s">
        <v>301</v>
      </c>
    </row>
    <row r="57" spans="1:4" x14ac:dyDescent="0.25">
      <c r="A57" s="3" t="s">
        <v>302</v>
      </c>
    </row>
    <row r="58" spans="1:4" x14ac:dyDescent="0.25">
      <c r="A58" s="3" t="s">
        <v>303</v>
      </c>
    </row>
    <row r="59" spans="1:4" x14ac:dyDescent="0.25">
      <c r="A59" s="3" t="s">
        <v>304</v>
      </c>
    </row>
    <row r="60" spans="1:4" x14ac:dyDescent="0.25">
      <c r="A60" s="41" t="s">
        <v>459</v>
      </c>
    </row>
  </sheetData>
  <mergeCells count="4">
    <mergeCell ref="A1:F1"/>
    <mergeCell ref="A2:F2"/>
    <mergeCell ref="I12:I13"/>
    <mergeCell ref="I14:I15"/>
  </mergeCells>
  <pageMargins left="0.75" right="0.25" top="0.5" bottom="0.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5"/>
  <sheetViews>
    <sheetView workbookViewId="0">
      <selection activeCell="F11" sqref="F11"/>
    </sheetView>
  </sheetViews>
  <sheetFormatPr defaultRowHeight="12.75" x14ac:dyDescent="0.2"/>
  <cols>
    <col min="1" max="1" width="6.140625" style="17" bestFit="1" customWidth="1"/>
    <col min="2" max="2" width="14.28515625" style="17" bestFit="1" customWidth="1"/>
    <col min="3" max="3" width="21.85546875" style="17" bestFit="1" customWidth="1"/>
    <col min="4" max="4" width="7.85546875" style="17" hidden="1" customWidth="1"/>
    <col min="5" max="5" width="16.42578125" style="17" bestFit="1" customWidth="1"/>
    <col min="6" max="6" width="14" style="17" bestFit="1" customWidth="1"/>
    <col min="7" max="7" width="15.42578125" style="17" bestFit="1" customWidth="1"/>
    <col min="8" max="8" width="9.85546875" style="19" bestFit="1" customWidth="1"/>
    <col min="9" max="9" width="8.85546875" style="17" bestFit="1" customWidth="1"/>
    <col min="10" max="10" width="11.42578125" style="17" bestFit="1" customWidth="1"/>
    <col min="11" max="11" width="10.5703125" style="17" bestFit="1" customWidth="1"/>
    <col min="12" max="12" width="11.42578125" style="17" bestFit="1" customWidth="1"/>
    <col min="13" max="13" width="12.42578125" style="17" bestFit="1" customWidth="1"/>
    <col min="14" max="14" width="9.140625" style="17" bestFit="1" customWidth="1"/>
    <col min="15" max="15" width="12.5703125" style="17" bestFit="1" customWidth="1"/>
    <col min="16" max="16" width="16.42578125" style="26" bestFit="1" customWidth="1"/>
    <col min="17" max="17" width="13.85546875" style="26" bestFit="1" customWidth="1"/>
    <col min="18" max="18" width="8.7109375" style="17" bestFit="1" customWidth="1"/>
    <col min="19" max="19" width="6.7109375" style="17" bestFit="1" customWidth="1"/>
    <col min="20" max="20" width="9.140625" style="17" customWidth="1"/>
    <col min="21" max="21" width="6.140625" style="38" bestFit="1" customWidth="1"/>
    <col min="22" max="22" width="9.28515625" style="48" bestFit="1" customWidth="1"/>
    <col min="23" max="23" width="10.42578125" style="48" bestFit="1" customWidth="1"/>
    <col min="24" max="256" width="9.140625" style="48"/>
    <col min="257" max="257" width="6.140625" style="48" bestFit="1" customWidth="1"/>
    <col min="258" max="258" width="14.28515625" style="48" bestFit="1" customWidth="1"/>
    <col min="259" max="259" width="21.85546875" style="48" bestFit="1" customWidth="1"/>
    <col min="260" max="260" width="0" style="48" hidden="1" customWidth="1"/>
    <col min="261" max="261" width="16.42578125" style="48" bestFit="1" customWidth="1"/>
    <col min="262" max="262" width="14" style="48" bestFit="1" customWidth="1"/>
    <col min="263" max="263" width="15.42578125" style="48" bestFit="1" customWidth="1"/>
    <col min="264" max="264" width="9.85546875" style="48" bestFit="1" customWidth="1"/>
    <col min="265" max="265" width="8.85546875" style="48" bestFit="1" customWidth="1"/>
    <col min="266" max="266" width="11.42578125" style="48" bestFit="1" customWidth="1"/>
    <col min="267" max="267" width="10.5703125" style="48" bestFit="1" customWidth="1"/>
    <col min="268" max="268" width="11.42578125" style="48" bestFit="1" customWidth="1"/>
    <col min="269" max="269" width="12.42578125" style="48" bestFit="1" customWidth="1"/>
    <col min="270" max="270" width="9.140625" style="48" bestFit="1" customWidth="1"/>
    <col min="271" max="271" width="12.5703125" style="48" bestFit="1" customWidth="1"/>
    <col min="272" max="272" width="16.42578125" style="48" bestFit="1" customWidth="1"/>
    <col min="273" max="273" width="13.85546875" style="48" bestFit="1" customWidth="1"/>
    <col min="274" max="274" width="8.7109375" style="48" bestFit="1" customWidth="1"/>
    <col min="275" max="275" width="6.7109375" style="48" bestFit="1" customWidth="1"/>
    <col min="276" max="276" width="9.140625" style="48" customWidth="1"/>
    <col min="277" max="277" width="6.140625" style="48" bestFit="1" customWidth="1"/>
    <col min="278" max="278" width="9.28515625" style="48" bestFit="1" customWidth="1"/>
    <col min="279" max="279" width="10.42578125" style="48" bestFit="1" customWidth="1"/>
    <col min="280" max="512" width="9.140625" style="48"/>
    <col min="513" max="513" width="6.140625" style="48" bestFit="1" customWidth="1"/>
    <col min="514" max="514" width="14.28515625" style="48" bestFit="1" customWidth="1"/>
    <col min="515" max="515" width="21.85546875" style="48" bestFit="1" customWidth="1"/>
    <col min="516" max="516" width="0" style="48" hidden="1" customWidth="1"/>
    <col min="517" max="517" width="16.42578125" style="48" bestFit="1" customWidth="1"/>
    <col min="518" max="518" width="14" style="48" bestFit="1" customWidth="1"/>
    <col min="519" max="519" width="15.42578125" style="48" bestFit="1" customWidth="1"/>
    <col min="520" max="520" width="9.85546875" style="48" bestFit="1" customWidth="1"/>
    <col min="521" max="521" width="8.85546875" style="48" bestFit="1" customWidth="1"/>
    <col min="522" max="522" width="11.42578125" style="48" bestFit="1" customWidth="1"/>
    <col min="523" max="523" width="10.5703125" style="48" bestFit="1" customWidth="1"/>
    <col min="524" max="524" width="11.42578125" style="48" bestFit="1" customWidth="1"/>
    <col min="525" max="525" width="12.42578125" style="48" bestFit="1" customWidth="1"/>
    <col min="526" max="526" width="9.140625" style="48" bestFit="1" customWidth="1"/>
    <col min="527" max="527" width="12.5703125" style="48" bestFit="1" customWidth="1"/>
    <col min="528" max="528" width="16.42578125" style="48" bestFit="1" customWidth="1"/>
    <col min="529" max="529" width="13.85546875" style="48" bestFit="1" customWidth="1"/>
    <col min="530" max="530" width="8.7109375" style="48" bestFit="1" customWidth="1"/>
    <col min="531" max="531" width="6.7109375" style="48" bestFit="1" customWidth="1"/>
    <col min="532" max="532" width="9.140625" style="48" customWidth="1"/>
    <col min="533" max="533" width="6.140625" style="48" bestFit="1" customWidth="1"/>
    <col min="534" max="534" width="9.28515625" style="48" bestFit="1" customWidth="1"/>
    <col min="535" max="535" width="10.42578125" style="48" bestFit="1" customWidth="1"/>
    <col min="536" max="768" width="9.140625" style="48"/>
    <col min="769" max="769" width="6.140625" style="48" bestFit="1" customWidth="1"/>
    <col min="770" max="770" width="14.28515625" style="48" bestFit="1" customWidth="1"/>
    <col min="771" max="771" width="21.85546875" style="48" bestFit="1" customWidth="1"/>
    <col min="772" max="772" width="0" style="48" hidden="1" customWidth="1"/>
    <col min="773" max="773" width="16.42578125" style="48" bestFit="1" customWidth="1"/>
    <col min="774" max="774" width="14" style="48" bestFit="1" customWidth="1"/>
    <col min="775" max="775" width="15.42578125" style="48" bestFit="1" customWidth="1"/>
    <col min="776" max="776" width="9.85546875" style="48" bestFit="1" customWidth="1"/>
    <col min="777" max="777" width="8.85546875" style="48" bestFit="1" customWidth="1"/>
    <col min="778" max="778" width="11.42578125" style="48" bestFit="1" customWidth="1"/>
    <col min="779" max="779" width="10.5703125" style="48" bestFit="1" customWidth="1"/>
    <col min="780" max="780" width="11.42578125" style="48" bestFit="1" customWidth="1"/>
    <col min="781" max="781" width="12.42578125" style="48" bestFit="1" customWidth="1"/>
    <col min="782" max="782" width="9.140625" style="48" bestFit="1" customWidth="1"/>
    <col min="783" max="783" width="12.5703125" style="48" bestFit="1" customWidth="1"/>
    <col min="784" max="784" width="16.42578125" style="48" bestFit="1" customWidth="1"/>
    <col min="785" max="785" width="13.85546875" style="48" bestFit="1" customWidth="1"/>
    <col min="786" max="786" width="8.7109375" style="48" bestFit="1" customWidth="1"/>
    <col min="787" max="787" width="6.7109375" style="48" bestFit="1" customWidth="1"/>
    <col min="788" max="788" width="9.140625" style="48" customWidth="1"/>
    <col min="789" max="789" width="6.140625" style="48" bestFit="1" customWidth="1"/>
    <col min="790" max="790" width="9.28515625" style="48" bestFit="1" customWidth="1"/>
    <col min="791" max="791" width="10.42578125" style="48" bestFit="1" customWidth="1"/>
    <col min="792" max="1024" width="9.140625" style="48"/>
    <col min="1025" max="1025" width="6.140625" style="48" bestFit="1" customWidth="1"/>
    <col min="1026" max="1026" width="14.28515625" style="48" bestFit="1" customWidth="1"/>
    <col min="1027" max="1027" width="21.85546875" style="48" bestFit="1" customWidth="1"/>
    <col min="1028" max="1028" width="0" style="48" hidden="1" customWidth="1"/>
    <col min="1029" max="1029" width="16.42578125" style="48" bestFit="1" customWidth="1"/>
    <col min="1030" max="1030" width="14" style="48" bestFit="1" customWidth="1"/>
    <col min="1031" max="1031" width="15.42578125" style="48" bestFit="1" customWidth="1"/>
    <col min="1032" max="1032" width="9.85546875" style="48" bestFit="1" customWidth="1"/>
    <col min="1033" max="1033" width="8.85546875" style="48" bestFit="1" customWidth="1"/>
    <col min="1034" max="1034" width="11.42578125" style="48" bestFit="1" customWidth="1"/>
    <col min="1035" max="1035" width="10.5703125" style="48" bestFit="1" customWidth="1"/>
    <col min="1036" max="1036" width="11.42578125" style="48" bestFit="1" customWidth="1"/>
    <col min="1037" max="1037" width="12.42578125" style="48" bestFit="1" customWidth="1"/>
    <col min="1038" max="1038" width="9.140625" style="48" bestFit="1" customWidth="1"/>
    <col min="1039" max="1039" width="12.5703125" style="48" bestFit="1" customWidth="1"/>
    <col min="1040" max="1040" width="16.42578125" style="48" bestFit="1" customWidth="1"/>
    <col min="1041" max="1041" width="13.85546875" style="48" bestFit="1" customWidth="1"/>
    <col min="1042" max="1042" width="8.7109375" style="48" bestFit="1" customWidth="1"/>
    <col min="1043" max="1043" width="6.7109375" style="48" bestFit="1" customWidth="1"/>
    <col min="1044" max="1044" width="9.140625" style="48" customWidth="1"/>
    <col min="1045" max="1045" width="6.140625" style="48" bestFit="1" customWidth="1"/>
    <col min="1046" max="1046" width="9.28515625" style="48" bestFit="1" customWidth="1"/>
    <col min="1047" max="1047" width="10.42578125" style="48" bestFit="1" customWidth="1"/>
    <col min="1048" max="1280" width="9.140625" style="48"/>
    <col min="1281" max="1281" width="6.140625" style="48" bestFit="1" customWidth="1"/>
    <col min="1282" max="1282" width="14.28515625" style="48" bestFit="1" customWidth="1"/>
    <col min="1283" max="1283" width="21.85546875" style="48" bestFit="1" customWidth="1"/>
    <col min="1284" max="1284" width="0" style="48" hidden="1" customWidth="1"/>
    <col min="1285" max="1285" width="16.42578125" style="48" bestFit="1" customWidth="1"/>
    <col min="1286" max="1286" width="14" style="48" bestFit="1" customWidth="1"/>
    <col min="1287" max="1287" width="15.42578125" style="48" bestFit="1" customWidth="1"/>
    <col min="1288" max="1288" width="9.85546875" style="48" bestFit="1" customWidth="1"/>
    <col min="1289" max="1289" width="8.85546875" style="48" bestFit="1" customWidth="1"/>
    <col min="1290" max="1290" width="11.42578125" style="48" bestFit="1" customWidth="1"/>
    <col min="1291" max="1291" width="10.5703125" style="48" bestFit="1" customWidth="1"/>
    <col min="1292" max="1292" width="11.42578125" style="48" bestFit="1" customWidth="1"/>
    <col min="1293" max="1293" width="12.42578125" style="48" bestFit="1" customWidth="1"/>
    <col min="1294" max="1294" width="9.140625" style="48" bestFit="1" customWidth="1"/>
    <col min="1295" max="1295" width="12.5703125" style="48" bestFit="1" customWidth="1"/>
    <col min="1296" max="1296" width="16.42578125" style="48" bestFit="1" customWidth="1"/>
    <col min="1297" max="1297" width="13.85546875" style="48" bestFit="1" customWidth="1"/>
    <col min="1298" max="1298" width="8.7109375" style="48" bestFit="1" customWidth="1"/>
    <col min="1299" max="1299" width="6.7109375" style="48" bestFit="1" customWidth="1"/>
    <col min="1300" max="1300" width="9.140625" style="48" customWidth="1"/>
    <col min="1301" max="1301" width="6.140625" style="48" bestFit="1" customWidth="1"/>
    <col min="1302" max="1302" width="9.28515625" style="48" bestFit="1" customWidth="1"/>
    <col min="1303" max="1303" width="10.42578125" style="48" bestFit="1" customWidth="1"/>
    <col min="1304" max="1536" width="9.140625" style="48"/>
    <col min="1537" max="1537" width="6.140625" style="48" bestFit="1" customWidth="1"/>
    <col min="1538" max="1538" width="14.28515625" style="48" bestFit="1" customWidth="1"/>
    <col min="1539" max="1539" width="21.85546875" style="48" bestFit="1" customWidth="1"/>
    <col min="1540" max="1540" width="0" style="48" hidden="1" customWidth="1"/>
    <col min="1541" max="1541" width="16.42578125" style="48" bestFit="1" customWidth="1"/>
    <col min="1542" max="1542" width="14" style="48" bestFit="1" customWidth="1"/>
    <col min="1543" max="1543" width="15.42578125" style="48" bestFit="1" customWidth="1"/>
    <col min="1544" max="1544" width="9.85546875" style="48" bestFit="1" customWidth="1"/>
    <col min="1545" max="1545" width="8.85546875" style="48" bestFit="1" customWidth="1"/>
    <col min="1546" max="1546" width="11.42578125" style="48" bestFit="1" customWidth="1"/>
    <col min="1547" max="1547" width="10.5703125" style="48" bestFit="1" customWidth="1"/>
    <col min="1548" max="1548" width="11.42578125" style="48" bestFit="1" customWidth="1"/>
    <col min="1549" max="1549" width="12.42578125" style="48" bestFit="1" customWidth="1"/>
    <col min="1550" max="1550" width="9.140625" style="48" bestFit="1" customWidth="1"/>
    <col min="1551" max="1551" width="12.5703125" style="48" bestFit="1" customWidth="1"/>
    <col min="1552" max="1552" width="16.42578125" style="48" bestFit="1" customWidth="1"/>
    <col min="1553" max="1553" width="13.85546875" style="48" bestFit="1" customWidth="1"/>
    <col min="1554" max="1554" width="8.7109375" style="48" bestFit="1" customWidth="1"/>
    <col min="1555" max="1555" width="6.7109375" style="48" bestFit="1" customWidth="1"/>
    <col min="1556" max="1556" width="9.140625" style="48" customWidth="1"/>
    <col min="1557" max="1557" width="6.140625" style="48" bestFit="1" customWidth="1"/>
    <col min="1558" max="1558" width="9.28515625" style="48" bestFit="1" customWidth="1"/>
    <col min="1559" max="1559" width="10.42578125" style="48" bestFit="1" customWidth="1"/>
    <col min="1560" max="1792" width="9.140625" style="48"/>
    <col min="1793" max="1793" width="6.140625" style="48" bestFit="1" customWidth="1"/>
    <col min="1794" max="1794" width="14.28515625" style="48" bestFit="1" customWidth="1"/>
    <col min="1795" max="1795" width="21.85546875" style="48" bestFit="1" customWidth="1"/>
    <col min="1796" max="1796" width="0" style="48" hidden="1" customWidth="1"/>
    <col min="1797" max="1797" width="16.42578125" style="48" bestFit="1" customWidth="1"/>
    <col min="1798" max="1798" width="14" style="48" bestFit="1" customWidth="1"/>
    <col min="1799" max="1799" width="15.42578125" style="48" bestFit="1" customWidth="1"/>
    <col min="1800" max="1800" width="9.85546875" style="48" bestFit="1" customWidth="1"/>
    <col min="1801" max="1801" width="8.85546875" style="48" bestFit="1" customWidth="1"/>
    <col min="1802" max="1802" width="11.42578125" style="48" bestFit="1" customWidth="1"/>
    <col min="1803" max="1803" width="10.5703125" style="48" bestFit="1" customWidth="1"/>
    <col min="1804" max="1804" width="11.42578125" style="48" bestFit="1" customWidth="1"/>
    <col min="1805" max="1805" width="12.42578125" style="48" bestFit="1" customWidth="1"/>
    <col min="1806" max="1806" width="9.140625" style="48" bestFit="1" customWidth="1"/>
    <col min="1807" max="1807" width="12.5703125" style="48" bestFit="1" customWidth="1"/>
    <col min="1808" max="1808" width="16.42578125" style="48" bestFit="1" customWidth="1"/>
    <col min="1809" max="1809" width="13.85546875" style="48" bestFit="1" customWidth="1"/>
    <col min="1810" max="1810" width="8.7109375" style="48" bestFit="1" customWidth="1"/>
    <col min="1811" max="1811" width="6.7109375" style="48" bestFit="1" customWidth="1"/>
    <col min="1812" max="1812" width="9.140625" style="48" customWidth="1"/>
    <col min="1813" max="1813" width="6.140625" style="48" bestFit="1" customWidth="1"/>
    <col min="1814" max="1814" width="9.28515625" style="48" bestFit="1" customWidth="1"/>
    <col min="1815" max="1815" width="10.42578125" style="48" bestFit="1" customWidth="1"/>
    <col min="1816" max="2048" width="9.140625" style="48"/>
    <col min="2049" max="2049" width="6.140625" style="48" bestFit="1" customWidth="1"/>
    <col min="2050" max="2050" width="14.28515625" style="48" bestFit="1" customWidth="1"/>
    <col min="2051" max="2051" width="21.85546875" style="48" bestFit="1" customWidth="1"/>
    <col min="2052" max="2052" width="0" style="48" hidden="1" customWidth="1"/>
    <col min="2053" max="2053" width="16.42578125" style="48" bestFit="1" customWidth="1"/>
    <col min="2054" max="2054" width="14" style="48" bestFit="1" customWidth="1"/>
    <col min="2055" max="2055" width="15.42578125" style="48" bestFit="1" customWidth="1"/>
    <col min="2056" max="2056" width="9.85546875" style="48" bestFit="1" customWidth="1"/>
    <col min="2057" max="2057" width="8.85546875" style="48" bestFit="1" customWidth="1"/>
    <col min="2058" max="2058" width="11.42578125" style="48" bestFit="1" customWidth="1"/>
    <col min="2059" max="2059" width="10.5703125" style="48" bestFit="1" customWidth="1"/>
    <col min="2060" max="2060" width="11.42578125" style="48" bestFit="1" customWidth="1"/>
    <col min="2061" max="2061" width="12.42578125" style="48" bestFit="1" customWidth="1"/>
    <col min="2062" max="2062" width="9.140625" style="48" bestFit="1" customWidth="1"/>
    <col min="2063" max="2063" width="12.5703125" style="48" bestFit="1" customWidth="1"/>
    <col min="2064" max="2064" width="16.42578125" style="48" bestFit="1" customWidth="1"/>
    <col min="2065" max="2065" width="13.85546875" style="48" bestFit="1" customWidth="1"/>
    <col min="2066" max="2066" width="8.7109375" style="48" bestFit="1" customWidth="1"/>
    <col min="2067" max="2067" width="6.7109375" style="48" bestFit="1" customWidth="1"/>
    <col min="2068" max="2068" width="9.140625" style="48" customWidth="1"/>
    <col min="2069" max="2069" width="6.140625" style="48" bestFit="1" customWidth="1"/>
    <col min="2070" max="2070" width="9.28515625" style="48" bestFit="1" customWidth="1"/>
    <col min="2071" max="2071" width="10.42578125" style="48" bestFit="1" customWidth="1"/>
    <col min="2072" max="2304" width="9.140625" style="48"/>
    <col min="2305" max="2305" width="6.140625" style="48" bestFit="1" customWidth="1"/>
    <col min="2306" max="2306" width="14.28515625" style="48" bestFit="1" customWidth="1"/>
    <col min="2307" max="2307" width="21.85546875" style="48" bestFit="1" customWidth="1"/>
    <col min="2308" max="2308" width="0" style="48" hidden="1" customWidth="1"/>
    <col min="2309" max="2309" width="16.42578125" style="48" bestFit="1" customWidth="1"/>
    <col min="2310" max="2310" width="14" style="48" bestFit="1" customWidth="1"/>
    <col min="2311" max="2311" width="15.42578125" style="48" bestFit="1" customWidth="1"/>
    <col min="2312" max="2312" width="9.85546875" style="48" bestFit="1" customWidth="1"/>
    <col min="2313" max="2313" width="8.85546875" style="48" bestFit="1" customWidth="1"/>
    <col min="2314" max="2314" width="11.42578125" style="48" bestFit="1" customWidth="1"/>
    <col min="2315" max="2315" width="10.5703125" style="48" bestFit="1" customWidth="1"/>
    <col min="2316" max="2316" width="11.42578125" style="48" bestFit="1" customWidth="1"/>
    <col min="2317" max="2317" width="12.42578125" style="48" bestFit="1" customWidth="1"/>
    <col min="2318" max="2318" width="9.140625" style="48" bestFit="1" customWidth="1"/>
    <col min="2319" max="2319" width="12.5703125" style="48" bestFit="1" customWidth="1"/>
    <col min="2320" max="2320" width="16.42578125" style="48" bestFit="1" customWidth="1"/>
    <col min="2321" max="2321" width="13.85546875" style="48" bestFit="1" customWidth="1"/>
    <col min="2322" max="2322" width="8.7109375" style="48" bestFit="1" customWidth="1"/>
    <col min="2323" max="2323" width="6.7109375" style="48" bestFit="1" customWidth="1"/>
    <col min="2324" max="2324" width="9.140625" style="48" customWidth="1"/>
    <col min="2325" max="2325" width="6.140625" style="48" bestFit="1" customWidth="1"/>
    <col min="2326" max="2326" width="9.28515625" style="48" bestFit="1" customWidth="1"/>
    <col min="2327" max="2327" width="10.42578125" style="48" bestFit="1" customWidth="1"/>
    <col min="2328" max="2560" width="9.140625" style="48"/>
    <col min="2561" max="2561" width="6.140625" style="48" bestFit="1" customWidth="1"/>
    <col min="2562" max="2562" width="14.28515625" style="48" bestFit="1" customWidth="1"/>
    <col min="2563" max="2563" width="21.85546875" style="48" bestFit="1" customWidth="1"/>
    <col min="2564" max="2564" width="0" style="48" hidden="1" customWidth="1"/>
    <col min="2565" max="2565" width="16.42578125" style="48" bestFit="1" customWidth="1"/>
    <col min="2566" max="2566" width="14" style="48" bestFit="1" customWidth="1"/>
    <col min="2567" max="2567" width="15.42578125" style="48" bestFit="1" customWidth="1"/>
    <col min="2568" max="2568" width="9.85546875" style="48" bestFit="1" customWidth="1"/>
    <col min="2569" max="2569" width="8.85546875" style="48" bestFit="1" customWidth="1"/>
    <col min="2570" max="2570" width="11.42578125" style="48" bestFit="1" customWidth="1"/>
    <col min="2571" max="2571" width="10.5703125" style="48" bestFit="1" customWidth="1"/>
    <col min="2572" max="2572" width="11.42578125" style="48" bestFit="1" customWidth="1"/>
    <col min="2573" max="2573" width="12.42578125" style="48" bestFit="1" customWidth="1"/>
    <col min="2574" max="2574" width="9.140625" style="48" bestFit="1" customWidth="1"/>
    <col min="2575" max="2575" width="12.5703125" style="48" bestFit="1" customWidth="1"/>
    <col min="2576" max="2576" width="16.42578125" style="48" bestFit="1" customWidth="1"/>
    <col min="2577" max="2577" width="13.85546875" style="48" bestFit="1" customWidth="1"/>
    <col min="2578" max="2578" width="8.7109375" style="48" bestFit="1" customWidth="1"/>
    <col min="2579" max="2579" width="6.7109375" style="48" bestFit="1" customWidth="1"/>
    <col min="2580" max="2580" width="9.140625" style="48" customWidth="1"/>
    <col min="2581" max="2581" width="6.140625" style="48" bestFit="1" customWidth="1"/>
    <col min="2582" max="2582" width="9.28515625" style="48" bestFit="1" customWidth="1"/>
    <col min="2583" max="2583" width="10.42578125" style="48" bestFit="1" customWidth="1"/>
    <col min="2584" max="2816" width="9.140625" style="48"/>
    <col min="2817" max="2817" width="6.140625" style="48" bestFit="1" customWidth="1"/>
    <col min="2818" max="2818" width="14.28515625" style="48" bestFit="1" customWidth="1"/>
    <col min="2819" max="2819" width="21.85546875" style="48" bestFit="1" customWidth="1"/>
    <col min="2820" max="2820" width="0" style="48" hidden="1" customWidth="1"/>
    <col min="2821" max="2821" width="16.42578125" style="48" bestFit="1" customWidth="1"/>
    <col min="2822" max="2822" width="14" style="48" bestFit="1" customWidth="1"/>
    <col min="2823" max="2823" width="15.42578125" style="48" bestFit="1" customWidth="1"/>
    <col min="2824" max="2824" width="9.85546875" style="48" bestFit="1" customWidth="1"/>
    <col min="2825" max="2825" width="8.85546875" style="48" bestFit="1" customWidth="1"/>
    <col min="2826" max="2826" width="11.42578125" style="48" bestFit="1" customWidth="1"/>
    <col min="2827" max="2827" width="10.5703125" style="48" bestFit="1" customWidth="1"/>
    <col min="2828" max="2828" width="11.42578125" style="48" bestFit="1" customWidth="1"/>
    <col min="2829" max="2829" width="12.42578125" style="48" bestFit="1" customWidth="1"/>
    <col min="2830" max="2830" width="9.140625" style="48" bestFit="1" customWidth="1"/>
    <col min="2831" max="2831" width="12.5703125" style="48" bestFit="1" customWidth="1"/>
    <col min="2832" max="2832" width="16.42578125" style="48" bestFit="1" customWidth="1"/>
    <col min="2833" max="2833" width="13.85546875" style="48" bestFit="1" customWidth="1"/>
    <col min="2834" max="2834" width="8.7109375" style="48" bestFit="1" customWidth="1"/>
    <col min="2835" max="2835" width="6.7109375" style="48" bestFit="1" customWidth="1"/>
    <col min="2836" max="2836" width="9.140625" style="48" customWidth="1"/>
    <col min="2837" max="2837" width="6.140625" style="48" bestFit="1" customWidth="1"/>
    <col min="2838" max="2838" width="9.28515625" style="48" bestFit="1" customWidth="1"/>
    <col min="2839" max="2839" width="10.42578125" style="48" bestFit="1" customWidth="1"/>
    <col min="2840" max="3072" width="9.140625" style="48"/>
    <col min="3073" max="3073" width="6.140625" style="48" bestFit="1" customWidth="1"/>
    <col min="3074" max="3074" width="14.28515625" style="48" bestFit="1" customWidth="1"/>
    <col min="3075" max="3075" width="21.85546875" style="48" bestFit="1" customWidth="1"/>
    <col min="3076" max="3076" width="0" style="48" hidden="1" customWidth="1"/>
    <col min="3077" max="3077" width="16.42578125" style="48" bestFit="1" customWidth="1"/>
    <col min="3078" max="3078" width="14" style="48" bestFit="1" customWidth="1"/>
    <col min="3079" max="3079" width="15.42578125" style="48" bestFit="1" customWidth="1"/>
    <col min="3080" max="3080" width="9.85546875" style="48" bestFit="1" customWidth="1"/>
    <col min="3081" max="3081" width="8.85546875" style="48" bestFit="1" customWidth="1"/>
    <col min="3082" max="3082" width="11.42578125" style="48" bestFit="1" customWidth="1"/>
    <col min="3083" max="3083" width="10.5703125" style="48" bestFit="1" customWidth="1"/>
    <col min="3084" max="3084" width="11.42578125" style="48" bestFit="1" customWidth="1"/>
    <col min="3085" max="3085" width="12.42578125" style="48" bestFit="1" customWidth="1"/>
    <col min="3086" max="3086" width="9.140625" style="48" bestFit="1" customWidth="1"/>
    <col min="3087" max="3087" width="12.5703125" style="48" bestFit="1" customWidth="1"/>
    <col min="3088" max="3088" width="16.42578125" style="48" bestFit="1" customWidth="1"/>
    <col min="3089" max="3089" width="13.85546875" style="48" bestFit="1" customWidth="1"/>
    <col min="3090" max="3090" width="8.7109375" style="48" bestFit="1" customWidth="1"/>
    <col min="3091" max="3091" width="6.7109375" style="48" bestFit="1" customWidth="1"/>
    <col min="3092" max="3092" width="9.140625" style="48" customWidth="1"/>
    <col min="3093" max="3093" width="6.140625" style="48" bestFit="1" customWidth="1"/>
    <col min="3094" max="3094" width="9.28515625" style="48" bestFit="1" customWidth="1"/>
    <col min="3095" max="3095" width="10.42578125" style="48" bestFit="1" customWidth="1"/>
    <col min="3096" max="3328" width="9.140625" style="48"/>
    <col min="3329" max="3329" width="6.140625" style="48" bestFit="1" customWidth="1"/>
    <col min="3330" max="3330" width="14.28515625" style="48" bestFit="1" customWidth="1"/>
    <col min="3331" max="3331" width="21.85546875" style="48" bestFit="1" customWidth="1"/>
    <col min="3332" max="3332" width="0" style="48" hidden="1" customWidth="1"/>
    <col min="3333" max="3333" width="16.42578125" style="48" bestFit="1" customWidth="1"/>
    <col min="3334" max="3334" width="14" style="48" bestFit="1" customWidth="1"/>
    <col min="3335" max="3335" width="15.42578125" style="48" bestFit="1" customWidth="1"/>
    <col min="3336" max="3336" width="9.85546875" style="48" bestFit="1" customWidth="1"/>
    <col min="3337" max="3337" width="8.85546875" style="48" bestFit="1" customWidth="1"/>
    <col min="3338" max="3338" width="11.42578125" style="48" bestFit="1" customWidth="1"/>
    <col min="3339" max="3339" width="10.5703125" style="48" bestFit="1" customWidth="1"/>
    <col min="3340" max="3340" width="11.42578125" style="48" bestFit="1" customWidth="1"/>
    <col min="3341" max="3341" width="12.42578125" style="48" bestFit="1" customWidth="1"/>
    <col min="3342" max="3342" width="9.140625" style="48" bestFit="1" customWidth="1"/>
    <col min="3343" max="3343" width="12.5703125" style="48" bestFit="1" customWidth="1"/>
    <col min="3344" max="3344" width="16.42578125" style="48" bestFit="1" customWidth="1"/>
    <col min="3345" max="3345" width="13.85546875" style="48" bestFit="1" customWidth="1"/>
    <col min="3346" max="3346" width="8.7109375" style="48" bestFit="1" customWidth="1"/>
    <col min="3347" max="3347" width="6.7109375" style="48" bestFit="1" customWidth="1"/>
    <col min="3348" max="3348" width="9.140625" style="48" customWidth="1"/>
    <col min="3349" max="3349" width="6.140625" style="48" bestFit="1" customWidth="1"/>
    <col min="3350" max="3350" width="9.28515625" style="48" bestFit="1" customWidth="1"/>
    <col min="3351" max="3351" width="10.42578125" style="48" bestFit="1" customWidth="1"/>
    <col min="3352" max="3584" width="9.140625" style="48"/>
    <col min="3585" max="3585" width="6.140625" style="48" bestFit="1" customWidth="1"/>
    <col min="3586" max="3586" width="14.28515625" style="48" bestFit="1" customWidth="1"/>
    <col min="3587" max="3587" width="21.85546875" style="48" bestFit="1" customWidth="1"/>
    <col min="3588" max="3588" width="0" style="48" hidden="1" customWidth="1"/>
    <col min="3589" max="3589" width="16.42578125" style="48" bestFit="1" customWidth="1"/>
    <col min="3590" max="3590" width="14" style="48" bestFit="1" customWidth="1"/>
    <col min="3591" max="3591" width="15.42578125" style="48" bestFit="1" customWidth="1"/>
    <col min="3592" max="3592" width="9.85546875" style="48" bestFit="1" customWidth="1"/>
    <col min="3593" max="3593" width="8.85546875" style="48" bestFit="1" customWidth="1"/>
    <col min="3594" max="3594" width="11.42578125" style="48" bestFit="1" customWidth="1"/>
    <col min="3595" max="3595" width="10.5703125" style="48" bestFit="1" customWidth="1"/>
    <col min="3596" max="3596" width="11.42578125" style="48" bestFit="1" customWidth="1"/>
    <col min="3597" max="3597" width="12.42578125" style="48" bestFit="1" customWidth="1"/>
    <col min="3598" max="3598" width="9.140625" style="48" bestFit="1" customWidth="1"/>
    <col min="3599" max="3599" width="12.5703125" style="48" bestFit="1" customWidth="1"/>
    <col min="3600" max="3600" width="16.42578125" style="48" bestFit="1" customWidth="1"/>
    <col min="3601" max="3601" width="13.85546875" style="48" bestFit="1" customWidth="1"/>
    <col min="3602" max="3602" width="8.7109375" style="48" bestFit="1" customWidth="1"/>
    <col min="3603" max="3603" width="6.7109375" style="48" bestFit="1" customWidth="1"/>
    <col min="3604" max="3604" width="9.140625" style="48" customWidth="1"/>
    <col min="3605" max="3605" width="6.140625" style="48" bestFit="1" customWidth="1"/>
    <col min="3606" max="3606" width="9.28515625" style="48" bestFit="1" customWidth="1"/>
    <col min="3607" max="3607" width="10.42578125" style="48" bestFit="1" customWidth="1"/>
    <col min="3608" max="3840" width="9.140625" style="48"/>
    <col min="3841" max="3841" width="6.140625" style="48" bestFit="1" customWidth="1"/>
    <col min="3842" max="3842" width="14.28515625" style="48" bestFit="1" customWidth="1"/>
    <col min="3843" max="3843" width="21.85546875" style="48" bestFit="1" customWidth="1"/>
    <col min="3844" max="3844" width="0" style="48" hidden="1" customWidth="1"/>
    <col min="3845" max="3845" width="16.42578125" style="48" bestFit="1" customWidth="1"/>
    <col min="3846" max="3846" width="14" style="48" bestFit="1" customWidth="1"/>
    <col min="3847" max="3847" width="15.42578125" style="48" bestFit="1" customWidth="1"/>
    <col min="3848" max="3848" width="9.85546875" style="48" bestFit="1" customWidth="1"/>
    <col min="3849" max="3849" width="8.85546875" style="48" bestFit="1" customWidth="1"/>
    <col min="3850" max="3850" width="11.42578125" style="48" bestFit="1" customWidth="1"/>
    <col min="3851" max="3851" width="10.5703125" style="48" bestFit="1" customWidth="1"/>
    <col min="3852" max="3852" width="11.42578125" style="48" bestFit="1" customWidth="1"/>
    <col min="3853" max="3853" width="12.42578125" style="48" bestFit="1" customWidth="1"/>
    <col min="3854" max="3854" width="9.140625" style="48" bestFit="1" customWidth="1"/>
    <col min="3855" max="3855" width="12.5703125" style="48" bestFit="1" customWidth="1"/>
    <col min="3856" max="3856" width="16.42578125" style="48" bestFit="1" customWidth="1"/>
    <col min="3857" max="3857" width="13.85546875" style="48" bestFit="1" customWidth="1"/>
    <col min="3858" max="3858" width="8.7109375" style="48" bestFit="1" customWidth="1"/>
    <col min="3859" max="3859" width="6.7109375" style="48" bestFit="1" customWidth="1"/>
    <col min="3860" max="3860" width="9.140625" style="48" customWidth="1"/>
    <col min="3861" max="3861" width="6.140625" style="48" bestFit="1" customWidth="1"/>
    <col min="3862" max="3862" width="9.28515625" style="48" bestFit="1" customWidth="1"/>
    <col min="3863" max="3863" width="10.42578125" style="48" bestFit="1" customWidth="1"/>
    <col min="3864" max="4096" width="9.140625" style="48"/>
    <col min="4097" max="4097" width="6.140625" style="48" bestFit="1" customWidth="1"/>
    <col min="4098" max="4098" width="14.28515625" style="48" bestFit="1" customWidth="1"/>
    <col min="4099" max="4099" width="21.85546875" style="48" bestFit="1" customWidth="1"/>
    <col min="4100" max="4100" width="0" style="48" hidden="1" customWidth="1"/>
    <col min="4101" max="4101" width="16.42578125" style="48" bestFit="1" customWidth="1"/>
    <col min="4102" max="4102" width="14" style="48" bestFit="1" customWidth="1"/>
    <col min="4103" max="4103" width="15.42578125" style="48" bestFit="1" customWidth="1"/>
    <col min="4104" max="4104" width="9.85546875" style="48" bestFit="1" customWidth="1"/>
    <col min="4105" max="4105" width="8.85546875" style="48" bestFit="1" customWidth="1"/>
    <col min="4106" max="4106" width="11.42578125" style="48" bestFit="1" customWidth="1"/>
    <col min="4107" max="4107" width="10.5703125" style="48" bestFit="1" customWidth="1"/>
    <col min="4108" max="4108" width="11.42578125" style="48" bestFit="1" customWidth="1"/>
    <col min="4109" max="4109" width="12.42578125" style="48" bestFit="1" customWidth="1"/>
    <col min="4110" max="4110" width="9.140625" style="48" bestFit="1" customWidth="1"/>
    <col min="4111" max="4111" width="12.5703125" style="48" bestFit="1" customWidth="1"/>
    <col min="4112" max="4112" width="16.42578125" style="48" bestFit="1" customWidth="1"/>
    <col min="4113" max="4113" width="13.85546875" style="48" bestFit="1" customWidth="1"/>
    <col min="4114" max="4114" width="8.7109375" style="48" bestFit="1" customWidth="1"/>
    <col min="4115" max="4115" width="6.7109375" style="48" bestFit="1" customWidth="1"/>
    <col min="4116" max="4116" width="9.140625" style="48" customWidth="1"/>
    <col min="4117" max="4117" width="6.140625" style="48" bestFit="1" customWidth="1"/>
    <col min="4118" max="4118" width="9.28515625" style="48" bestFit="1" customWidth="1"/>
    <col min="4119" max="4119" width="10.42578125" style="48" bestFit="1" customWidth="1"/>
    <col min="4120" max="4352" width="9.140625" style="48"/>
    <col min="4353" max="4353" width="6.140625" style="48" bestFit="1" customWidth="1"/>
    <col min="4354" max="4354" width="14.28515625" style="48" bestFit="1" customWidth="1"/>
    <col min="4355" max="4355" width="21.85546875" style="48" bestFit="1" customWidth="1"/>
    <col min="4356" max="4356" width="0" style="48" hidden="1" customWidth="1"/>
    <col min="4357" max="4357" width="16.42578125" style="48" bestFit="1" customWidth="1"/>
    <col min="4358" max="4358" width="14" style="48" bestFit="1" customWidth="1"/>
    <col min="4359" max="4359" width="15.42578125" style="48" bestFit="1" customWidth="1"/>
    <col min="4360" max="4360" width="9.85546875" style="48" bestFit="1" customWidth="1"/>
    <col min="4361" max="4361" width="8.85546875" style="48" bestFit="1" customWidth="1"/>
    <col min="4362" max="4362" width="11.42578125" style="48" bestFit="1" customWidth="1"/>
    <col min="4363" max="4363" width="10.5703125" style="48" bestFit="1" customWidth="1"/>
    <col min="4364" max="4364" width="11.42578125" style="48" bestFit="1" customWidth="1"/>
    <col min="4365" max="4365" width="12.42578125" style="48" bestFit="1" customWidth="1"/>
    <col min="4366" max="4366" width="9.140625" style="48" bestFit="1" customWidth="1"/>
    <col min="4367" max="4367" width="12.5703125" style="48" bestFit="1" customWidth="1"/>
    <col min="4368" max="4368" width="16.42578125" style="48" bestFit="1" customWidth="1"/>
    <col min="4369" max="4369" width="13.85546875" style="48" bestFit="1" customWidth="1"/>
    <col min="4370" max="4370" width="8.7109375" style="48" bestFit="1" customWidth="1"/>
    <col min="4371" max="4371" width="6.7109375" style="48" bestFit="1" customWidth="1"/>
    <col min="4372" max="4372" width="9.140625" style="48" customWidth="1"/>
    <col min="4373" max="4373" width="6.140625" style="48" bestFit="1" customWidth="1"/>
    <col min="4374" max="4374" width="9.28515625" style="48" bestFit="1" customWidth="1"/>
    <col min="4375" max="4375" width="10.42578125" style="48" bestFit="1" customWidth="1"/>
    <col min="4376" max="4608" width="9.140625" style="48"/>
    <col min="4609" max="4609" width="6.140625" style="48" bestFit="1" customWidth="1"/>
    <col min="4610" max="4610" width="14.28515625" style="48" bestFit="1" customWidth="1"/>
    <col min="4611" max="4611" width="21.85546875" style="48" bestFit="1" customWidth="1"/>
    <col min="4612" max="4612" width="0" style="48" hidden="1" customWidth="1"/>
    <col min="4613" max="4613" width="16.42578125" style="48" bestFit="1" customWidth="1"/>
    <col min="4614" max="4614" width="14" style="48" bestFit="1" customWidth="1"/>
    <col min="4615" max="4615" width="15.42578125" style="48" bestFit="1" customWidth="1"/>
    <col min="4616" max="4616" width="9.85546875" style="48" bestFit="1" customWidth="1"/>
    <col min="4617" max="4617" width="8.85546875" style="48" bestFit="1" customWidth="1"/>
    <col min="4618" max="4618" width="11.42578125" style="48" bestFit="1" customWidth="1"/>
    <col min="4619" max="4619" width="10.5703125" style="48" bestFit="1" customWidth="1"/>
    <col min="4620" max="4620" width="11.42578125" style="48" bestFit="1" customWidth="1"/>
    <col min="4621" max="4621" width="12.42578125" style="48" bestFit="1" customWidth="1"/>
    <col min="4622" max="4622" width="9.140625" style="48" bestFit="1" customWidth="1"/>
    <col min="4623" max="4623" width="12.5703125" style="48" bestFit="1" customWidth="1"/>
    <col min="4624" max="4624" width="16.42578125" style="48" bestFit="1" customWidth="1"/>
    <col min="4625" max="4625" width="13.85546875" style="48" bestFit="1" customWidth="1"/>
    <col min="4626" max="4626" width="8.7109375" style="48" bestFit="1" customWidth="1"/>
    <col min="4627" max="4627" width="6.7109375" style="48" bestFit="1" customWidth="1"/>
    <col min="4628" max="4628" width="9.140625" style="48" customWidth="1"/>
    <col min="4629" max="4629" width="6.140625" style="48" bestFit="1" customWidth="1"/>
    <col min="4630" max="4630" width="9.28515625" style="48" bestFit="1" customWidth="1"/>
    <col min="4631" max="4631" width="10.42578125" style="48" bestFit="1" customWidth="1"/>
    <col min="4632" max="4864" width="9.140625" style="48"/>
    <col min="4865" max="4865" width="6.140625" style="48" bestFit="1" customWidth="1"/>
    <col min="4866" max="4866" width="14.28515625" style="48" bestFit="1" customWidth="1"/>
    <col min="4867" max="4867" width="21.85546875" style="48" bestFit="1" customWidth="1"/>
    <col min="4868" max="4868" width="0" style="48" hidden="1" customWidth="1"/>
    <col min="4869" max="4869" width="16.42578125" style="48" bestFit="1" customWidth="1"/>
    <col min="4870" max="4870" width="14" style="48" bestFit="1" customWidth="1"/>
    <col min="4871" max="4871" width="15.42578125" style="48" bestFit="1" customWidth="1"/>
    <col min="4872" max="4872" width="9.85546875" style="48" bestFit="1" customWidth="1"/>
    <col min="4873" max="4873" width="8.85546875" style="48" bestFit="1" customWidth="1"/>
    <col min="4874" max="4874" width="11.42578125" style="48" bestFit="1" customWidth="1"/>
    <col min="4875" max="4875" width="10.5703125" style="48" bestFit="1" customWidth="1"/>
    <col min="4876" max="4876" width="11.42578125" style="48" bestFit="1" customWidth="1"/>
    <col min="4877" max="4877" width="12.42578125" style="48" bestFit="1" customWidth="1"/>
    <col min="4878" max="4878" width="9.140625" style="48" bestFit="1" customWidth="1"/>
    <col min="4879" max="4879" width="12.5703125" style="48" bestFit="1" customWidth="1"/>
    <col min="4880" max="4880" width="16.42578125" style="48" bestFit="1" customWidth="1"/>
    <col min="4881" max="4881" width="13.85546875" style="48" bestFit="1" customWidth="1"/>
    <col min="4882" max="4882" width="8.7109375" style="48" bestFit="1" customWidth="1"/>
    <col min="4883" max="4883" width="6.7109375" style="48" bestFit="1" customWidth="1"/>
    <col min="4884" max="4884" width="9.140625" style="48" customWidth="1"/>
    <col min="4885" max="4885" width="6.140625" style="48" bestFit="1" customWidth="1"/>
    <col min="4886" max="4886" width="9.28515625" style="48" bestFit="1" customWidth="1"/>
    <col min="4887" max="4887" width="10.42578125" style="48" bestFit="1" customWidth="1"/>
    <col min="4888" max="5120" width="9.140625" style="48"/>
    <col min="5121" max="5121" width="6.140625" style="48" bestFit="1" customWidth="1"/>
    <col min="5122" max="5122" width="14.28515625" style="48" bestFit="1" customWidth="1"/>
    <col min="5123" max="5123" width="21.85546875" style="48" bestFit="1" customWidth="1"/>
    <col min="5124" max="5124" width="0" style="48" hidden="1" customWidth="1"/>
    <col min="5125" max="5125" width="16.42578125" style="48" bestFit="1" customWidth="1"/>
    <col min="5126" max="5126" width="14" style="48" bestFit="1" customWidth="1"/>
    <col min="5127" max="5127" width="15.42578125" style="48" bestFit="1" customWidth="1"/>
    <col min="5128" max="5128" width="9.85546875" style="48" bestFit="1" customWidth="1"/>
    <col min="5129" max="5129" width="8.85546875" style="48" bestFit="1" customWidth="1"/>
    <col min="5130" max="5130" width="11.42578125" style="48" bestFit="1" customWidth="1"/>
    <col min="5131" max="5131" width="10.5703125" style="48" bestFit="1" customWidth="1"/>
    <col min="5132" max="5132" width="11.42578125" style="48" bestFit="1" customWidth="1"/>
    <col min="5133" max="5133" width="12.42578125" style="48" bestFit="1" customWidth="1"/>
    <col min="5134" max="5134" width="9.140625" style="48" bestFit="1" customWidth="1"/>
    <col min="5135" max="5135" width="12.5703125" style="48" bestFit="1" customWidth="1"/>
    <col min="5136" max="5136" width="16.42578125" style="48" bestFit="1" customWidth="1"/>
    <col min="5137" max="5137" width="13.85546875" style="48" bestFit="1" customWidth="1"/>
    <col min="5138" max="5138" width="8.7109375" style="48" bestFit="1" customWidth="1"/>
    <col min="5139" max="5139" width="6.7109375" style="48" bestFit="1" customWidth="1"/>
    <col min="5140" max="5140" width="9.140625" style="48" customWidth="1"/>
    <col min="5141" max="5141" width="6.140625" style="48" bestFit="1" customWidth="1"/>
    <col min="5142" max="5142" width="9.28515625" style="48" bestFit="1" customWidth="1"/>
    <col min="5143" max="5143" width="10.42578125" style="48" bestFit="1" customWidth="1"/>
    <col min="5144" max="5376" width="9.140625" style="48"/>
    <col min="5377" max="5377" width="6.140625" style="48" bestFit="1" customWidth="1"/>
    <col min="5378" max="5378" width="14.28515625" style="48" bestFit="1" customWidth="1"/>
    <col min="5379" max="5379" width="21.85546875" style="48" bestFit="1" customWidth="1"/>
    <col min="5380" max="5380" width="0" style="48" hidden="1" customWidth="1"/>
    <col min="5381" max="5381" width="16.42578125" style="48" bestFit="1" customWidth="1"/>
    <col min="5382" max="5382" width="14" style="48" bestFit="1" customWidth="1"/>
    <col min="5383" max="5383" width="15.42578125" style="48" bestFit="1" customWidth="1"/>
    <col min="5384" max="5384" width="9.85546875" style="48" bestFit="1" customWidth="1"/>
    <col min="5385" max="5385" width="8.85546875" style="48" bestFit="1" customWidth="1"/>
    <col min="5386" max="5386" width="11.42578125" style="48" bestFit="1" customWidth="1"/>
    <col min="5387" max="5387" width="10.5703125" style="48" bestFit="1" customWidth="1"/>
    <col min="5388" max="5388" width="11.42578125" style="48" bestFit="1" customWidth="1"/>
    <col min="5389" max="5389" width="12.42578125" style="48" bestFit="1" customWidth="1"/>
    <col min="5390" max="5390" width="9.140625" style="48" bestFit="1" customWidth="1"/>
    <col min="5391" max="5391" width="12.5703125" style="48" bestFit="1" customWidth="1"/>
    <col min="5392" max="5392" width="16.42578125" style="48" bestFit="1" customWidth="1"/>
    <col min="5393" max="5393" width="13.85546875" style="48" bestFit="1" customWidth="1"/>
    <col min="5394" max="5394" width="8.7109375" style="48" bestFit="1" customWidth="1"/>
    <col min="5395" max="5395" width="6.7109375" style="48" bestFit="1" customWidth="1"/>
    <col min="5396" max="5396" width="9.140625" style="48" customWidth="1"/>
    <col min="5397" max="5397" width="6.140625" style="48" bestFit="1" customWidth="1"/>
    <col min="5398" max="5398" width="9.28515625" style="48" bestFit="1" customWidth="1"/>
    <col min="5399" max="5399" width="10.42578125" style="48" bestFit="1" customWidth="1"/>
    <col min="5400" max="5632" width="9.140625" style="48"/>
    <col min="5633" max="5633" width="6.140625" style="48" bestFit="1" customWidth="1"/>
    <col min="5634" max="5634" width="14.28515625" style="48" bestFit="1" customWidth="1"/>
    <col min="5635" max="5635" width="21.85546875" style="48" bestFit="1" customWidth="1"/>
    <col min="5636" max="5636" width="0" style="48" hidden="1" customWidth="1"/>
    <col min="5637" max="5637" width="16.42578125" style="48" bestFit="1" customWidth="1"/>
    <col min="5638" max="5638" width="14" style="48" bestFit="1" customWidth="1"/>
    <col min="5639" max="5639" width="15.42578125" style="48" bestFit="1" customWidth="1"/>
    <col min="5640" max="5640" width="9.85546875" style="48" bestFit="1" customWidth="1"/>
    <col min="5641" max="5641" width="8.85546875" style="48" bestFit="1" customWidth="1"/>
    <col min="5642" max="5642" width="11.42578125" style="48" bestFit="1" customWidth="1"/>
    <col min="5643" max="5643" width="10.5703125" style="48" bestFit="1" customWidth="1"/>
    <col min="5644" max="5644" width="11.42578125" style="48" bestFit="1" customWidth="1"/>
    <col min="5645" max="5645" width="12.42578125" style="48" bestFit="1" customWidth="1"/>
    <col min="5646" max="5646" width="9.140625" style="48" bestFit="1" customWidth="1"/>
    <col min="5647" max="5647" width="12.5703125" style="48" bestFit="1" customWidth="1"/>
    <col min="5648" max="5648" width="16.42578125" style="48" bestFit="1" customWidth="1"/>
    <col min="5649" max="5649" width="13.85546875" style="48" bestFit="1" customWidth="1"/>
    <col min="5650" max="5650" width="8.7109375" style="48" bestFit="1" customWidth="1"/>
    <col min="5651" max="5651" width="6.7109375" style="48" bestFit="1" customWidth="1"/>
    <col min="5652" max="5652" width="9.140625" style="48" customWidth="1"/>
    <col min="5653" max="5653" width="6.140625" style="48" bestFit="1" customWidth="1"/>
    <col min="5654" max="5654" width="9.28515625" style="48" bestFit="1" customWidth="1"/>
    <col min="5655" max="5655" width="10.42578125" style="48" bestFit="1" customWidth="1"/>
    <col min="5656" max="5888" width="9.140625" style="48"/>
    <col min="5889" max="5889" width="6.140625" style="48" bestFit="1" customWidth="1"/>
    <col min="5890" max="5890" width="14.28515625" style="48" bestFit="1" customWidth="1"/>
    <col min="5891" max="5891" width="21.85546875" style="48" bestFit="1" customWidth="1"/>
    <col min="5892" max="5892" width="0" style="48" hidden="1" customWidth="1"/>
    <col min="5893" max="5893" width="16.42578125" style="48" bestFit="1" customWidth="1"/>
    <col min="5894" max="5894" width="14" style="48" bestFit="1" customWidth="1"/>
    <col min="5895" max="5895" width="15.42578125" style="48" bestFit="1" customWidth="1"/>
    <col min="5896" max="5896" width="9.85546875" style="48" bestFit="1" customWidth="1"/>
    <col min="5897" max="5897" width="8.85546875" style="48" bestFit="1" customWidth="1"/>
    <col min="5898" max="5898" width="11.42578125" style="48" bestFit="1" customWidth="1"/>
    <col min="5899" max="5899" width="10.5703125" style="48" bestFit="1" customWidth="1"/>
    <col min="5900" max="5900" width="11.42578125" style="48" bestFit="1" customWidth="1"/>
    <col min="5901" max="5901" width="12.42578125" style="48" bestFit="1" customWidth="1"/>
    <col min="5902" max="5902" width="9.140625" style="48" bestFit="1" customWidth="1"/>
    <col min="5903" max="5903" width="12.5703125" style="48" bestFit="1" customWidth="1"/>
    <col min="5904" max="5904" width="16.42578125" style="48" bestFit="1" customWidth="1"/>
    <col min="5905" max="5905" width="13.85546875" style="48" bestFit="1" customWidth="1"/>
    <col min="5906" max="5906" width="8.7109375" style="48" bestFit="1" customWidth="1"/>
    <col min="5907" max="5907" width="6.7109375" style="48" bestFit="1" customWidth="1"/>
    <col min="5908" max="5908" width="9.140625" style="48" customWidth="1"/>
    <col min="5909" max="5909" width="6.140625" style="48" bestFit="1" customWidth="1"/>
    <col min="5910" max="5910" width="9.28515625" style="48" bestFit="1" customWidth="1"/>
    <col min="5911" max="5911" width="10.42578125" style="48" bestFit="1" customWidth="1"/>
    <col min="5912" max="6144" width="9.140625" style="48"/>
    <col min="6145" max="6145" width="6.140625" style="48" bestFit="1" customWidth="1"/>
    <col min="6146" max="6146" width="14.28515625" style="48" bestFit="1" customWidth="1"/>
    <col min="6147" max="6147" width="21.85546875" style="48" bestFit="1" customWidth="1"/>
    <col min="6148" max="6148" width="0" style="48" hidden="1" customWidth="1"/>
    <col min="6149" max="6149" width="16.42578125" style="48" bestFit="1" customWidth="1"/>
    <col min="6150" max="6150" width="14" style="48" bestFit="1" customWidth="1"/>
    <col min="6151" max="6151" width="15.42578125" style="48" bestFit="1" customWidth="1"/>
    <col min="6152" max="6152" width="9.85546875" style="48" bestFit="1" customWidth="1"/>
    <col min="6153" max="6153" width="8.85546875" style="48" bestFit="1" customWidth="1"/>
    <col min="6154" max="6154" width="11.42578125" style="48" bestFit="1" customWidth="1"/>
    <col min="6155" max="6155" width="10.5703125" style="48" bestFit="1" customWidth="1"/>
    <col min="6156" max="6156" width="11.42578125" style="48" bestFit="1" customWidth="1"/>
    <col min="6157" max="6157" width="12.42578125" style="48" bestFit="1" customWidth="1"/>
    <col min="6158" max="6158" width="9.140625" style="48" bestFit="1" customWidth="1"/>
    <col min="6159" max="6159" width="12.5703125" style="48" bestFit="1" customWidth="1"/>
    <col min="6160" max="6160" width="16.42578125" style="48" bestFit="1" customWidth="1"/>
    <col min="6161" max="6161" width="13.85546875" style="48" bestFit="1" customWidth="1"/>
    <col min="6162" max="6162" width="8.7109375" style="48" bestFit="1" customWidth="1"/>
    <col min="6163" max="6163" width="6.7109375" style="48" bestFit="1" customWidth="1"/>
    <col min="6164" max="6164" width="9.140625" style="48" customWidth="1"/>
    <col min="6165" max="6165" width="6.140625" style="48" bestFit="1" customWidth="1"/>
    <col min="6166" max="6166" width="9.28515625" style="48" bestFit="1" customWidth="1"/>
    <col min="6167" max="6167" width="10.42578125" style="48" bestFit="1" customWidth="1"/>
    <col min="6168" max="6400" width="9.140625" style="48"/>
    <col min="6401" max="6401" width="6.140625" style="48" bestFit="1" customWidth="1"/>
    <col min="6402" max="6402" width="14.28515625" style="48" bestFit="1" customWidth="1"/>
    <col min="6403" max="6403" width="21.85546875" style="48" bestFit="1" customWidth="1"/>
    <col min="6404" max="6404" width="0" style="48" hidden="1" customWidth="1"/>
    <col min="6405" max="6405" width="16.42578125" style="48" bestFit="1" customWidth="1"/>
    <col min="6406" max="6406" width="14" style="48" bestFit="1" customWidth="1"/>
    <col min="6407" max="6407" width="15.42578125" style="48" bestFit="1" customWidth="1"/>
    <col min="6408" max="6408" width="9.85546875" style="48" bestFit="1" customWidth="1"/>
    <col min="6409" max="6409" width="8.85546875" style="48" bestFit="1" customWidth="1"/>
    <col min="6410" max="6410" width="11.42578125" style="48" bestFit="1" customWidth="1"/>
    <col min="6411" max="6411" width="10.5703125" style="48" bestFit="1" customWidth="1"/>
    <col min="6412" max="6412" width="11.42578125" style="48" bestFit="1" customWidth="1"/>
    <col min="6413" max="6413" width="12.42578125" style="48" bestFit="1" customWidth="1"/>
    <col min="6414" max="6414" width="9.140625" style="48" bestFit="1" customWidth="1"/>
    <col min="6415" max="6415" width="12.5703125" style="48" bestFit="1" customWidth="1"/>
    <col min="6416" max="6416" width="16.42578125" style="48" bestFit="1" customWidth="1"/>
    <col min="6417" max="6417" width="13.85546875" style="48" bestFit="1" customWidth="1"/>
    <col min="6418" max="6418" width="8.7109375" style="48" bestFit="1" customWidth="1"/>
    <col min="6419" max="6419" width="6.7109375" style="48" bestFit="1" customWidth="1"/>
    <col min="6420" max="6420" width="9.140625" style="48" customWidth="1"/>
    <col min="6421" max="6421" width="6.140625" style="48" bestFit="1" customWidth="1"/>
    <col min="6422" max="6422" width="9.28515625" style="48" bestFit="1" customWidth="1"/>
    <col min="6423" max="6423" width="10.42578125" style="48" bestFit="1" customWidth="1"/>
    <col min="6424" max="6656" width="9.140625" style="48"/>
    <col min="6657" max="6657" width="6.140625" style="48" bestFit="1" customWidth="1"/>
    <col min="6658" max="6658" width="14.28515625" style="48" bestFit="1" customWidth="1"/>
    <col min="6659" max="6659" width="21.85546875" style="48" bestFit="1" customWidth="1"/>
    <col min="6660" max="6660" width="0" style="48" hidden="1" customWidth="1"/>
    <col min="6661" max="6661" width="16.42578125" style="48" bestFit="1" customWidth="1"/>
    <col min="6662" max="6662" width="14" style="48" bestFit="1" customWidth="1"/>
    <col min="6663" max="6663" width="15.42578125" style="48" bestFit="1" customWidth="1"/>
    <col min="6664" max="6664" width="9.85546875" style="48" bestFit="1" customWidth="1"/>
    <col min="6665" max="6665" width="8.85546875" style="48" bestFit="1" customWidth="1"/>
    <col min="6666" max="6666" width="11.42578125" style="48" bestFit="1" customWidth="1"/>
    <col min="6667" max="6667" width="10.5703125" style="48" bestFit="1" customWidth="1"/>
    <col min="6668" max="6668" width="11.42578125" style="48" bestFit="1" customWidth="1"/>
    <col min="6669" max="6669" width="12.42578125" style="48" bestFit="1" customWidth="1"/>
    <col min="6670" max="6670" width="9.140625" style="48" bestFit="1" customWidth="1"/>
    <col min="6671" max="6671" width="12.5703125" style="48" bestFit="1" customWidth="1"/>
    <col min="6672" max="6672" width="16.42578125" style="48" bestFit="1" customWidth="1"/>
    <col min="6673" max="6673" width="13.85546875" style="48" bestFit="1" customWidth="1"/>
    <col min="6674" max="6674" width="8.7109375" style="48" bestFit="1" customWidth="1"/>
    <col min="6675" max="6675" width="6.7109375" style="48" bestFit="1" customWidth="1"/>
    <col min="6676" max="6676" width="9.140625" style="48" customWidth="1"/>
    <col min="6677" max="6677" width="6.140625" style="48" bestFit="1" customWidth="1"/>
    <col min="6678" max="6678" width="9.28515625" style="48" bestFit="1" customWidth="1"/>
    <col min="6679" max="6679" width="10.42578125" style="48" bestFit="1" customWidth="1"/>
    <col min="6680" max="6912" width="9.140625" style="48"/>
    <col min="6913" max="6913" width="6.140625" style="48" bestFit="1" customWidth="1"/>
    <col min="6914" max="6914" width="14.28515625" style="48" bestFit="1" customWidth="1"/>
    <col min="6915" max="6915" width="21.85546875" style="48" bestFit="1" customWidth="1"/>
    <col min="6916" max="6916" width="0" style="48" hidden="1" customWidth="1"/>
    <col min="6917" max="6917" width="16.42578125" style="48" bestFit="1" customWidth="1"/>
    <col min="6918" max="6918" width="14" style="48" bestFit="1" customWidth="1"/>
    <col min="6919" max="6919" width="15.42578125" style="48" bestFit="1" customWidth="1"/>
    <col min="6920" max="6920" width="9.85546875" style="48" bestFit="1" customWidth="1"/>
    <col min="6921" max="6921" width="8.85546875" style="48" bestFit="1" customWidth="1"/>
    <col min="6922" max="6922" width="11.42578125" style="48" bestFit="1" customWidth="1"/>
    <col min="6923" max="6923" width="10.5703125" style="48" bestFit="1" customWidth="1"/>
    <col min="6924" max="6924" width="11.42578125" style="48" bestFit="1" customWidth="1"/>
    <col min="6925" max="6925" width="12.42578125" style="48" bestFit="1" customWidth="1"/>
    <col min="6926" max="6926" width="9.140625" style="48" bestFit="1" customWidth="1"/>
    <col min="6927" max="6927" width="12.5703125" style="48" bestFit="1" customWidth="1"/>
    <col min="6928" max="6928" width="16.42578125" style="48" bestFit="1" customWidth="1"/>
    <col min="6929" max="6929" width="13.85546875" style="48" bestFit="1" customWidth="1"/>
    <col min="6930" max="6930" width="8.7109375" style="48" bestFit="1" customWidth="1"/>
    <col min="6931" max="6931" width="6.7109375" style="48" bestFit="1" customWidth="1"/>
    <col min="6932" max="6932" width="9.140625" style="48" customWidth="1"/>
    <col min="6933" max="6933" width="6.140625" style="48" bestFit="1" customWidth="1"/>
    <col min="6934" max="6934" width="9.28515625" style="48" bestFit="1" customWidth="1"/>
    <col min="6935" max="6935" width="10.42578125" style="48" bestFit="1" customWidth="1"/>
    <col min="6936" max="7168" width="9.140625" style="48"/>
    <col min="7169" max="7169" width="6.140625" style="48" bestFit="1" customWidth="1"/>
    <col min="7170" max="7170" width="14.28515625" style="48" bestFit="1" customWidth="1"/>
    <col min="7171" max="7171" width="21.85546875" style="48" bestFit="1" customWidth="1"/>
    <col min="7172" max="7172" width="0" style="48" hidden="1" customWidth="1"/>
    <col min="7173" max="7173" width="16.42578125" style="48" bestFit="1" customWidth="1"/>
    <col min="7174" max="7174" width="14" style="48" bestFit="1" customWidth="1"/>
    <col min="7175" max="7175" width="15.42578125" style="48" bestFit="1" customWidth="1"/>
    <col min="7176" max="7176" width="9.85546875" style="48" bestFit="1" customWidth="1"/>
    <col min="7177" max="7177" width="8.85546875" style="48" bestFit="1" customWidth="1"/>
    <col min="7178" max="7178" width="11.42578125" style="48" bestFit="1" customWidth="1"/>
    <col min="7179" max="7179" width="10.5703125" style="48" bestFit="1" customWidth="1"/>
    <col min="7180" max="7180" width="11.42578125" style="48" bestFit="1" customWidth="1"/>
    <col min="7181" max="7181" width="12.42578125" style="48" bestFit="1" customWidth="1"/>
    <col min="7182" max="7182" width="9.140625" style="48" bestFit="1" customWidth="1"/>
    <col min="7183" max="7183" width="12.5703125" style="48" bestFit="1" customWidth="1"/>
    <col min="7184" max="7184" width="16.42578125" style="48" bestFit="1" customWidth="1"/>
    <col min="7185" max="7185" width="13.85546875" style="48" bestFit="1" customWidth="1"/>
    <col min="7186" max="7186" width="8.7109375" style="48" bestFit="1" customWidth="1"/>
    <col min="7187" max="7187" width="6.7109375" style="48" bestFit="1" customWidth="1"/>
    <col min="7188" max="7188" width="9.140625" style="48" customWidth="1"/>
    <col min="7189" max="7189" width="6.140625" style="48" bestFit="1" customWidth="1"/>
    <col min="7190" max="7190" width="9.28515625" style="48" bestFit="1" customWidth="1"/>
    <col min="7191" max="7191" width="10.42578125" style="48" bestFit="1" customWidth="1"/>
    <col min="7192" max="7424" width="9.140625" style="48"/>
    <col min="7425" max="7425" width="6.140625" style="48" bestFit="1" customWidth="1"/>
    <col min="7426" max="7426" width="14.28515625" style="48" bestFit="1" customWidth="1"/>
    <col min="7427" max="7427" width="21.85546875" style="48" bestFit="1" customWidth="1"/>
    <col min="7428" max="7428" width="0" style="48" hidden="1" customWidth="1"/>
    <col min="7429" max="7429" width="16.42578125" style="48" bestFit="1" customWidth="1"/>
    <col min="7430" max="7430" width="14" style="48" bestFit="1" customWidth="1"/>
    <col min="7431" max="7431" width="15.42578125" style="48" bestFit="1" customWidth="1"/>
    <col min="7432" max="7432" width="9.85546875" style="48" bestFit="1" customWidth="1"/>
    <col min="7433" max="7433" width="8.85546875" style="48" bestFit="1" customWidth="1"/>
    <col min="7434" max="7434" width="11.42578125" style="48" bestFit="1" customWidth="1"/>
    <col min="7435" max="7435" width="10.5703125" style="48" bestFit="1" customWidth="1"/>
    <col min="7436" max="7436" width="11.42578125" style="48" bestFit="1" customWidth="1"/>
    <col min="7437" max="7437" width="12.42578125" style="48" bestFit="1" customWidth="1"/>
    <col min="7438" max="7438" width="9.140625" style="48" bestFit="1" customWidth="1"/>
    <col min="7439" max="7439" width="12.5703125" style="48" bestFit="1" customWidth="1"/>
    <col min="7440" max="7440" width="16.42578125" style="48" bestFit="1" customWidth="1"/>
    <col min="7441" max="7441" width="13.85546875" style="48" bestFit="1" customWidth="1"/>
    <col min="7442" max="7442" width="8.7109375" style="48" bestFit="1" customWidth="1"/>
    <col min="7443" max="7443" width="6.7109375" style="48" bestFit="1" customWidth="1"/>
    <col min="7444" max="7444" width="9.140625" style="48" customWidth="1"/>
    <col min="7445" max="7445" width="6.140625" style="48" bestFit="1" customWidth="1"/>
    <col min="7446" max="7446" width="9.28515625" style="48" bestFit="1" customWidth="1"/>
    <col min="7447" max="7447" width="10.42578125" style="48" bestFit="1" customWidth="1"/>
    <col min="7448" max="7680" width="9.140625" style="48"/>
    <col min="7681" max="7681" width="6.140625" style="48" bestFit="1" customWidth="1"/>
    <col min="7682" max="7682" width="14.28515625" style="48" bestFit="1" customWidth="1"/>
    <col min="7683" max="7683" width="21.85546875" style="48" bestFit="1" customWidth="1"/>
    <col min="7684" max="7684" width="0" style="48" hidden="1" customWidth="1"/>
    <col min="7685" max="7685" width="16.42578125" style="48" bestFit="1" customWidth="1"/>
    <col min="7686" max="7686" width="14" style="48" bestFit="1" customWidth="1"/>
    <col min="7687" max="7687" width="15.42578125" style="48" bestFit="1" customWidth="1"/>
    <col min="7688" max="7688" width="9.85546875" style="48" bestFit="1" customWidth="1"/>
    <col min="7689" max="7689" width="8.85546875" style="48" bestFit="1" customWidth="1"/>
    <col min="7690" max="7690" width="11.42578125" style="48" bestFit="1" customWidth="1"/>
    <col min="7691" max="7691" width="10.5703125" style="48" bestFit="1" customWidth="1"/>
    <col min="7692" max="7692" width="11.42578125" style="48" bestFit="1" customWidth="1"/>
    <col min="7693" max="7693" width="12.42578125" style="48" bestFit="1" customWidth="1"/>
    <col min="7694" max="7694" width="9.140625" style="48" bestFit="1" customWidth="1"/>
    <col min="7695" max="7695" width="12.5703125" style="48" bestFit="1" customWidth="1"/>
    <col min="7696" max="7696" width="16.42578125" style="48" bestFit="1" customWidth="1"/>
    <col min="7697" max="7697" width="13.85546875" style="48" bestFit="1" customWidth="1"/>
    <col min="7698" max="7698" width="8.7109375" style="48" bestFit="1" customWidth="1"/>
    <col min="7699" max="7699" width="6.7109375" style="48" bestFit="1" customWidth="1"/>
    <col min="7700" max="7700" width="9.140625" style="48" customWidth="1"/>
    <col min="7701" max="7701" width="6.140625" style="48" bestFit="1" customWidth="1"/>
    <col min="7702" max="7702" width="9.28515625" style="48" bestFit="1" customWidth="1"/>
    <col min="7703" max="7703" width="10.42578125" style="48" bestFit="1" customWidth="1"/>
    <col min="7704" max="7936" width="9.140625" style="48"/>
    <col min="7937" max="7937" width="6.140625" style="48" bestFit="1" customWidth="1"/>
    <col min="7938" max="7938" width="14.28515625" style="48" bestFit="1" customWidth="1"/>
    <col min="7939" max="7939" width="21.85546875" style="48" bestFit="1" customWidth="1"/>
    <col min="7940" max="7940" width="0" style="48" hidden="1" customWidth="1"/>
    <col min="7941" max="7941" width="16.42578125" style="48" bestFit="1" customWidth="1"/>
    <col min="7942" max="7942" width="14" style="48" bestFit="1" customWidth="1"/>
    <col min="7943" max="7943" width="15.42578125" style="48" bestFit="1" customWidth="1"/>
    <col min="7944" max="7944" width="9.85546875" style="48" bestFit="1" customWidth="1"/>
    <col min="7945" max="7945" width="8.85546875" style="48" bestFit="1" customWidth="1"/>
    <col min="7946" max="7946" width="11.42578125" style="48" bestFit="1" customWidth="1"/>
    <col min="7947" max="7947" width="10.5703125" style="48" bestFit="1" customWidth="1"/>
    <col min="7948" max="7948" width="11.42578125" style="48" bestFit="1" customWidth="1"/>
    <col min="7949" max="7949" width="12.42578125" style="48" bestFit="1" customWidth="1"/>
    <col min="7950" max="7950" width="9.140625" style="48" bestFit="1" customWidth="1"/>
    <col min="7951" max="7951" width="12.5703125" style="48" bestFit="1" customWidth="1"/>
    <col min="7952" max="7952" width="16.42578125" style="48" bestFit="1" customWidth="1"/>
    <col min="7953" max="7953" width="13.85546875" style="48" bestFit="1" customWidth="1"/>
    <col min="7954" max="7954" width="8.7109375" style="48" bestFit="1" customWidth="1"/>
    <col min="7955" max="7955" width="6.7109375" style="48" bestFit="1" customWidth="1"/>
    <col min="7956" max="7956" width="9.140625" style="48" customWidth="1"/>
    <col min="7957" max="7957" width="6.140625" style="48" bestFit="1" customWidth="1"/>
    <col min="7958" max="7958" width="9.28515625" style="48" bestFit="1" customWidth="1"/>
    <col min="7959" max="7959" width="10.42578125" style="48" bestFit="1" customWidth="1"/>
    <col min="7960" max="8192" width="9.140625" style="48"/>
    <col min="8193" max="8193" width="6.140625" style="48" bestFit="1" customWidth="1"/>
    <col min="8194" max="8194" width="14.28515625" style="48" bestFit="1" customWidth="1"/>
    <col min="8195" max="8195" width="21.85546875" style="48" bestFit="1" customWidth="1"/>
    <col min="8196" max="8196" width="0" style="48" hidden="1" customWidth="1"/>
    <col min="8197" max="8197" width="16.42578125" style="48" bestFit="1" customWidth="1"/>
    <col min="8198" max="8198" width="14" style="48" bestFit="1" customWidth="1"/>
    <col min="8199" max="8199" width="15.42578125" style="48" bestFit="1" customWidth="1"/>
    <col min="8200" max="8200" width="9.85546875" style="48" bestFit="1" customWidth="1"/>
    <col min="8201" max="8201" width="8.85546875" style="48" bestFit="1" customWidth="1"/>
    <col min="8202" max="8202" width="11.42578125" style="48" bestFit="1" customWidth="1"/>
    <col min="8203" max="8203" width="10.5703125" style="48" bestFit="1" customWidth="1"/>
    <col min="8204" max="8204" width="11.42578125" style="48" bestFit="1" customWidth="1"/>
    <col min="8205" max="8205" width="12.42578125" style="48" bestFit="1" customWidth="1"/>
    <col min="8206" max="8206" width="9.140625" style="48" bestFit="1" customWidth="1"/>
    <col min="8207" max="8207" width="12.5703125" style="48" bestFit="1" customWidth="1"/>
    <col min="8208" max="8208" width="16.42578125" style="48" bestFit="1" customWidth="1"/>
    <col min="8209" max="8209" width="13.85546875" style="48" bestFit="1" customWidth="1"/>
    <col min="8210" max="8210" width="8.7109375" style="48" bestFit="1" customWidth="1"/>
    <col min="8211" max="8211" width="6.7109375" style="48" bestFit="1" customWidth="1"/>
    <col min="8212" max="8212" width="9.140625" style="48" customWidth="1"/>
    <col min="8213" max="8213" width="6.140625" style="48" bestFit="1" customWidth="1"/>
    <col min="8214" max="8214" width="9.28515625" style="48" bestFit="1" customWidth="1"/>
    <col min="8215" max="8215" width="10.42578125" style="48" bestFit="1" customWidth="1"/>
    <col min="8216" max="8448" width="9.140625" style="48"/>
    <col min="8449" max="8449" width="6.140625" style="48" bestFit="1" customWidth="1"/>
    <col min="8450" max="8450" width="14.28515625" style="48" bestFit="1" customWidth="1"/>
    <col min="8451" max="8451" width="21.85546875" style="48" bestFit="1" customWidth="1"/>
    <col min="8452" max="8452" width="0" style="48" hidden="1" customWidth="1"/>
    <col min="8453" max="8453" width="16.42578125" style="48" bestFit="1" customWidth="1"/>
    <col min="8454" max="8454" width="14" style="48" bestFit="1" customWidth="1"/>
    <col min="8455" max="8455" width="15.42578125" style="48" bestFit="1" customWidth="1"/>
    <col min="8456" max="8456" width="9.85546875" style="48" bestFit="1" customWidth="1"/>
    <col min="8457" max="8457" width="8.85546875" style="48" bestFit="1" customWidth="1"/>
    <col min="8458" max="8458" width="11.42578125" style="48" bestFit="1" customWidth="1"/>
    <col min="8459" max="8459" width="10.5703125" style="48" bestFit="1" customWidth="1"/>
    <col min="8460" max="8460" width="11.42578125" style="48" bestFit="1" customWidth="1"/>
    <col min="8461" max="8461" width="12.42578125" style="48" bestFit="1" customWidth="1"/>
    <col min="8462" max="8462" width="9.140625" style="48" bestFit="1" customWidth="1"/>
    <col min="8463" max="8463" width="12.5703125" style="48" bestFit="1" customWidth="1"/>
    <col min="8464" max="8464" width="16.42578125" style="48" bestFit="1" customWidth="1"/>
    <col min="8465" max="8465" width="13.85546875" style="48" bestFit="1" customWidth="1"/>
    <col min="8466" max="8466" width="8.7109375" style="48" bestFit="1" customWidth="1"/>
    <col min="8467" max="8467" width="6.7109375" style="48" bestFit="1" customWidth="1"/>
    <col min="8468" max="8468" width="9.140625" style="48" customWidth="1"/>
    <col min="8469" max="8469" width="6.140625" style="48" bestFit="1" customWidth="1"/>
    <col min="8470" max="8470" width="9.28515625" style="48" bestFit="1" customWidth="1"/>
    <col min="8471" max="8471" width="10.42578125" style="48" bestFit="1" customWidth="1"/>
    <col min="8472" max="8704" width="9.140625" style="48"/>
    <col min="8705" max="8705" width="6.140625" style="48" bestFit="1" customWidth="1"/>
    <col min="8706" max="8706" width="14.28515625" style="48" bestFit="1" customWidth="1"/>
    <col min="8707" max="8707" width="21.85546875" style="48" bestFit="1" customWidth="1"/>
    <col min="8708" max="8708" width="0" style="48" hidden="1" customWidth="1"/>
    <col min="8709" max="8709" width="16.42578125" style="48" bestFit="1" customWidth="1"/>
    <col min="8710" max="8710" width="14" style="48" bestFit="1" customWidth="1"/>
    <col min="8711" max="8711" width="15.42578125" style="48" bestFit="1" customWidth="1"/>
    <col min="8712" max="8712" width="9.85546875" style="48" bestFit="1" customWidth="1"/>
    <col min="8713" max="8713" width="8.85546875" style="48" bestFit="1" customWidth="1"/>
    <col min="8714" max="8714" width="11.42578125" style="48" bestFit="1" customWidth="1"/>
    <col min="8715" max="8715" width="10.5703125" style="48" bestFit="1" customWidth="1"/>
    <col min="8716" max="8716" width="11.42578125" style="48" bestFit="1" customWidth="1"/>
    <col min="8717" max="8717" width="12.42578125" style="48" bestFit="1" customWidth="1"/>
    <col min="8718" max="8718" width="9.140625" style="48" bestFit="1" customWidth="1"/>
    <col min="8719" max="8719" width="12.5703125" style="48" bestFit="1" customWidth="1"/>
    <col min="8720" max="8720" width="16.42578125" style="48" bestFit="1" customWidth="1"/>
    <col min="8721" max="8721" width="13.85546875" style="48" bestFit="1" customWidth="1"/>
    <col min="8722" max="8722" width="8.7109375" style="48" bestFit="1" customWidth="1"/>
    <col min="8723" max="8723" width="6.7109375" style="48" bestFit="1" customWidth="1"/>
    <col min="8724" max="8724" width="9.140625" style="48" customWidth="1"/>
    <col min="8725" max="8725" width="6.140625" style="48" bestFit="1" customWidth="1"/>
    <col min="8726" max="8726" width="9.28515625" style="48" bestFit="1" customWidth="1"/>
    <col min="8727" max="8727" width="10.42578125" style="48" bestFit="1" customWidth="1"/>
    <col min="8728" max="8960" width="9.140625" style="48"/>
    <col min="8961" max="8961" width="6.140625" style="48" bestFit="1" customWidth="1"/>
    <col min="8962" max="8962" width="14.28515625" style="48" bestFit="1" customWidth="1"/>
    <col min="8963" max="8963" width="21.85546875" style="48" bestFit="1" customWidth="1"/>
    <col min="8964" max="8964" width="0" style="48" hidden="1" customWidth="1"/>
    <col min="8965" max="8965" width="16.42578125" style="48" bestFit="1" customWidth="1"/>
    <col min="8966" max="8966" width="14" style="48" bestFit="1" customWidth="1"/>
    <col min="8967" max="8967" width="15.42578125" style="48" bestFit="1" customWidth="1"/>
    <col min="8968" max="8968" width="9.85546875" style="48" bestFit="1" customWidth="1"/>
    <col min="8969" max="8969" width="8.85546875" style="48" bestFit="1" customWidth="1"/>
    <col min="8970" max="8970" width="11.42578125" style="48" bestFit="1" customWidth="1"/>
    <col min="8971" max="8971" width="10.5703125" style="48" bestFit="1" customWidth="1"/>
    <col min="8972" max="8972" width="11.42578125" style="48" bestFit="1" customWidth="1"/>
    <col min="8973" max="8973" width="12.42578125" style="48" bestFit="1" customWidth="1"/>
    <col min="8974" max="8974" width="9.140625" style="48" bestFit="1" customWidth="1"/>
    <col min="8975" max="8975" width="12.5703125" style="48" bestFit="1" customWidth="1"/>
    <col min="8976" max="8976" width="16.42578125" style="48" bestFit="1" customWidth="1"/>
    <col min="8977" max="8977" width="13.85546875" style="48" bestFit="1" customWidth="1"/>
    <col min="8978" max="8978" width="8.7109375" style="48" bestFit="1" customWidth="1"/>
    <col min="8979" max="8979" width="6.7109375" style="48" bestFit="1" customWidth="1"/>
    <col min="8980" max="8980" width="9.140625" style="48" customWidth="1"/>
    <col min="8981" max="8981" width="6.140625" style="48" bestFit="1" customWidth="1"/>
    <col min="8982" max="8982" width="9.28515625" style="48" bestFit="1" customWidth="1"/>
    <col min="8983" max="8983" width="10.42578125" style="48" bestFit="1" customWidth="1"/>
    <col min="8984" max="9216" width="9.140625" style="48"/>
    <col min="9217" max="9217" width="6.140625" style="48" bestFit="1" customWidth="1"/>
    <col min="9218" max="9218" width="14.28515625" style="48" bestFit="1" customWidth="1"/>
    <col min="9219" max="9219" width="21.85546875" style="48" bestFit="1" customWidth="1"/>
    <col min="9220" max="9220" width="0" style="48" hidden="1" customWidth="1"/>
    <col min="9221" max="9221" width="16.42578125" style="48" bestFit="1" customWidth="1"/>
    <col min="9222" max="9222" width="14" style="48" bestFit="1" customWidth="1"/>
    <col min="9223" max="9223" width="15.42578125" style="48" bestFit="1" customWidth="1"/>
    <col min="9224" max="9224" width="9.85546875" style="48" bestFit="1" customWidth="1"/>
    <col min="9225" max="9225" width="8.85546875" style="48" bestFit="1" customWidth="1"/>
    <col min="9226" max="9226" width="11.42578125" style="48" bestFit="1" customWidth="1"/>
    <col min="9227" max="9227" width="10.5703125" style="48" bestFit="1" customWidth="1"/>
    <col min="9228" max="9228" width="11.42578125" style="48" bestFit="1" customWidth="1"/>
    <col min="9229" max="9229" width="12.42578125" style="48" bestFit="1" customWidth="1"/>
    <col min="9230" max="9230" width="9.140625" style="48" bestFit="1" customWidth="1"/>
    <col min="9231" max="9231" width="12.5703125" style="48" bestFit="1" customWidth="1"/>
    <col min="9232" max="9232" width="16.42578125" style="48" bestFit="1" customWidth="1"/>
    <col min="9233" max="9233" width="13.85546875" style="48" bestFit="1" customWidth="1"/>
    <col min="9234" max="9234" width="8.7109375" style="48" bestFit="1" customWidth="1"/>
    <col min="9235" max="9235" width="6.7109375" style="48" bestFit="1" customWidth="1"/>
    <col min="9236" max="9236" width="9.140625" style="48" customWidth="1"/>
    <col min="9237" max="9237" width="6.140625" style="48" bestFit="1" customWidth="1"/>
    <col min="9238" max="9238" width="9.28515625" style="48" bestFit="1" customWidth="1"/>
    <col min="9239" max="9239" width="10.42578125" style="48" bestFit="1" customWidth="1"/>
    <col min="9240" max="9472" width="9.140625" style="48"/>
    <col min="9473" max="9473" width="6.140625" style="48" bestFit="1" customWidth="1"/>
    <col min="9474" max="9474" width="14.28515625" style="48" bestFit="1" customWidth="1"/>
    <col min="9475" max="9475" width="21.85546875" style="48" bestFit="1" customWidth="1"/>
    <col min="9476" max="9476" width="0" style="48" hidden="1" customWidth="1"/>
    <col min="9477" max="9477" width="16.42578125" style="48" bestFit="1" customWidth="1"/>
    <col min="9478" max="9478" width="14" style="48" bestFit="1" customWidth="1"/>
    <col min="9479" max="9479" width="15.42578125" style="48" bestFit="1" customWidth="1"/>
    <col min="9480" max="9480" width="9.85546875" style="48" bestFit="1" customWidth="1"/>
    <col min="9481" max="9481" width="8.85546875" style="48" bestFit="1" customWidth="1"/>
    <col min="9482" max="9482" width="11.42578125" style="48" bestFit="1" customWidth="1"/>
    <col min="9483" max="9483" width="10.5703125" style="48" bestFit="1" customWidth="1"/>
    <col min="9484" max="9484" width="11.42578125" style="48" bestFit="1" customWidth="1"/>
    <col min="9485" max="9485" width="12.42578125" style="48" bestFit="1" customWidth="1"/>
    <col min="9486" max="9486" width="9.140625" style="48" bestFit="1" customWidth="1"/>
    <col min="9487" max="9487" width="12.5703125" style="48" bestFit="1" customWidth="1"/>
    <col min="9488" max="9488" width="16.42578125" style="48" bestFit="1" customWidth="1"/>
    <col min="9489" max="9489" width="13.85546875" style="48" bestFit="1" customWidth="1"/>
    <col min="9490" max="9490" width="8.7109375" style="48" bestFit="1" customWidth="1"/>
    <col min="9491" max="9491" width="6.7109375" style="48" bestFit="1" customWidth="1"/>
    <col min="9492" max="9492" width="9.140625" style="48" customWidth="1"/>
    <col min="9493" max="9493" width="6.140625" style="48" bestFit="1" customWidth="1"/>
    <col min="9494" max="9494" width="9.28515625" style="48" bestFit="1" customWidth="1"/>
    <col min="9495" max="9495" width="10.42578125" style="48" bestFit="1" customWidth="1"/>
    <col min="9496" max="9728" width="9.140625" style="48"/>
    <col min="9729" max="9729" width="6.140625" style="48" bestFit="1" customWidth="1"/>
    <col min="9730" max="9730" width="14.28515625" style="48" bestFit="1" customWidth="1"/>
    <col min="9731" max="9731" width="21.85546875" style="48" bestFit="1" customWidth="1"/>
    <col min="9732" max="9732" width="0" style="48" hidden="1" customWidth="1"/>
    <col min="9733" max="9733" width="16.42578125" style="48" bestFit="1" customWidth="1"/>
    <col min="9734" max="9734" width="14" style="48" bestFit="1" customWidth="1"/>
    <col min="9735" max="9735" width="15.42578125" style="48" bestFit="1" customWidth="1"/>
    <col min="9736" max="9736" width="9.85546875" style="48" bestFit="1" customWidth="1"/>
    <col min="9737" max="9737" width="8.85546875" style="48" bestFit="1" customWidth="1"/>
    <col min="9738" max="9738" width="11.42578125" style="48" bestFit="1" customWidth="1"/>
    <col min="9739" max="9739" width="10.5703125" style="48" bestFit="1" customWidth="1"/>
    <col min="9740" max="9740" width="11.42578125" style="48" bestFit="1" customWidth="1"/>
    <col min="9741" max="9741" width="12.42578125" style="48" bestFit="1" customWidth="1"/>
    <col min="9742" max="9742" width="9.140625" style="48" bestFit="1" customWidth="1"/>
    <col min="9743" max="9743" width="12.5703125" style="48" bestFit="1" customWidth="1"/>
    <col min="9744" max="9744" width="16.42578125" style="48" bestFit="1" customWidth="1"/>
    <col min="9745" max="9745" width="13.85546875" style="48" bestFit="1" customWidth="1"/>
    <col min="9746" max="9746" width="8.7109375" style="48" bestFit="1" customWidth="1"/>
    <col min="9747" max="9747" width="6.7109375" style="48" bestFit="1" customWidth="1"/>
    <col min="9748" max="9748" width="9.140625" style="48" customWidth="1"/>
    <col min="9749" max="9749" width="6.140625" style="48" bestFit="1" customWidth="1"/>
    <col min="9750" max="9750" width="9.28515625" style="48" bestFit="1" customWidth="1"/>
    <col min="9751" max="9751" width="10.42578125" style="48" bestFit="1" customWidth="1"/>
    <col min="9752" max="9984" width="9.140625" style="48"/>
    <col min="9985" max="9985" width="6.140625" style="48" bestFit="1" customWidth="1"/>
    <col min="9986" max="9986" width="14.28515625" style="48" bestFit="1" customWidth="1"/>
    <col min="9987" max="9987" width="21.85546875" style="48" bestFit="1" customWidth="1"/>
    <col min="9988" max="9988" width="0" style="48" hidden="1" customWidth="1"/>
    <col min="9989" max="9989" width="16.42578125" style="48" bestFit="1" customWidth="1"/>
    <col min="9990" max="9990" width="14" style="48" bestFit="1" customWidth="1"/>
    <col min="9991" max="9991" width="15.42578125" style="48" bestFit="1" customWidth="1"/>
    <col min="9992" max="9992" width="9.85546875" style="48" bestFit="1" customWidth="1"/>
    <col min="9993" max="9993" width="8.85546875" style="48" bestFit="1" customWidth="1"/>
    <col min="9994" max="9994" width="11.42578125" style="48" bestFit="1" customWidth="1"/>
    <col min="9995" max="9995" width="10.5703125" style="48" bestFit="1" customWidth="1"/>
    <col min="9996" max="9996" width="11.42578125" style="48" bestFit="1" customWidth="1"/>
    <col min="9997" max="9997" width="12.42578125" style="48" bestFit="1" customWidth="1"/>
    <col min="9998" max="9998" width="9.140625" style="48" bestFit="1" customWidth="1"/>
    <col min="9999" max="9999" width="12.5703125" style="48" bestFit="1" customWidth="1"/>
    <col min="10000" max="10000" width="16.42578125" style="48" bestFit="1" customWidth="1"/>
    <col min="10001" max="10001" width="13.85546875" style="48" bestFit="1" customWidth="1"/>
    <col min="10002" max="10002" width="8.7109375" style="48" bestFit="1" customWidth="1"/>
    <col min="10003" max="10003" width="6.7109375" style="48" bestFit="1" customWidth="1"/>
    <col min="10004" max="10004" width="9.140625" style="48" customWidth="1"/>
    <col min="10005" max="10005" width="6.140625" style="48" bestFit="1" customWidth="1"/>
    <col min="10006" max="10006" width="9.28515625" style="48" bestFit="1" customWidth="1"/>
    <col min="10007" max="10007" width="10.42578125" style="48" bestFit="1" customWidth="1"/>
    <col min="10008" max="10240" width="9.140625" style="48"/>
    <col min="10241" max="10241" width="6.140625" style="48" bestFit="1" customWidth="1"/>
    <col min="10242" max="10242" width="14.28515625" style="48" bestFit="1" customWidth="1"/>
    <col min="10243" max="10243" width="21.85546875" style="48" bestFit="1" customWidth="1"/>
    <col min="10244" max="10244" width="0" style="48" hidden="1" customWidth="1"/>
    <col min="10245" max="10245" width="16.42578125" style="48" bestFit="1" customWidth="1"/>
    <col min="10246" max="10246" width="14" style="48" bestFit="1" customWidth="1"/>
    <col min="10247" max="10247" width="15.42578125" style="48" bestFit="1" customWidth="1"/>
    <col min="10248" max="10248" width="9.85546875" style="48" bestFit="1" customWidth="1"/>
    <col min="10249" max="10249" width="8.85546875" style="48" bestFit="1" customWidth="1"/>
    <col min="10250" max="10250" width="11.42578125" style="48" bestFit="1" customWidth="1"/>
    <col min="10251" max="10251" width="10.5703125" style="48" bestFit="1" customWidth="1"/>
    <col min="10252" max="10252" width="11.42578125" style="48" bestFit="1" customWidth="1"/>
    <col min="10253" max="10253" width="12.42578125" style="48" bestFit="1" customWidth="1"/>
    <col min="10254" max="10254" width="9.140625" style="48" bestFit="1" customWidth="1"/>
    <col min="10255" max="10255" width="12.5703125" style="48" bestFit="1" customWidth="1"/>
    <col min="10256" max="10256" width="16.42578125" style="48" bestFit="1" customWidth="1"/>
    <col min="10257" max="10257" width="13.85546875" style="48" bestFit="1" customWidth="1"/>
    <col min="10258" max="10258" width="8.7109375" style="48" bestFit="1" customWidth="1"/>
    <col min="10259" max="10259" width="6.7109375" style="48" bestFit="1" customWidth="1"/>
    <col min="10260" max="10260" width="9.140625" style="48" customWidth="1"/>
    <col min="10261" max="10261" width="6.140625" style="48" bestFit="1" customWidth="1"/>
    <col min="10262" max="10262" width="9.28515625" style="48" bestFit="1" customWidth="1"/>
    <col min="10263" max="10263" width="10.42578125" style="48" bestFit="1" customWidth="1"/>
    <col min="10264" max="10496" width="9.140625" style="48"/>
    <col min="10497" max="10497" width="6.140625" style="48" bestFit="1" customWidth="1"/>
    <col min="10498" max="10498" width="14.28515625" style="48" bestFit="1" customWidth="1"/>
    <col min="10499" max="10499" width="21.85546875" style="48" bestFit="1" customWidth="1"/>
    <col min="10500" max="10500" width="0" style="48" hidden="1" customWidth="1"/>
    <col min="10501" max="10501" width="16.42578125" style="48" bestFit="1" customWidth="1"/>
    <col min="10502" max="10502" width="14" style="48" bestFit="1" customWidth="1"/>
    <col min="10503" max="10503" width="15.42578125" style="48" bestFit="1" customWidth="1"/>
    <col min="10504" max="10504" width="9.85546875" style="48" bestFit="1" customWidth="1"/>
    <col min="10505" max="10505" width="8.85546875" style="48" bestFit="1" customWidth="1"/>
    <col min="10506" max="10506" width="11.42578125" style="48" bestFit="1" customWidth="1"/>
    <col min="10507" max="10507" width="10.5703125" style="48" bestFit="1" customWidth="1"/>
    <col min="10508" max="10508" width="11.42578125" style="48" bestFit="1" customWidth="1"/>
    <col min="10509" max="10509" width="12.42578125" style="48" bestFit="1" customWidth="1"/>
    <col min="10510" max="10510" width="9.140625" style="48" bestFit="1" customWidth="1"/>
    <col min="10511" max="10511" width="12.5703125" style="48" bestFit="1" customWidth="1"/>
    <col min="10512" max="10512" width="16.42578125" style="48" bestFit="1" customWidth="1"/>
    <col min="10513" max="10513" width="13.85546875" style="48" bestFit="1" customWidth="1"/>
    <col min="10514" max="10514" width="8.7109375" style="48" bestFit="1" customWidth="1"/>
    <col min="10515" max="10515" width="6.7109375" style="48" bestFit="1" customWidth="1"/>
    <col min="10516" max="10516" width="9.140625" style="48" customWidth="1"/>
    <col min="10517" max="10517" width="6.140625" style="48" bestFit="1" customWidth="1"/>
    <col min="10518" max="10518" width="9.28515625" style="48" bestFit="1" customWidth="1"/>
    <col min="10519" max="10519" width="10.42578125" style="48" bestFit="1" customWidth="1"/>
    <col min="10520" max="10752" width="9.140625" style="48"/>
    <col min="10753" max="10753" width="6.140625" style="48" bestFit="1" customWidth="1"/>
    <col min="10754" max="10754" width="14.28515625" style="48" bestFit="1" customWidth="1"/>
    <col min="10755" max="10755" width="21.85546875" style="48" bestFit="1" customWidth="1"/>
    <col min="10756" max="10756" width="0" style="48" hidden="1" customWidth="1"/>
    <col min="10757" max="10757" width="16.42578125" style="48" bestFit="1" customWidth="1"/>
    <col min="10758" max="10758" width="14" style="48" bestFit="1" customWidth="1"/>
    <col min="10759" max="10759" width="15.42578125" style="48" bestFit="1" customWidth="1"/>
    <col min="10760" max="10760" width="9.85546875" style="48" bestFit="1" customWidth="1"/>
    <col min="10761" max="10761" width="8.85546875" style="48" bestFit="1" customWidth="1"/>
    <col min="10762" max="10762" width="11.42578125" style="48" bestFit="1" customWidth="1"/>
    <col min="10763" max="10763" width="10.5703125" style="48" bestFit="1" customWidth="1"/>
    <col min="10764" max="10764" width="11.42578125" style="48" bestFit="1" customWidth="1"/>
    <col min="10765" max="10765" width="12.42578125" style="48" bestFit="1" customWidth="1"/>
    <col min="10766" max="10766" width="9.140625" style="48" bestFit="1" customWidth="1"/>
    <col min="10767" max="10767" width="12.5703125" style="48" bestFit="1" customWidth="1"/>
    <col min="10768" max="10768" width="16.42578125" style="48" bestFit="1" customWidth="1"/>
    <col min="10769" max="10769" width="13.85546875" style="48" bestFit="1" customWidth="1"/>
    <col min="10770" max="10770" width="8.7109375" style="48" bestFit="1" customWidth="1"/>
    <col min="10771" max="10771" width="6.7109375" style="48" bestFit="1" customWidth="1"/>
    <col min="10772" max="10772" width="9.140625" style="48" customWidth="1"/>
    <col min="10773" max="10773" width="6.140625" style="48" bestFit="1" customWidth="1"/>
    <col min="10774" max="10774" width="9.28515625" style="48" bestFit="1" customWidth="1"/>
    <col min="10775" max="10775" width="10.42578125" style="48" bestFit="1" customWidth="1"/>
    <col min="10776" max="11008" width="9.140625" style="48"/>
    <col min="11009" max="11009" width="6.140625" style="48" bestFit="1" customWidth="1"/>
    <col min="11010" max="11010" width="14.28515625" style="48" bestFit="1" customWidth="1"/>
    <col min="11011" max="11011" width="21.85546875" style="48" bestFit="1" customWidth="1"/>
    <col min="11012" max="11012" width="0" style="48" hidden="1" customWidth="1"/>
    <col min="11013" max="11013" width="16.42578125" style="48" bestFit="1" customWidth="1"/>
    <col min="11014" max="11014" width="14" style="48" bestFit="1" customWidth="1"/>
    <col min="11015" max="11015" width="15.42578125" style="48" bestFit="1" customWidth="1"/>
    <col min="11016" max="11016" width="9.85546875" style="48" bestFit="1" customWidth="1"/>
    <col min="11017" max="11017" width="8.85546875" style="48" bestFit="1" customWidth="1"/>
    <col min="11018" max="11018" width="11.42578125" style="48" bestFit="1" customWidth="1"/>
    <col min="11019" max="11019" width="10.5703125" style="48" bestFit="1" customWidth="1"/>
    <col min="11020" max="11020" width="11.42578125" style="48" bestFit="1" customWidth="1"/>
    <col min="11021" max="11021" width="12.42578125" style="48" bestFit="1" customWidth="1"/>
    <col min="11022" max="11022" width="9.140625" style="48" bestFit="1" customWidth="1"/>
    <col min="11023" max="11023" width="12.5703125" style="48" bestFit="1" customWidth="1"/>
    <col min="11024" max="11024" width="16.42578125" style="48" bestFit="1" customWidth="1"/>
    <col min="11025" max="11025" width="13.85546875" style="48" bestFit="1" customWidth="1"/>
    <col min="11026" max="11026" width="8.7109375" style="48" bestFit="1" customWidth="1"/>
    <col min="11027" max="11027" width="6.7109375" style="48" bestFit="1" customWidth="1"/>
    <col min="11028" max="11028" width="9.140625" style="48" customWidth="1"/>
    <col min="11029" max="11029" width="6.140625" style="48" bestFit="1" customWidth="1"/>
    <col min="11030" max="11030" width="9.28515625" style="48" bestFit="1" customWidth="1"/>
    <col min="11031" max="11031" width="10.42578125" style="48" bestFit="1" customWidth="1"/>
    <col min="11032" max="11264" width="9.140625" style="48"/>
    <col min="11265" max="11265" width="6.140625" style="48" bestFit="1" customWidth="1"/>
    <col min="11266" max="11266" width="14.28515625" style="48" bestFit="1" customWidth="1"/>
    <col min="11267" max="11267" width="21.85546875" style="48" bestFit="1" customWidth="1"/>
    <col min="11268" max="11268" width="0" style="48" hidden="1" customWidth="1"/>
    <col min="11269" max="11269" width="16.42578125" style="48" bestFit="1" customWidth="1"/>
    <col min="11270" max="11270" width="14" style="48" bestFit="1" customWidth="1"/>
    <col min="11271" max="11271" width="15.42578125" style="48" bestFit="1" customWidth="1"/>
    <col min="11272" max="11272" width="9.85546875" style="48" bestFit="1" customWidth="1"/>
    <col min="11273" max="11273" width="8.85546875" style="48" bestFit="1" customWidth="1"/>
    <col min="11274" max="11274" width="11.42578125" style="48" bestFit="1" customWidth="1"/>
    <col min="11275" max="11275" width="10.5703125" style="48" bestFit="1" customWidth="1"/>
    <col min="11276" max="11276" width="11.42578125" style="48" bestFit="1" customWidth="1"/>
    <col min="11277" max="11277" width="12.42578125" style="48" bestFit="1" customWidth="1"/>
    <col min="11278" max="11278" width="9.140625" style="48" bestFit="1" customWidth="1"/>
    <col min="11279" max="11279" width="12.5703125" style="48" bestFit="1" customWidth="1"/>
    <col min="11280" max="11280" width="16.42578125" style="48" bestFit="1" customWidth="1"/>
    <col min="11281" max="11281" width="13.85546875" style="48" bestFit="1" customWidth="1"/>
    <col min="11282" max="11282" width="8.7109375" style="48" bestFit="1" customWidth="1"/>
    <col min="11283" max="11283" width="6.7109375" style="48" bestFit="1" customWidth="1"/>
    <col min="11284" max="11284" width="9.140625" style="48" customWidth="1"/>
    <col min="11285" max="11285" width="6.140625" style="48" bestFit="1" customWidth="1"/>
    <col min="11286" max="11286" width="9.28515625" style="48" bestFit="1" customWidth="1"/>
    <col min="11287" max="11287" width="10.42578125" style="48" bestFit="1" customWidth="1"/>
    <col min="11288" max="11520" width="9.140625" style="48"/>
    <col min="11521" max="11521" width="6.140625" style="48" bestFit="1" customWidth="1"/>
    <col min="11522" max="11522" width="14.28515625" style="48" bestFit="1" customWidth="1"/>
    <col min="11523" max="11523" width="21.85546875" style="48" bestFit="1" customWidth="1"/>
    <col min="11524" max="11524" width="0" style="48" hidden="1" customWidth="1"/>
    <col min="11525" max="11525" width="16.42578125" style="48" bestFit="1" customWidth="1"/>
    <col min="11526" max="11526" width="14" style="48" bestFit="1" customWidth="1"/>
    <col min="11527" max="11527" width="15.42578125" style="48" bestFit="1" customWidth="1"/>
    <col min="11528" max="11528" width="9.85546875" style="48" bestFit="1" customWidth="1"/>
    <col min="11529" max="11529" width="8.85546875" style="48" bestFit="1" customWidth="1"/>
    <col min="11530" max="11530" width="11.42578125" style="48" bestFit="1" customWidth="1"/>
    <col min="11531" max="11531" width="10.5703125" style="48" bestFit="1" customWidth="1"/>
    <col min="11532" max="11532" width="11.42578125" style="48" bestFit="1" customWidth="1"/>
    <col min="11533" max="11533" width="12.42578125" style="48" bestFit="1" customWidth="1"/>
    <col min="11534" max="11534" width="9.140625" style="48" bestFit="1" customWidth="1"/>
    <col min="11535" max="11535" width="12.5703125" style="48" bestFit="1" customWidth="1"/>
    <col min="11536" max="11536" width="16.42578125" style="48" bestFit="1" customWidth="1"/>
    <col min="11537" max="11537" width="13.85546875" style="48" bestFit="1" customWidth="1"/>
    <col min="11538" max="11538" width="8.7109375" style="48" bestFit="1" customWidth="1"/>
    <col min="11539" max="11539" width="6.7109375" style="48" bestFit="1" customWidth="1"/>
    <col min="11540" max="11540" width="9.140625" style="48" customWidth="1"/>
    <col min="11541" max="11541" width="6.140625" style="48" bestFit="1" customWidth="1"/>
    <col min="11542" max="11542" width="9.28515625" style="48" bestFit="1" customWidth="1"/>
    <col min="11543" max="11543" width="10.42578125" style="48" bestFit="1" customWidth="1"/>
    <col min="11544" max="11776" width="9.140625" style="48"/>
    <col min="11777" max="11777" width="6.140625" style="48" bestFit="1" customWidth="1"/>
    <col min="11778" max="11778" width="14.28515625" style="48" bestFit="1" customWidth="1"/>
    <col min="11779" max="11779" width="21.85546875" style="48" bestFit="1" customWidth="1"/>
    <col min="11780" max="11780" width="0" style="48" hidden="1" customWidth="1"/>
    <col min="11781" max="11781" width="16.42578125" style="48" bestFit="1" customWidth="1"/>
    <col min="11782" max="11782" width="14" style="48" bestFit="1" customWidth="1"/>
    <col min="11783" max="11783" width="15.42578125" style="48" bestFit="1" customWidth="1"/>
    <col min="11784" max="11784" width="9.85546875" style="48" bestFit="1" customWidth="1"/>
    <col min="11785" max="11785" width="8.85546875" style="48" bestFit="1" customWidth="1"/>
    <col min="11786" max="11786" width="11.42578125" style="48" bestFit="1" customWidth="1"/>
    <col min="11787" max="11787" width="10.5703125" style="48" bestFit="1" customWidth="1"/>
    <col min="11788" max="11788" width="11.42578125" style="48" bestFit="1" customWidth="1"/>
    <col min="11789" max="11789" width="12.42578125" style="48" bestFit="1" customWidth="1"/>
    <col min="11790" max="11790" width="9.140625" style="48" bestFit="1" customWidth="1"/>
    <col min="11791" max="11791" width="12.5703125" style="48" bestFit="1" customWidth="1"/>
    <col min="11792" max="11792" width="16.42578125" style="48" bestFit="1" customWidth="1"/>
    <col min="11793" max="11793" width="13.85546875" style="48" bestFit="1" customWidth="1"/>
    <col min="11794" max="11794" width="8.7109375" style="48" bestFit="1" customWidth="1"/>
    <col min="11795" max="11795" width="6.7109375" style="48" bestFit="1" customWidth="1"/>
    <col min="11796" max="11796" width="9.140625" style="48" customWidth="1"/>
    <col min="11797" max="11797" width="6.140625" style="48" bestFit="1" customWidth="1"/>
    <col min="11798" max="11798" width="9.28515625" style="48" bestFit="1" customWidth="1"/>
    <col min="11799" max="11799" width="10.42578125" style="48" bestFit="1" customWidth="1"/>
    <col min="11800" max="12032" width="9.140625" style="48"/>
    <col min="12033" max="12033" width="6.140625" style="48" bestFit="1" customWidth="1"/>
    <col min="12034" max="12034" width="14.28515625" style="48" bestFit="1" customWidth="1"/>
    <col min="12035" max="12035" width="21.85546875" style="48" bestFit="1" customWidth="1"/>
    <col min="12036" max="12036" width="0" style="48" hidden="1" customWidth="1"/>
    <col min="12037" max="12037" width="16.42578125" style="48" bestFit="1" customWidth="1"/>
    <col min="12038" max="12038" width="14" style="48" bestFit="1" customWidth="1"/>
    <col min="12039" max="12039" width="15.42578125" style="48" bestFit="1" customWidth="1"/>
    <col min="12040" max="12040" width="9.85546875" style="48" bestFit="1" customWidth="1"/>
    <col min="12041" max="12041" width="8.85546875" style="48" bestFit="1" customWidth="1"/>
    <col min="12042" max="12042" width="11.42578125" style="48" bestFit="1" customWidth="1"/>
    <col min="12043" max="12043" width="10.5703125" style="48" bestFit="1" customWidth="1"/>
    <col min="12044" max="12044" width="11.42578125" style="48" bestFit="1" customWidth="1"/>
    <col min="12045" max="12045" width="12.42578125" style="48" bestFit="1" customWidth="1"/>
    <col min="12046" max="12046" width="9.140625" style="48" bestFit="1" customWidth="1"/>
    <col min="12047" max="12047" width="12.5703125" style="48" bestFit="1" customWidth="1"/>
    <col min="12048" max="12048" width="16.42578125" style="48" bestFit="1" customWidth="1"/>
    <col min="12049" max="12049" width="13.85546875" style="48" bestFit="1" customWidth="1"/>
    <col min="12050" max="12050" width="8.7109375" style="48" bestFit="1" customWidth="1"/>
    <col min="12051" max="12051" width="6.7109375" style="48" bestFit="1" customWidth="1"/>
    <col min="12052" max="12052" width="9.140625" style="48" customWidth="1"/>
    <col min="12053" max="12053" width="6.140625" style="48" bestFit="1" customWidth="1"/>
    <col min="12054" max="12054" width="9.28515625" style="48" bestFit="1" customWidth="1"/>
    <col min="12055" max="12055" width="10.42578125" style="48" bestFit="1" customWidth="1"/>
    <col min="12056" max="12288" width="9.140625" style="48"/>
    <col min="12289" max="12289" width="6.140625" style="48" bestFit="1" customWidth="1"/>
    <col min="12290" max="12290" width="14.28515625" style="48" bestFit="1" customWidth="1"/>
    <col min="12291" max="12291" width="21.85546875" style="48" bestFit="1" customWidth="1"/>
    <col min="12292" max="12292" width="0" style="48" hidden="1" customWidth="1"/>
    <col min="12293" max="12293" width="16.42578125" style="48" bestFit="1" customWidth="1"/>
    <col min="12294" max="12294" width="14" style="48" bestFit="1" customWidth="1"/>
    <col min="12295" max="12295" width="15.42578125" style="48" bestFit="1" customWidth="1"/>
    <col min="12296" max="12296" width="9.85546875" style="48" bestFit="1" customWidth="1"/>
    <col min="12297" max="12297" width="8.85546875" style="48" bestFit="1" customWidth="1"/>
    <col min="12298" max="12298" width="11.42578125" style="48" bestFit="1" customWidth="1"/>
    <col min="12299" max="12299" width="10.5703125" style="48" bestFit="1" customWidth="1"/>
    <col min="12300" max="12300" width="11.42578125" style="48" bestFit="1" customWidth="1"/>
    <col min="12301" max="12301" width="12.42578125" style="48" bestFit="1" customWidth="1"/>
    <col min="12302" max="12302" width="9.140625" style="48" bestFit="1" customWidth="1"/>
    <col min="12303" max="12303" width="12.5703125" style="48" bestFit="1" customWidth="1"/>
    <col min="12304" max="12304" width="16.42578125" style="48" bestFit="1" customWidth="1"/>
    <col min="12305" max="12305" width="13.85546875" style="48" bestFit="1" customWidth="1"/>
    <col min="12306" max="12306" width="8.7109375" style="48" bestFit="1" customWidth="1"/>
    <col min="12307" max="12307" width="6.7109375" style="48" bestFit="1" customWidth="1"/>
    <col min="12308" max="12308" width="9.140625" style="48" customWidth="1"/>
    <col min="12309" max="12309" width="6.140625" style="48" bestFit="1" customWidth="1"/>
    <col min="12310" max="12310" width="9.28515625" style="48" bestFit="1" customWidth="1"/>
    <col min="12311" max="12311" width="10.42578125" style="48" bestFit="1" customWidth="1"/>
    <col min="12312" max="12544" width="9.140625" style="48"/>
    <col min="12545" max="12545" width="6.140625" style="48" bestFit="1" customWidth="1"/>
    <col min="12546" max="12546" width="14.28515625" style="48" bestFit="1" customWidth="1"/>
    <col min="12547" max="12547" width="21.85546875" style="48" bestFit="1" customWidth="1"/>
    <col min="12548" max="12548" width="0" style="48" hidden="1" customWidth="1"/>
    <col min="12549" max="12549" width="16.42578125" style="48" bestFit="1" customWidth="1"/>
    <col min="12550" max="12550" width="14" style="48" bestFit="1" customWidth="1"/>
    <col min="12551" max="12551" width="15.42578125" style="48" bestFit="1" customWidth="1"/>
    <col min="12552" max="12552" width="9.85546875" style="48" bestFit="1" customWidth="1"/>
    <col min="12553" max="12553" width="8.85546875" style="48" bestFit="1" customWidth="1"/>
    <col min="12554" max="12554" width="11.42578125" style="48" bestFit="1" customWidth="1"/>
    <col min="12555" max="12555" width="10.5703125" style="48" bestFit="1" customWidth="1"/>
    <col min="12556" max="12556" width="11.42578125" style="48" bestFit="1" customWidth="1"/>
    <col min="12557" max="12557" width="12.42578125" style="48" bestFit="1" customWidth="1"/>
    <col min="12558" max="12558" width="9.140625" style="48" bestFit="1" customWidth="1"/>
    <col min="12559" max="12559" width="12.5703125" style="48" bestFit="1" customWidth="1"/>
    <col min="12560" max="12560" width="16.42578125" style="48" bestFit="1" customWidth="1"/>
    <col min="12561" max="12561" width="13.85546875" style="48" bestFit="1" customWidth="1"/>
    <col min="12562" max="12562" width="8.7109375" style="48" bestFit="1" customWidth="1"/>
    <col min="12563" max="12563" width="6.7109375" style="48" bestFit="1" customWidth="1"/>
    <col min="12564" max="12564" width="9.140625" style="48" customWidth="1"/>
    <col min="12565" max="12565" width="6.140625" style="48" bestFit="1" customWidth="1"/>
    <col min="12566" max="12566" width="9.28515625" style="48" bestFit="1" customWidth="1"/>
    <col min="12567" max="12567" width="10.42578125" style="48" bestFit="1" customWidth="1"/>
    <col min="12568" max="12800" width="9.140625" style="48"/>
    <col min="12801" max="12801" width="6.140625" style="48" bestFit="1" customWidth="1"/>
    <col min="12802" max="12802" width="14.28515625" style="48" bestFit="1" customWidth="1"/>
    <col min="12803" max="12803" width="21.85546875" style="48" bestFit="1" customWidth="1"/>
    <col min="12804" max="12804" width="0" style="48" hidden="1" customWidth="1"/>
    <col min="12805" max="12805" width="16.42578125" style="48" bestFit="1" customWidth="1"/>
    <col min="12806" max="12806" width="14" style="48" bestFit="1" customWidth="1"/>
    <col min="12807" max="12807" width="15.42578125" style="48" bestFit="1" customWidth="1"/>
    <col min="12808" max="12808" width="9.85546875" style="48" bestFit="1" customWidth="1"/>
    <col min="12809" max="12809" width="8.85546875" style="48" bestFit="1" customWidth="1"/>
    <col min="12810" max="12810" width="11.42578125" style="48" bestFit="1" customWidth="1"/>
    <col min="12811" max="12811" width="10.5703125" style="48" bestFit="1" customWidth="1"/>
    <col min="12812" max="12812" width="11.42578125" style="48" bestFit="1" customWidth="1"/>
    <col min="12813" max="12813" width="12.42578125" style="48" bestFit="1" customWidth="1"/>
    <col min="12814" max="12814" width="9.140625" style="48" bestFit="1" customWidth="1"/>
    <col min="12815" max="12815" width="12.5703125" style="48" bestFit="1" customWidth="1"/>
    <col min="12816" max="12816" width="16.42578125" style="48" bestFit="1" customWidth="1"/>
    <col min="12817" max="12817" width="13.85546875" style="48" bestFit="1" customWidth="1"/>
    <col min="12818" max="12818" width="8.7109375" style="48" bestFit="1" customWidth="1"/>
    <col min="12819" max="12819" width="6.7109375" style="48" bestFit="1" customWidth="1"/>
    <col min="12820" max="12820" width="9.140625" style="48" customWidth="1"/>
    <col min="12821" max="12821" width="6.140625" style="48" bestFit="1" customWidth="1"/>
    <col min="12822" max="12822" width="9.28515625" style="48" bestFit="1" customWidth="1"/>
    <col min="12823" max="12823" width="10.42578125" style="48" bestFit="1" customWidth="1"/>
    <col min="12824" max="13056" width="9.140625" style="48"/>
    <col min="13057" max="13057" width="6.140625" style="48" bestFit="1" customWidth="1"/>
    <col min="13058" max="13058" width="14.28515625" style="48" bestFit="1" customWidth="1"/>
    <col min="13059" max="13059" width="21.85546875" style="48" bestFit="1" customWidth="1"/>
    <col min="13060" max="13060" width="0" style="48" hidden="1" customWidth="1"/>
    <col min="13061" max="13061" width="16.42578125" style="48" bestFit="1" customWidth="1"/>
    <col min="13062" max="13062" width="14" style="48" bestFit="1" customWidth="1"/>
    <col min="13063" max="13063" width="15.42578125" style="48" bestFit="1" customWidth="1"/>
    <col min="13064" max="13064" width="9.85546875" style="48" bestFit="1" customWidth="1"/>
    <col min="13065" max="13065" width="8.85546875" style="48" bestFit="1" customWidth="1"/>
    <col min="13066" max="13066" width="11.42578125" style="48" bestFit="1" customWidth="1"/>
    <col min="13067" max="13067" width="10.5703125" style="48" bestFit="1" customWidth="1"/>
    <col min="13068" max="13068" width="11.42578125" style="48" bestFit="1" customWidth="1"/>
    <col min="13069" max="13069" width="12.42578125" style="48" bestFit="1" customWidth="1"/>
    <col min="13070" max="13070" width="9.140625" style="48" bestFit="1" customWidth="1"/>
    <col min="13071" max="13071" width="12.5703125" style="48" bestFit="1" customWidth="1"/>
    <col min="13072" max="13072" width="16.42578125" style="48" bestFit="1" customWidth="1"/>
    <col min="13073" max="13073" width="13.85546875" style="48" bestFit="1" customWidth="1"/>
    <col min="13074" max="13074" width="8.7109375" style="48" bestFit="1" customWidth="1"/>
    <col min="13075" max="13075" width="6.7109375" style="48" bestFit="1" customWidth="1"/>
    <col min="13076" max="13076" width="9.140625" style="48" customWidth="1"/>
    <col min="13077" max="13077" width="6.140625" style="48" bestFit="1" customWidth="1"/>
    <col min="13078" max="13078" width="9.28515625" style="48" bestFit="1" customWidth="1"/>
    <col min="13079" max="13079" width="10.42578125" style="48" bestFit="1" customWidth="1"/>
    <col min="13080" max="13312" width="9.140625" style="48"/>
    <col min="13313" max="13313" width="6.140625" style="48" bestFit="1" customWidth="1"/>
    <col min="13314" max="13314" width="14.28515625" style="48" bestFit="1" customWidth="1"/>
    <col min="13315" max="13315" width="21.85546875" style="48" bestFit="1" customWidth="1"/>
    <col min="13316" max="13316" width="0" style="48" hidden="1" customWidth="1"/>
    <col min="13317" max="13317" width="16.42578125" style="48" bestFit="1" customWidth="1"/>
    <col min="13318" max="13318" width="14" style="48" bestFit="1" customWidth="1"/>
    <col min="13319" max="13319" width="15.42578125" style="48" bestFit="1" customWidth="1"/>
    <col min="13320" max="13320" width="9.85546875" style="48" bestFit="1" customWidth="1"/>
    <col min="13321" max="13321" width="8.85546875" style="48" bestFit="1" customWidth="1"/>
    <col min="13322" max="13322" width="11.42578125" style="48" bestFit="1" customWidth="1"/>
    <col min="13323" max="13323" width="10.5703125" style="48" bestFit="1" customWidth="1"/>
    <col min="13324" max="13324" width="11.42578125" style="48" bestFit="1" customWidth="1"/>
    <col min="13325" max="13325" width="12.42578125" style="48" bestFit="1" customWidth="1"/>
    <col min="13326" max="13326" width="9.140625" style="48" bestFit="1" customWidth="1"/>
    <col min="13327" max="13327" width="12.5703125" style="48" bestFit="1" customWidth="1"/>
    <col min="13328" max="13328" width="16.42578125" style="48" bestFit="1" customWidth="1"/>
    <col min="13329" max="13329" width="13.85546875" style="48" bestFit="1" customWidth="1"/>
    <col min="13330" max="13330" width="8.7109375" style="48" bestFit="1" customWidth="1"/>
    <col min="13331" max="13331" width="6.7109375" style="48" bestFit="1" customWidth="1"/>
    <col min="13332" max="13332" width="9.140625" style="48" customWidth="1"/>
    <col min="13333" max="13333" width="6.140625" style="48" bestFit="1" customWidth="1"/>
    <col min="13334" max="13334" width="9.28515625" style="48" bestFit="1" customWidth="1"/>
    <col min="13335" max="13335" width="10.42578125" style="48" bestFit="1" customWidth="1"/>
    <col min="13336" max="13568" width="9.140625" style="48"/>
    <col min="13569" max="13569" width="6.140625" style="48" bestFit="1" customWidth="1"/>
    <col min="13570" max="13570" width="14.28515625" style="48" bestFit="1" customWidth="1"/>
    <col min="13571" max="13571" width="21.85546875" style="48" bestFit="1" customWidth="1"/>
    <col min="13572" max="13572" width="0" style="48" hidden="1" customWidth="1"/>
    <col min="13573" max="13573" width="16.42578125" style="48" bestFit="1" customWidth="1"/>
    <col min="13574" max="13574" width="14" style="48" bestFit="1" customWidth="1"/>
    <col min="13575" max="13575" width="15.42578125" style="48" bestFit="1" customWidth="1"/>
    <col min="13576" max="13576" width="9.85546875" style="48" bestFit="1" customWidth="1"/>
    <col min="13577" max="13577" width="8.85546875" style="48" bestFit="1" customWidth="1"/>
    <col min="13578" max="13578" width="11.42578125" style="48" bestFit="1" customWidth="1"/>
    <col min="13579" max="13579" width="10.5703125" style="48" bestFit="1" customWidth="1"/>
    <col min="13580" max="13580" width="11.42578125" style="48" bestFit="1" customWidth="1"/>
    <col min="13581" max="13581" width="12.42578125" style="48" bestFit="1" customWidth="1"/>
    <col min="13582" max="13582" width="9.140625" style="48" bestFit="1" customWidth="1"/>
    <col min="13583" max="13583" width="12.5703125" style="48" bestFit="1" customWidth="1"/>
    <col min="13584" max="13584" width="16.42578125" style="48" bestFit="1" customWidth="1"/>
    <col min="13585" max="13585" width="13.85546875" style="48" bestFit="1" customWidth="1"/>
    <col min="13586" max="13586" width="8.7109375" style="48" bestFit="1" customWidth="1"/>
    <col min="13587" max="13587" width="6.7109375" style="48" bestFit="1" customWidth="1"/>
    <col min="13588" max="13588" width="9.140625" style="48" customWidth="1"/>
    <col min="13589" max="13589" width="6.140625" style="48" bestFit="1" customWidth="1"/>
    <col min="13590" max="13590" width="9.28515625" style="48" bestFit="1" customWidth="1"/>
    <col min="13591" max="13591" width="10.42578125" style="48" bestFit="1" customWidth="1"/>
    <col min="13592" max="13824" width="9.140625" style="48"/>
    <col min="13825" max="13825" width="6.140625" style="48" bestFit="1" customWidth="1"/>
    <col min="13826" max="13826" width="14.28515625" style="48" bestFit="1" customWidth="1"/>
    <col min="13827" max="13827" width="21.85546875" style="48" bestFit="1" customWidth="1"/>
    <col min="13828" max="13828" width="0" style="48" hidden="1" customWidth="1"/>
    <col min="13829" max="13829" width="16.42578125" style="48" bestFit="1" customWidth="1"/>
    <col min="13830" max="13830" width="14" style="48" bestFit="1" customWidth="1"/>
    <col min="13831" max="13831" width="15.42578125" style="48" bestFit="1" customWidth="1"/>
    <col min="13832" max="13832" width="9.85546875" style="48" bestFit="1" customWidth="1"/>
    <col min="13833" max="13833" width="8.85546875" style="48" bestFit="1" customWidth="1"/>
    <col min="13834" max="13834" width="11.42578125" style="48" bestFit="1" customWidth="1"/>
    <col min="13835" max="13835" width="10.5703125" style="48" bestFit="1" customWidth="1"/>
    <col min="13836" max="13836" width="11.42578125" style="48" bestFit="1" customWidth="1"/>
    <col min="13837" max="13837" width="12.42578125" style="48" bestFit="1" customWidth="1"/>
    <col min="13838" max="13838" width="9.140625" style="48" bestFit="1" customWidth="1"/>
    <col min="13839" max="13839" width="12.5703125" style="48" bestFit="1" customWidth="1"/>
    <col min="13840" max="13840" width="16.42578125" style="48" bestFit="1" customWidth="1"/>
    <col min="13841" max="13841" width="13.85546875" style="48" bestFit="1" customWidth="1"/>
    <col min="13842" max="13842" width="8.7109375" style="48" bestFit="1" customWidth="1"/>
    <col min="13843" max="13843" width="6.7109375" style="48" bestFit="1" customWidth="1"/>
    <col min="13844" max="13844" width="9.140625" style="48" customWidth="1"/>
    <col min="13845" max="13845" width="6.140625" style="48" bestFit="1" customWidth="1"/>
    <col min="13846" max="13846" width="9.28515625" style="48" bestFit="1" customWidth="1"/>
    <col min="13847" max="13847" width="10.42578125" style="48" bestFit="1" customWidth="1"/>
    <col min="13848" max="14080" width="9.140625" style="48"/>
    <col min="14081" max="14081" width="6.140625" style="48" bestFit="1" customWidth="1"/>
    <col min="14082" max="14082" width="14.28515625" style="48" bestFit="1" customWidth="1"/>
    <col min="14083" max="14083" width="21.85546875" style="48" bestFit="1" customWidth="1"/>
    <col min="14084" max="14084" width="0" style="48" hidden="1" customWidth="1"/>
    <col min="14085" max="14085" width="16.42578125" style="48" bestFit="1" customWidth="1"/>
    <col min="14086" max="14086" width="14" style="48" bestFit="1" customWidth="1"/>
    <col min="14087" max="14087" width="15.42578125" style="48" bestFit="1" customWidth="1"/>
    <col min="14088" max="14088" width="9.85546875" style="48" bestFit="1" customWidth="1"/>
    <col min="14089" max="14089" width="8.85546875" style="48" bestFit="1" customWidth="1"/>
    <col min="14090" max="14090" width="11.42578125" style="48" bestFit="1" customWidth="1"/>
    <col min="14091" max="14091" width="10.5703125" style="48" bestFit="1" customWidth="1"/>
    <col min="14092" max="14092" width="11.42578125" style="48" bestFit="1" customWidth="1"/>
    <col min="14093" max="14093" width="12.42578125" style="48" bestFit="1" customWidth="1"/>
    <col min="14094" max="14094" width="9.140625" style="48" bestFit="1" customWidth="1"/>
    <col min="14095" max="14095" width="12.5703125" style="48" bestFit="1" customWidth="1"/>
    <col min="14096" max="14096" width="16.42578125" style="48" bestFit="1" customWidth="1"/>
    <col min="14097" max="14097" width="13.85546875" style="48" bestFit="1" customWidth="1"/>
    <col min="14098" max="14098" width="8.7109375" style="48" bestFit="1" customWidth="1"/>
    <col min="14099" max="14099" width="6.7109375" style="48" bestFit="1" customWidth="1"/>
    <col min="14100" max="14100" width="9.140625" style="48" customWidth="1"/>
    <col min="14101" max="14101" width="6.140625" style="48" bestFit="1" customWidth="1"/>
    <col min="14102" max="14102" width="9.28515625" style="48" bestFit="1" customWidth="1"/>
    <col min="14103" max="14103" width="10.42578125" style="48" bestFit="1" customWidth="1"/>
    <col min="14104" max="14336" width="9.140625" style="48"/>
    <col min="14337" max="14337" width="6.140625" style="48" bestFit="1" customWidth="1"/>
    <col min="14338" max="14338" width="14.28515625" style="48" bestFit="1" customWidth="1"/>
    <col min="14339" max="14339" width="21.85546875" style="48" bestFit="1" customWidth="1"/>
    <col min="14340" max="14340" width="0" style="48" hidden="1" customWidth="1"/>
    <col min="14341" max="14341" width="16.42578125" style="48" bestFit="1" customWidth="1"/>
    <col min="14342" max="14342" width="14" style="48" bestFit="1" customWidth="1"/>
    <col min="14343" max="14343" width="15.42578125" style="48" bestFit="1" customWidth="1"/>
    <col min="14344" max="14344" width="9.85546875" style="48" bestFit="1" customWidth="1"/>
    <col min="14345" max="14345" width="8.85546875" style="48" bestFit="1" customWidth="1"/>
    <col min="14346" max="14346" width="11.42578125" style="48" bestFit="1" customWidth="1"/>
    <col min="14347" max="14347" width="10.5703125" style="48" bestFit="1" customWidth="1"/>
    <col min="14348" max="14348" width="11.42578125" style="48" bestFit="1" customWidth="1"/>
    <col min="14349" max="14349" width="12.42578125" style="48" bestFit="1" customWidth="1"/>
    <col min="14350" max="14350" width="9.140625" style="48" bestFit="1" customWidth="1"/>
    <col min="14351" max="14351" width="12.5703125" style="48" bestFit="1" customWidth="1"/>
    <col min="14352" max="14352" width="16.42578125" style="48" bestFit="1" customWidth="1"/>
    <col min="14353" max="14353" width="13.85546875" style="48" bestFit="1" customWidth="1"/>
    <col min="14354" max="14354" width="8.7109375" style="48" bestFit="1" customWidth="1"/>
    <col min="14355" max="14355" width="6.7109375" style="48" bestFit="1" customWidth="1"/>
    <col min="14356" max="14356" width="9.140625" style="48" customWidth="1"/>
    <col min="14357" max="14357" width="6.140625" style="48" bestFit="1" customWidth="1"/>
    <col min="14358" max="14358" width="9.28515625" style="48" bestFit="1" customWidth="1"/>
    <col min="14359" max="14359" width="10.42578125" style="48" bestFit="1" customWidth="1"/>
    <col min="14360" max="14592" width="9.140625" style="48"/>
    <col min="14593" max="14593" width="6.140625" style="48" bestFit="1" customWidth="1"/>
    <col min="14594" max="14594" width="14.28515625" style="48" bestFit="1" customWidth="1"/>
    <col min="14595" max="14595" width="21.85546875" style="48" bestFit="1" customWidth="1"/>
    <col min="14596" max="14596" width="0" style="48" hidden="1" customWidth="1"/>
    <col min="14597" max="14597" width="16.42578125" style="48" bestFit="1" customWidth="1"/>
    <col min="14598" max="14598" width="14" style="48" bestFit="1" customWidth="1"/>
    <col min="14599" max="14599" width="15.42578125" style="48" bestFit="1" customWidth="1"/>
    <col min="14600" max="14600" width="9.85546875" style="48" bestFit="1" customWidth="1"/>
    <col min="14601" max="14601" width="8.85546875" style="48" bestFit="1" customWidth="1"/>
    <col min="14602" max="14602" width="11.42578125" style="48" bestFit="1" customWidth="1"/>
    <col min="14603" max="14603" width="10.5703125" style="48" bestFit="1" customWidth="1"/>
    <col min="14604" max="14604" width="11.42578125" style="48" bestFit="1" customWidth="1"/>
    <col min="14605" max="14605" width="12.42578125" style="48" bestFit="1" customWidth="1"/>
    <col min="14606" max="14606" width="9.140625" style="48" bestFit="1" customWidth="1"/>
    <col min="14607" max="14607" width="12.5703125" style="48" bestFit="1" customWidth="1"/>
    <col min="14608" max="14608" width="16.42578125" style="48" bestFit="1" customWidth="1"/>
    <col min="14609" max="14609" width="13.85546875" style="48" bestFit="1" customWidth="1"/>
    <col min="14610" max="14610" width="8.7109375" style="48" bestFit="1" customWidth="1"/>
    <col min="14611" max="14611" width="6.7109375" style="48" bestFit="1" customWidth="1"/>
    <col min="14612" max="14612" width="9.140625" style="48" customWidth="1"/>
    <col min="14613" max="14613" width="6.140625" style="48" bestFit="1" customWidth="1"/>
    <col min="14614" max="14614" width="9.28515625" style="48" bestFit="1" customWidth="1"/>
    <col min="14615" max="14615" width="10.42578125" style="48" bestFit="1" customWidth="1"/>
    <col min="14616" max="14848" width="9.140625" style="48"/>
    <col min="14849" max="14849" width="6.140625" style="48" bestFit="1" customWidth="1"/>
    <col min="14850" max="14850" width="14.28515625" style="48" bestFit="1" customWidth="1"/>
    <col min="14851" max="14851" width="21.85546875" style="48" bestFit="1" customWidth="1"/>
    <col min="14852" max="14852" width="0" style="48" hidden="1" customWidth="1"/>
    <col min="14853" max="14853" width="16.42578125" style="48" bestFit="1" customWidth="1"/>
    <col min="14854" max="14854" width="14" style="48" bestFit="1" customWidth="1"/>
    <col min="14855" max="14855" width="15.42578125" style="48" bestFit="1" customWidth="1"/>
    <col min="14856" max="14856" width="9.85546875" style="48" bestFit="1" customWidth="1"/>
    <col min="14857" max="14857" width="8.85546875" style="48" bestFit="1" customWidth="1"/>
    <col min="14858" max="14858" width="11.42578125" style="48" bestFit="1" customWidth="1"/>
    <col min="14859" max="14859" width="10.5703125" style="48" bestFit="1" customWidth="1"/>
    <col min="14860" max="14860" width="11.42578125" style="48" bestFit="1" customWidth="1"/>
    <col min="14861" max="14861" width="12.42578125" style="48" bestFit="1" customWidth="1"/>
    <col min="14862" max="14862" width="9.140625" style="48" bestFit="1" customWidth="1"/>
    <col min="14863" max="14863" width="12.5703125" style="48" bestFit="1" customWidth="1"/>
    <col min="14864" max="14864" width="16.42578125" style="48" bestFit="1" customWidth="1"/>
    <col min="14865" max="14865" width="13.85546875" style="48" bestFit="1" customWidth="1"/>
    <col min="14866" max="14866" width="8.7109375" style="48" bestFit="1" customWidth="1"/>
    <col min="14867" max="14867" width="6.7109375" style="48" bestFit="1" customWidth="1"/>
    <col min="14868" max="14868" width="9.140625" style="48" customWidth="1"/>
    <col min="14869" max="14869" width="6.140625" style="48" bestFit="1" customWidth="1"/>
    <col min="14870" max="14870" width="9.28515625" style="48" bestFit="1" customWidth="1"/>
    <col min="14871" max="14871" width="10.42578125" style="48" bestFit="1" customWidth="1"/>
    <col min="14872" max="15104" width="9.140625" style="48"/>
    <col min="15105" max="15105" width="6.140625" style="48" bestFit="1" customWidth="1"/>
    <col min="15106" max="15106" width="14.28515625" style="48" bestFit="1" customWidth="1"/>
    <col min="15107" max="15107" width="21.85546875" style="48" bestFit="1" customWidth="1"/>
    <col min="15108" max="15108" width="0" style="48" hidden="1" customWidth="1"/>
    <col min="15109" max="15109" width="16.42578125" style="48" bestFit="1" customWidth="1"/>
    <col min="15110" max="15110" width="14" style="48" bestFit="1" customWidth="1"/>
    <col min="15111" max="15111" width="15.42578125" style="48" bestFit="1" customWidth="1"/>
    <col min="15112" max="15112" width="9.85546875" style="48" bestFit="1" customWidth="1"/>
    <col min="15113" max="15113" width="8.85546875" style="48" bestFit="1" customWidth="1"/>
    <col min="15114" max="15114" width="11.42578125" style="48" bestFit="1" customWidth="1"/>
    <col min="15115" max="15115" width="10.5703125" style="48" bestFit="1" customWidth="1"/>
    <col min="15116" max="15116" width="11.42578125" style="48" bestFit="1" customWidth="1"/>
    <col min="15117" max="15117" width="12.42578125" style="48" bestFit="1" customWidth="1"/>
    <col min="15118" max="15118" width="9.140625" style="48" bestFit="1" customWidth="1"/>
    <col min="15119" max="15119" width="12.5703125" style="48" bestFit="1" customWidth="1"/>
    <col min="15120" max="15120" width="16.42578125" style="48" bestFit="1" customWidth="1"/>
    <col min="15121" max="15121" width="13.85546875" style="48" bestFit="1" customWidth="1"/>
    <col min="15122" max="15122" width="8.7109375" style="48" bestFit="1" customWidth="1"/>
    <col min="15123" max="15123" width="6.7109375" style="48" bestFit="1" customWidth="1"/>
    <col min="15124" max="15124" width="9.140625" style="48" customWidth="1"/>
    <col min="15125" max="15125" width="6.140625" style="48" bestFit="1" customWidth="1"/>
    <col min="15126" max="15126" width="9.28515625" style="48" bestFit="1" customWidth="1"/>
    <col min="15127" max="15127" width="10.42578125" style="48" bestFit="1" customWidth="1"/>
    <col min="15128" max="15360" width="9.140625" style="48"/>
    <col min="15361" max="15361" width="6.140625" style="48" bestFit="1" customWidth="1"/>
    <col min="15362" max="15362" width="14.28515625" style="48" bestFit="1" customWidth="1"/>
    <col min="15363" max="15363" width="21.85546875" style="48" bestFit="1" customWidth="1"/>
    <col min="15364" max="15364" width="0" style="48" hidden="1" customWidth="1"/>
    <col min="15365" max="15365" width="16.42578125" style="48" bestFit="1" customWidth="1"/>
    <col min="15366" max="15366" width="14" style="48" bestFit="1" customWidth="1"/>
    <col min="15367" max="15367" width="15.42578125" style="48" bestFit="1" customWidth="1"/>
    <col min="15368" max="15368" width="9.85546875" style="48" bestFit="1" customWidth="1"/>
    <col min="15369" max="15369" width="8.85546875" style="48" bestFit="1" customWidth="1"/>
    <col min="15370" max="15370" width="11.42578125" style="48" bestFit="1" customWidth="1"/>
    <col min="15371" max="15371" width="10.5703125" style="48" bestFit="1" customWidth="1"/>
    <col min="15372" max="15372" width="11.42578125" style="48" bestFit="1" customWidth="1"/>
    <col min="15373" max="15373" width="12.42578125" style="48" bestFit="1" customWidth="1"/>
    <col min="15374" max="15374" width="9.140625" style="48" bestFit="1" customWidth="1"/>
    <col min="15375" max="15375" width="12.5703125" style="48" bestFit="1" customWidth="1"/>
    <col min="15376" max="15376" width="16.42578125" style="48" bestFit="1" customWidth="1"/>
    <col min="15377" max="15377" width="13.85546875" style="48" bestFit="1" customWidth="1"/>
    <col min="15378" max="15378" width="8.7109375" style="48" bestFit="1" customWidth="1"/>
    <col min="15379" max="15379" width="6.7109375" style="48" bestFit="1" customWidth="1"/>
    <col min="15380" max="15380" width="9.140625" style="48" customWidth="1"/>
    <col min="15381" max="15381" width="6.140625" style="48" bestFit="1" customWidth="1"/>
    <col min="15382" max="15382" width="9.28515625" style="48" bestFit="1" customWidth="1"/>
    <col min="15383" max="15383" width="10.42578125" style="48" bestFit="1" customWidth="1"/>
    <col min="15384" max="15616" width="9.140625" style="48"/>
    <col min="15617" max="15617" width="6.140625" style="48" bestFit="1" customWidth="1"/>
    <col min="15618" max="15618" width="14.28515625" style="48" bestFit="1" customWidth="1"/>
    <col min="15619" max="15619" width="21.85546875" style="48" bestFit="1" customWidth="1"/>
    <col min="15620" max="15620" width="0" style="48" hidden="1" customWidth="1"/>
    <col min="15621" max="15621" width="16.42578125" style="48" bestFit="1" customWidth="1"/>
    <col min="15622" max="15622" width="14" style="48" bestFit="1" customWidth="1"/>
    <col min="15623" max="15623" width="15.42578125" style="48" bestFit="1" customWidth="1"/>
    <col min="15624" max="15624" width="9.85546875" style="48" bestFit="1" customWidth="1"/>
    <col min="15625" max="15625" width="8.85546875" style="48" bestFit="1" customWidth="1"/>
    <col min="15626" max="15626" width="11.42578125" style="48" bestFit="1" customWidth="1"/>
    <col min="15627" max="15627" width="10.5703125" style="48" bestFit="1" customWidth="1"/>
    <col min="15628" max="15628" width="11.42578125" style="48" bestFit="1" customWidth="1"/>
    <col min="15629" max="15629" width="12.42578125" style="48" bestFit="1" customWidth="1"/>
    <col min="15630" max="15630" width="9.140625" style="48" bestFit="1" customWidth="1"/>
    <col min="15631" max="15631" width="12.5703125" style="48" bestFit="1" customWidth="1"/>
    <col min="15632" max="15632" width="16.42578125" style="48" bestFit="1" customWidth="1"/>
    <col min="15633" max="15633" width="13.85546875" style="48" bestFit="1" customWidth="1"/>
    <col min="15634" max="15634" width="8.7109375" style="48" bestFit="1" customWidth="1"/>
    <col min="15635" max="15635" width="6.7109375" style="48" bestFit="1" customWidth="1"/>
    <col min="15636" max="15636" width="9.140625" style="48" customWidth="1"/>
    <col min="15637" max="15637" width="6.140625" style="48" bestFit="1" customWidth="1"/>
    <col min="15638" max="15638" width="9.28515625" style="48" bestFit="1" customWidth="1"/>
    <col min="15639" max="15639" width="10.42578125" style="48" bestFit="1" customWidth="1"/>
    <col min="15640" max="15872" width="9.140625" style="48"/>
    <col min="15873" max="15873" width="6.140625" style="48" bestFit="1" customWidth="1"/>
    <col min="15874" max="15874" width="14.28515625" style="48" bestFit="1" customWidth="1"/>
    <col min="15875" max="15875" width="21.85546875" style="48" bestFit="1" customWidth="1"/>
    <col min="15876" max="15876" width="0" style="48" hidden="1" customWidth="1"/>
    <col min="15877" max="15877" width="16.42578125" style="48" bestFit="1" customWidth="1"/>
    <col min="15878" max="15878" width="14" style="48" bestFit="1" customWidth="1"/>
    <col min="15879" max="15879" width="15.42578125" style="48" bestFit="1" customWidth="1"/>
    <col min="15880" max="15880" width="9.85546875" style="48" bestFit="1" customWidth="1"/>
    <col min="15881" max="15881" width="8.85546875" style="48" bestFit="1" customWidth="1"/>
    <col min="15882" max="15882" width="11.42578125" style="48" bestFit="1" customWidth="1"/>
    <col min="15883" max="15883" width="10.5703125" style="48" bestFit="1" customWidth="1"/>
    <col min="15884" max="15884" width="11.42578125" style="48" bestFit="1" customWidth="1"/>
    <col min="15885" max="15885" width="12.42578125" style="48" bestFit="1" customWidth="1"/>
    <col min="15886" max="15886" width="9.140625" style="48" bestFit="1" customWidth="1"/>
    <col min="15887" max="15887" width="12.5703125" style="48" bestFit="1" customWidth="1"/>
    <col min="15888" max="15888" width="16.42578125" style="48" bestFit="1" customWidth="1"/>
    <col min="15889" max="15889" width="13.85546875" style="48" bestFit="1" customWidth="1"/>
    <col min="15890" max="15890" width="8.7109375" style="48" bestFit="1" customWidth="1"/>
    <col min="15891" max="15891" width="6.7109375" style="48" bestFit="1" customWidth="1"/>
    <col min="15892" max="15892" width="9.140625" style="48" customWidth="1"/>
    <col min="15893" max="15893" width="6.140625" style="48" bestFit="1" customWidth="1"/>
    <col min="15894" max="15894" width="9.28515625" style="48" bestFit="1" customWidth="1"/>
    <col min="15895" max="15895" width="10.42578125" style="48" bestFit="1" customWidth="1"/>
    <col min="15896" max="16128" width="9.140625" style="48"/>
    <col min="16129" max="16129" width="6.140625" style="48" bestFit="1" customWidth="1"/>
    <col min="16130" max="16130" width="14.28515625" style="48" bestFit="1" customWidth="1"/>
    <col min="16131" max="16131" width="21.85546875" style="48" bestFit="1" customWidth="1"/>
    <col min="16132" max="16132" width="0" style="48" hidden="1" customWidth="1"/>
    <col min="16133" max="16133" width="16.42578125" style="48" bestFit="1" customWidth="1"/>
    <col min="16134" max="16134" width="14" style="48" bestFit="1" customWidth="1"/>
    <col min="16135" max="16135" width="15.42578125" style="48" bestFit="1" customWidth="1"/>
    <col min="16136" max="16136" width="9.85546875" style="48" bestFit="1" customWidth="1"/>
    <col min="16137" max="16137" width="8.85546875" style="48" bestFit="1" customWidth="1"/>
    <col min="16138" max="16138" width="11.42578125" style="48" bestFit="1" customWidth="1"/>
    <col min="16139" max="16139" width="10.5703125" style="48" bestFit="1" customWidth="1"/>
    <col min="16140" max="16140" width="11.42578125" style="48" bestFit="1" customWidth="1"/>
    <col min="16141" max="16141" width="12.42578125" style="48" bestFit="1" customWidth="1"/>
    <col min="16142" max="16142" width="9.140625" style="48" bestFit="1" customWidth="1"/>
    <col min="16143" max="16143" width="12.5703125" style="48" bestFit="1" customWidth="1"/>
    <col min="16144" max="16144" width="16.42578125" style="48" bestFit="1" customWidth="1"/>
    <col min="16145" max="16145" width="13.85546875" style="48" bestFit="1" customWidth="1"/>
    <col min="16146" max="16146" width="8.7109375" style="48" bestFit="1" customWidth="1"/>
    <col min="16147" max="16147" width="6.7109375" style="48" bestFit="1" customWidth="1"/>
    <col min="16148" max="16148" width="9.140625" style="48" customWidth="1"/>
    <col min="16149" max="16149" width="6.140625" style="48" bestFit="1" customWidth="1"/>
    <col min="16150" max="16150" width="9.28515625" style="48" bestFit="1" customWidth="1"/>
    <col min="16151" max="16151" width="10.42578125" style="48" bestFit="1" customWidth="1"/>
    <col min="16152" max="16384" width="9.140625" style="48"/>
  </cols>
  <sheetData>
    <row r="1" spans="1:24" ht="38.25" x14ac:dyDescent="0.2">
      <c r="A1" s="13" t="s">
        <v>464</v>
      </c>
      <c r="B1" s="13" t="s">
        <v>0</v>
      </c>
      <c r="C1" s="13" t="s">
        <v>1</v>
      </c>
      <c r="D1" s="13" t="s">
        <v>2</v>
      </c>
      <c r="E1" s="14" t="s">
        <v>3</v>
      </c>
      <c r="F1" s="15" t="s">
        <v>4</v>
      </c>
      <c r="G1" s="14" t="s">
        <v>5</v>
      </c>
      <c r="H1" s="43" t="s">
        <v>6</v>
      </c>
      <c r="I1" s="44" t="s">
        <v>7</v>
      </c>
      <c r="J1" s="44" t="s">
        <v>8</v>
      </c>
      <c r="K1" s="43" t="s">
        <v>9</v>
      </c>
      <c r="L1" s="44" t="s">
        <v>10</v>
      </c>
      <c r="M1" s="13" t="s">
        <v>11</v>
      </c>
      <c r="N1" s="16" t="s">
        <v>12</v>
      </c>
      <c r="O1" s="43" t="s">
        <v>13</v>
      </c>
      <c r="P1" s="45" t="s">
        <v>14</v>
      </c>
      <c r="Q1" s="40" t="s">
        <v>15</v>
      </c>
      <c r="R1" s="46" t="s">
        <v>16</v>
      </c>
      <c r="S1" s="47" t="s">
        <v>17</v>
      </c>
      <c r="T1" s="47" t="s">
        <v>18</v>
      </c>
      <c r="U1" s="47" t="s">
        <v>19</v>
      </c>
      <c r="V1" s="45" t="s">
        <v>460</v>
      </c>
      <c r="W1" s="47" t="s">
        <v>461</v>
      </c>
    </row>
    <row r="2" spans="1:24" x14ac:dyDescent="0.2">
      <c r="A2" s="17" t="s">
        <v>20</v>
      </c>
      <c r="B2" s="17" t="s">
        <v>21</v>
      </c>
      <c r="C2" s="18" t="s">
        <v>310</v>
      </c>
      <c r="D2" s="19"/>
      <c r="E2" s="20">
        <v>807370100</v>
      </c>
      <c r="F2" s="21">
        <v>-18453460</v>
      </c>
      <c r="G2" s="22">
        <v>825823560</v>
      </c>
      <c r="H2" s="19">
        <v>26.08</v>
      </c>
      <c r="I2" s="23">
        <v>0</v>
      </c>
      <c r="J2" s="23">
        <v>0.26500000000000001</v>
      </c>
      <c r="K2" s="19">
        <v>0</v>
      </c>
      <c r="L2" s="24">
        <v>5.7839999999999998</v>
      </c>
      <c r="M2" s="23">
        <v>0.10479528533444575</v>
      </c>
      <c r="N2" s="25">
        <v>32.233795285334445</v>
      </c>
      <c r="O2" s="23">
        <v>97.920999999999992</v>
      </c>
      <c r="P2" s="26">
        <v>52342632.553234197</v>
      </c>
      <c r="Q2" s="37">
        <v>84608.58</v>
      </c>
      <c r="R2" s="38">
        <v>0</v>
      </c>
      <c r="S2" s="38">
        <v>0</v>
      </c>
      <c r="T2" s="38">
        <v>0</v>
      </c>
      <c r="U2" s="38">
        <v>0</v>
      </c>
      <c r="V2" s="49"/>
      <c r="W2" s="49">
        <v>32.233795285334445</v>
      </c>
      <c r="X2" s="50">
        <v>65.68720471466554</v>
      </c>
    </row>
    <row r="3" spans="1:24" x14ac:dyDescent="0.2">
      <c r="A3" s="17" t="s">
        <v>22</v>
      </c>
      <c r="B3" s="17" t="s">
        <v>21</v>
      </c>
      <c r="C3" s="18" t="s">
        <v>23</v>
      </c>
      <c r="D3" s="19"/>
      <c r="E3" s="20">
        <v>3057520076</v>
      </c>
      <c r="F3" s="21">
        <v>-249705985</v>
      </c>
      <c r="G3" s="22">
        <v>3307226061</v>
      </c>
      <c r="H3" s="19">
        <v>27</v>
      </c>
      <c r="I3" s="23">
        <v>0</v>
      </c>
      <c r="J3" s="23">
        <v>0</v>
      </c>
      <c r="K3" s="19">
        <v>0</v>
      </c>
      <c r="L3" s="24">
        <v>11.577999999999999</v>
      </c>
      <c r="M3" s="23">
        <v>0.67232750363141025</v>
      </c>
      <c r="N3" s="25">
        <v>39.250327503631411</v>
      </c>
      <c r="O3" s="23">
        <v>122.745</v>
      </c>
      <c r="P3" s="26">
        <v>226664497.16679367</v>
      </c>
      <c r="Q3" s="37">
        <v>2055654.8399999999</v>
      </c>
      <c r="R3" s="38">
        <v>0</v>
      </c>
      <c r="S3" s="38">
        <v>0</v>
      </c>
      <c r="T3" s="38">
        <v>0</v>
      </c>
      <c r="U3" s="38">
        <v>0</v>
      </c>
      <c r="V3" s="49"/>
      <c r="W3" s="49">
        <v>39.250327503631411</v>
      </c>
      <c r="X3" s="50">
        <v>83.494672496368594</v>
      </c>
    </row>
    <row r="4" spans="1:24" x14ac:dyDescent="0.2">
      <c r="A4" s="17" t="s">
        <v>24</v>
      </c>
      <c r="B4" s="17" t="s">
        <v>21</v>
      </c>
      <c r="C4" s="18" t="s">
        <v>311</v>
      </c>
      <c r="D4" s="19"/>
      <c r="E4" s="20">
        <v>865171230</v>
      </c>
      <c r="F4" s="21">
        <v>-5976800</v>
      </c>
      <c r="G4" s="22">
        <v>871148030</v>
      </c>
      <c r="H4" s="19">
        <v>24.687999999999999</v>
      </c>
      <c r="I4" s="23">
        <v>0</v>
      </c>
      <c r="J4" s="23">
        <v>0</v>
      </c>
      <c r="K4" s="19">
        <v>0</v>
      </c>
      <c r="L4" s="24">
        <v>5.6520000000000001</v>
      </c>
      <c r="M4" s="23">
        <v>6.3169275751344608E-2</v>
      </c>
      <c r="N4" s="25">
        <v>30.403169275751345</v>
      </c>
      <c r="O4" s="23">
        <v>81.358999999999995</v>
      </c>
      <c r="P4" s="26">
        <v>37267067.511991173</v>
      </c>
      <c r="Q4" s="37">
        <v>54652.24</v>
      </c>
      <c r="R4" s="38">
        <v>0</v>
      </c>
      <c r="S4" s="38">
        <v>0</v>
      </c>
      <c r="T4" s="38">
        <v>0</v>
      </c>
      <c r="U4" s="38">
        <v>0</v>
      </c>
      <c r="V4" s="49"/>
      <c r="W4" s="49">
        <v>30.403169275751345</v>
      </c>
      <c r="X4" s="50">
        <v>50.955830724248649</v>
      </c>
    </row>
    <row r="5" spans="1:24" x14ac:dyDescent="0.2">
      <c r="A5" s="17" t="s">
        <v>25</v>
      </c>
      <c r="B5" s="17" t="s">
        <v>21</v>
      </c>
      <c r="C5" s="18" t="s">
        <v>312</v>
      </c>
      <c r="D5" s="19"/>
      <c r="E5" s="20">
        <v>1707154026</v>
      </c>
      <c r="F5" s="21">
        <v>-252834167</v>
      </c>
      <c r="G5" s="22">
        <v>1959988193</v>
      </c>
      <c r="H5" s="19">
        <v>26.262</v>
      </c>
      <c r="I5" s="23">
        <v>0</v>
      </c>
      <c r="J5" s="23">
        <v>0</v>
      </c>
      <c r="K5" s="19">
        <v>0</v>
      </c>
      <c r="L5" s="24">
        <v>0.439</v>
      </c>
      <c r="M5" s="23">
        <v>3.3211830412776124E-2</v>
      </c>
      <c r="N5" s="25">
        <v>26.734211830412775</v>
      </c>
      <c r="O5" s="23">
        <v>99.41</v>
      </c>
      <c r="P5" s="26">
        <v>106956916.3092477</v>
      </c>
      <c r="Q5" s="37">
        <v>56697.71</v>
      </c>
      <c r="R5" s="38">
        <v>0</v>
      </c>
      <c r="S5" s="38">
        <v>0</v>
      </c>
      <c r="T5" s="38">
        <v>0</v>
      </c>
      <c r="U5" s="38">
        <v>0</v>
      </c>
      <c r="V5" s="49"/>
      <c r="W5" s="49">
        <v>26.734211830412775</v>
      </c>
      <c r="X5" s="50">
        <v>72.675788169587221</v>
      </c>
    </row>
    <row r="6" spans="1:24" x14ac:dyDescent="0.2">
      <c r="A6" s="17" t="s">
        <v>26</v>
      </c>
      <c r="B6" s="17" t="s">
        <v>21</v>
      </c>
      <c r="C6" s="18" t="s">
        <v>313</v>
      </c>
      <c r="D6" s="19"/>
      <c r="E6" s="20">
        <v>239341451</v>
      </c>
      <c r="F6" s="21">
        <v>0</v>
      </c>
      <c r="G6" s="22">
        <v>239341451</v>
      </c>
      <c r="H6" s="19">
        <v>22.285</v>
      </c>
      <c r="I6" s="23">
        <v>0</v>
      </c>
      <c r="J6" s="23">
        <v>0</v>
      </c>
      <c r="K6" s="19">
        <v>0</v>
      </c>
      <c r="L6" s="24">
        <v>5.0140000000000002</v>
      </c>
      <c r="M6" s="23">
        <v>0.12517351204660324</v>
      </c>
      <c r="N6" s="25">
        <v>27.424173512046604</v>
      </c>
      <c r="O6" s="23">
        <v>41.78</v>
      </c>
      <c r="P6" s="26">
        <v>3943954.3353970842</v>
      </c>
      <c r="Q6" s="37">
        <v>29959.21</v>
      </c>
      <c r="R6" s="38">
        <v>0</v>
      </c>
      <c r="S6" s="38">
        <v>0</v>
      </c>
      <c r="T6" s="38">
        <v>0</v>
      </c>
      <c r="U6" s="38">
        <v>0</v>
      </c>
      <c r="V6" s="49"/>
      <c r="W6" s="49">
        <v>27.424173512046604</v>
      </c>
      <c r="X6" s="50">
        <v>14.355826487953397</v>
      </c>
    </row>
    <row r="7" spans="1:24" x14ac:dyDescent="0.2">
      <c r="A7" s="17" t="s">
        <v>27</v>
      </c>
      <c r="B7" s="17" t="s">
        <v>21</v>
      </c>
      <c r="C7" s="18" t="s">
        <v>314</v>
      </c>
      <c r="D7" s="19"/>
      <c r="E7" s="20">
        <v>105819110</v>
      </c>
      <c r="F7" s="21">
        <v>0</v>
      </c>
      <c r="G7" s="22">
        <v>105819110</v>
      </c>
      <c r="H7" s="19">
        <v>27</v>
      </c>
      <c r="I7" s="23">
        <v>0</v>
      </c>
      <c r="J7" s="23">
        <v>0</v>
      </c>
      <c r="K7" s="19">
        <v>0</v>
      </c>
      <c r="L7" s="24">
        <v>2.835</v>
      </c>
      <c r="M7" s="23">
        <v>2.1302957471481289E-2</v>
      </c>
      <c r="N7" s="25">
        <v>29.856302957471481</v>
      </c>
      <c r="O7" s="23">
        <v>89.303999999999988</v>
      </c>
      <c r="P7" s="26">
        <v>5913959.4766181577</v>
      </c>
      <c r="Q7" s="37">
        <v>2254.2600000000002</v>
      </c>
      <c r="R7" s="38">
        <v>0</v>
      </c>
      <c r="S7" s="38">
        <v>0</v>
      </c>
      <c r="T7" s="38">
        <v>0</v>
      </c>
      <c r="U7" s="38">
        <v>0</v>
      </c>
      <c r="V7" s="49"/>
      <c r="W7" s="49">
        <v>29.856302957471481</v>
      </c>
      <c r="X7" s="50">
        <v>59.447697042528503</v>
      </c>
    </row>
    <row r="8" spans="1:24" x14ac:dyDescent="0.2">
      <c r="A8" s="17" t="s">
        <v>28</v>
      </c>
      <c r="B8" s="17" t="s">
        <v>21</v>
      </c>
      <c r="C8" s="18" t="s">
        <v>315</v>
      </c>
      <c r="D8" s="19"/>
      <c r="E8" s="20">
        <v>851039720</v>
      </c>
      <c r="F8" s="21">
        <v>-1456930</v>
      </c>
      <c r="G8" s="22">
        <v>852496650</v>
      </c>
      <c r="H8" s="19">
        <v>27</v>
      </c>
      <c r="I8" s="23">
        <v>0</v>
      </c>
      <c r="J8" s="23">
        <v>0.60899999999999999</v>
      </c>
      <c r="K8" s="19">
        <v>0</v>
      </c>
      <c r="L8" s="24">
        <v>9.218</v>
      </c>
      <c r="M8" s="23">
        <v>0.1880617866813549</v>
      </c>
      <c r="N8" s="25">
        <v>37.01506178668135</v>
      </c>
      <c r="O8" s="23">
        <v>111.315</v>
      </c>
      <c r="P8" s="26">
        <v>55763816.582723059</v>
      </c>
      <c r="Q8" s="37">
        <v>160899.09</v>
      </c>
      <c r="R8" s="38">
        <v>0</v>
      </c>
      <c r="S8" s="38">
        <v>0</v>
      </c>
      <c r="T8" s="38">
        <v>0</v>
      </c>
      <c r="U8" s="38">
        <v>0</v>
      </c>
      <c r="V8" s="49"/>
      <c r="W8" s="49">
        <v>37.01506178668135</v>
      </c>
      <c r="X8" s="50">
        <v>74.299938213318654</v>
      </c>
    </row>
    <row r="9" spans="1:24" x14ac:dyDescent="0.2">
      <c r="A9" s="17" t="s">
        <v>29</v>
      </c>
      <c r="B9" s="17" t="s">
        <v>30</v>
      </c>
      <c r="C9" s="18" t="s">
        <v>30</v>
      </c>
      <c r="D9" s="19"/>
      <c r="E9" s="20">
        <v>144851313</v>
      </c>
      <c r="F9" s="21">
        <v>0</v>
      </c>
      <c r="G9" s="22">
        <v>144851313</v>
      </c>
      <c r="H9" s="19">
        <v>27</v>
      </c>
      <c r="I9" s="23">
        <v>0</v>
      </c>
      <c r="J9" s="23">
        <v>0</v>
      </c>
      <c r="K9" s="19">
        <v>0</v>
      </c>
      <c r="L9" s="24">
        <v>0</v>
      </c>
      <c r="M9" s="23">
        <v>5.1155904951997221E-3</v>
      </c>
      <c r="N9" s="25">
        <v>27.005115590495201</v>
      </c>
      <c r="O9" s="23">
        <v>147.29999999999998</v>
      </c>
      <c r="P9" s="26">
        <v>15892440.698707597</v>
      </c>
      <c r="Q9" s="37">
        <v>741</v>
      </c>
      <c r="R9" s="38">
        <v>0</v>
      </c>
      <c r="S9" s="38">
        <v>0</v>
      </c>
      <c r="T9" s="38">
        <v>0</v>
      </c>
      <c r="U9" s="38">
        <v>0</v>
      </c>
      <c r="V9" s="49"/>
      <c r="W9" s="49">
        <v>27.005115590495201</v>
      </c>
      <c r="X9" s="50">
        <v>120.29488440950479</v>
      </c>
    </row>
    <row r="10" spans="1:24" x14ac:dyDescent="0.2">
      <c r="A10" s="17" t="s">
        <v>31</v>
      </c>
      <c r="B10" s="17" t="s">
        <v>30</v>
      </c>
      <c r="C10" s="18" t="s">
        <v>316</v>
      </c>
      <c r="D10" s="19"/>
      <c r="E10" s="20">
        <v>41192808</v>
      </c>
      <c r="F10" s="21">
        <v>0</v>
      </c>
      <c r="G10" s="22">
        <v>41192808</v>
      </c>
      <c r="H10" s="19">
        <v>27</v>
      </c>
      <c r="I10" s="23">
        <v>0</v>
      </c>
      <c r="J10" s="23">
        <v>0</v>
      </c>
      <c r="K10" s="19">
        <v>0</v>
      </c>
      <c r="L10" s="24">
        <v>0</v>
      </c>
      <c r="M10" s="23">
        <v>0</v>
      </c>
      <c r="N10" s="25">
        <v>27</v>
      </c>
      <c r="O10" s="23">
        <v>82.995000000000005</v>
      </c>
      <c r="P10" s="26">
        <v>2058332.3441730728</v>
      </c>
      <c r="Q10" s="37">
        <v>0</v>
      </c>
      <c r="R10" s="38">
        <v>0</v>
      </c>
      <c r="S10" s="38">
        <v>0</v>
      </c>
      <c r="T10" s="38">
        <v>0</v>
      </c>
      <c r="U10" s="38">
        <v>0</v>
      </c>
      <c r="V10" s="49"/>
      <c r="W10" s="49">
        <v>27</v>
      </c>
      <c r="X10" s="50">
        <v>55.995000000000005</v>
      </c>
    </row>
    <row r="11" spans="1:24" x14ac:dyDescent="0.2">
      <c r="A11" s="17" t="s">
        <v>32</v>
      </c>
      <c r="B11" s="17" t="s">
        <v>33</v>
      </c>
      <c r="C11" s="18" t="s">
        <v>317</v>
      </c>
      <c r="D11" s="19"/>
      <c r="E11" s="20">
        <v>633875569</v>
      </c>
      <c r="F11" s="21">
        <v>-923465</v>
      </c>
      <c r="G11" s="22">
        <v>634799034</v>
      </c>
      <c r="H11" s="19">
        <v>21.895</v>
      </c>
      <c r="I11" s="23">
        <v>0</v>
      </c>
      <c r="J11" s="23">
        <v>0</v>
      </c>
      <c r="K11" s="19">
        <v>0</v>
      </c>
      <c r="L11" s="24">
        <v>7.3449999999999998</v>
      </c>
      <c r="M11" s="23">
        <v>0.24550655934808552</v>
      </c>
      <c r="N11" s="25">
        <v>29.485506559348085</v>
      </c>
      <c r="O11" s="23">
        <v>37.851999999999997</v>
      </c>
      <c r="P11" s="26">
        <v>8366192.9236798743</v>
      </c>
      <c r="Q11" s="37">
        <v>155620.60999999999</v>
      </c>
      <c r="R11" s="38">
        <v>0</v>
      </c>
      <c r="S11" s="38">
        <v>0</v>
      </c>
      <c r="T11" s="38">
        <v>0</v>
      </c>
      <c r="U11" s="38">
        <v>0</v>
      </c>
      <c r="V11" s="49"/>
      <c r="W11" s="49">
        <v>29.485506559348085</v>
      </c>
      <c r="X11" s="50">
        <v>8.3664934406519116</v>
      </c>
    </row>
    <row r="12" spans="1:24" x14ac:dyDescent="0.2">
      <c r="A12" s="17" t="s">
        <v>34</v>
      </c>
      <c r="B12" s="17" t="s">
        <v>33</v>
      </c>
      <c r="C12" s="18" t="s">
        <v>318</v>
      </c>
      <c r="D12" s="19"/>
      <c r="E12" s="20">
        <v>236214800</v>
      </c>
      <c r="F12" s="21">
        <v>-32019450</v>
      </c>
      <c r="G12" s="22">
        <v>268234250</v>
      </c>
      <c r="H12" s="19">
        <v>20.946999999999999</v>
      </c>
      <c r="I12" s="23">
        <v>0</v>
      </c>
      <c r="J12" s="23">
        <v>0</v>
      </c>
      <c r="K12" s="19">
        <v>0</v>
      </c>
      <c r="L12" s="24">
        <v>4.2329999999999997</v>
      </c>
      <c r="M12" s="23">
        <v>0.40930542878769666</v>
      </c>
      <c r="N12" s="25">
        <v>25.589305428787696</v>
      </c>
      <c r="O12" s="23">
        <v>59.847999999999999</v>
      </c>
      <c r="P12" s="26">
        <v>8173596.0746673709</v>
      </c>
      <c r="Q12" s="37">
        <v>96684</v>
      </c>
      <c r="R12" s="38">
        <v>0</v>
      </c>
      <c r="S12" s="38">
        <v>0</v>
      </c>
      <c r="T12" s="38">
        <v>0</v>
      </c>
      <c r="U12" s="38">
        <v>0</v>
      </c>
      <c r="V12" s="49"/>
      <c r="W12" s="49">
        <v>25.589305428787696</v>
      </c>
      <c r="X12" s="50">
        <v>34.258694571212303</v>
      </c>
    </row>
    <row r="13" spans="1:24" x14ac:dyDescent="0.2">
      <c r="A13" s="17" t="s">
        <v>35</v>
      </c>
      <c r="B13" s="17" t="s">
        <v>33</v>
      </c>
      <c r="C13" s="18" t="s">
        <v>319</v>
      </c>
      <c r="D13" s="19"/>
      <c r="E13" s="20">
        <v>7060884668</v>
      </c>
      <c r="F13" s="21">
        <v>-50776568</v>
      </c>
      <c r="G13" s="22">
        <v>7111661236</v>
      </c>
      <c r="H13" s="19">
        <v>18.757999999999999</v>
      </c>
      <c r="I13" s="23">
        <v>0</v>
      </c>
      <c r="J13" s="23">
        <v>0.91400000000000003</v>
      </c>
      <c r="K13" s="19">
        <v>5.5E-2</v>
      </c>
      <c r="L13" s="24">
        <v>11.013</v>
      </c>
      <c r="M13" s="23">
        <v>0.39068888244302363</v>
      </c>
      <c r="N13" s="25">
        <v>31.130688882443025</v>
      </c>
      <c r="O13" s="23">
        <v>68.926000000000002</v>
      </c>
      <c r="P13" s="26">
        <v>319358923.37080115</v>
      </c>
      <c r="Q13" s="37">
        <v>2758609.14</v>
      </c>
      <c r="R13" s="38">
        <v>0</v>
      </c>
      <c r="S13" s="38">
        <v>0</v>
      </c>
      <c r="T13" s="38">
        <v>0</v>
      </c>
      <c r="U13" s="38">
        <v>0</v>
      </c>
      <c r="V13" s="49"/>
      <c r="W13" s="49">
        <v>31.130688882443025</v>
      </c>
      <c r="X13" s="50">
        <v>37.795311117556977</v>
      </c>
    </row>
    <row r="14" spans="1:24" x14ac:dyDescent="0.2">
      <c r="A14" s="17" t="s">
        <v>36</v>
      </c>
      <c r="B14" s="17" t="s">
        <v>33</v>
      </c>
      <c r="C14" s="18" t="s">
        <v>320</v>
      </c>
      <c r="D14" s="19"/>
      <c r="E14" s="20">
        <v>1975288849</v>
      </c>
      <c r="F14" s="21">
        <v>-38243631</v>
      </c>
      <c r="G14" s="22">
        <v>2013532480</v>
      </c>
      <c r="H14" s="19">
        <v>25.353000000000002</v>
      </c>
      <c r="I14" s="23">
        <v>0</v>
      </c>
      <c r="J14" s="23">
        <v>1.1720000000000002</v>
      </c>
      <c r="K14" s="19">
        <v>0</v>
      </c>
      <c r="L14" s="24">
        <v>13.414999999999999</v>
      </c>
      <c r="M14" s="23">
        <v>0.19190149845269541</v>
      </c>
      <c r="N14" s="25">
        <v>40.131901498452692</v>
      </c>
      <c r="O14" s="23">
        <v>64.238</v>
      </c>
      <c r="P14" s="26">
        <v>67666145.38895689</v>
      </c>
      <c r="Q14" s="37">
        <v>379060.89</v>
      </c>
      <c r="R14" s="38">
        <v>0</v>
      </c>
      <c r="S14" s="38">
        <v>0</v>
      </c>
      <c r="T14" s="38">
        <v>0</v>
      </c>
      <c r="U14" s="38">
        <v>0</v>
      </c>
      <c r="V14" s="49"/>
      <c r="W14" s="49">
        <v>40.131901498452692</v>
      </c>
      <c r="X14" s="50">
        <v>24.106098501547308</v>
      </c>
    </row>
    <row r="15" spans="1:24" x14ac:dyDescent="0.2">
      <c r="A15" s="17" t="s">
        <v>37</v>
      </c>
      <c r="B15" s="17" t="s">
        <v>33</v>
      </c>
      <c r="C15" s="18" t="s">
        <v>321</v>
      </c>
      <c r="D15" s="19"/>
      <c r="E15" s="20">
        <v>46667048</v>
      </c>
      <c r="F15" s="21">
        <v>0</v>
      </c>
      <c r="G15" s="22">
        <v>46667048</v>
      </c>
      <c r="H15" s="19">
        <v>27</v>
      </c>
      <c r="I15" s="23">
        <v>0</v>
      </c>
      <c r="J15" s="23">
        <v>0.13899999999999998</v>
      </c>
      <c r="K15" s="19">
        <v>0</v>
      </c>
      <c r="L15" s="24">
        <v>0</v>
      </c>
      <c r="M15" s="23">
        <v>0.27219334722007699</v>
      </c>
      <c r="N15" s="25">
        <v>27.411193347220077</v>
      </c>
      <c r="O15" s="23">
        <v>69.593000000000004</v>
      </c>
      <c r="P15" s="26">
        <v>1754412.4118006388</v>
      </c>
      <c r="Q15" s="37">
        <v>12702.46</v>
      </c>
      <c r="R15" s="38">
        <v>0</v>
      </c>
      <c r="S15" s="38">
        <v>0</v>
      </c>
      <c r="T15" s="38">
        <v>0</v>
      </c>
      <c r="U15" s="38">
        <v>0</v>
      </c>
      <c r="V15" s="49"/>
      <c r="W15" s="49">
        <v>27.411193347220077</v>
      </c>
      <c r="X15" s="50">
        <v>42.181806652779926</v>
      </c>
    </row>
    <row r="16" spans="1:24" x14ac:dyDescent="0.2">
      <c r="A16" s="17" t="s">
        <v>38</v>
      </c>
      <c r="B16" s="17" t="s">
        <v>33</v>
      </c>
      <c r="C16" s="18" t="s">
        <v>322</v>
      </c>
      <c r="D16" s="19"/>
      <c r="E16" s="20">
        <v>3177978005</v>
      </c>
      <c r="F16" s="21">
        <v>-90878280</v>
      </c>
      <c r="G16" s="22">
        <v>3268856285</v>
      </c>
      <c r="H16" s="19">
        <v>26.01</v>
      </c>
      <c r="I16" s="23">
        <v>0</v>
      </c>
      <c r="J16" s="23">
        <v>0</v>
      </c>
      <c r="K16" s="19">
        <v>0</v>
      </c>
      <c r="L16" s="24">
        <v>11.749000000000001</v>
      </c>
      <c r="M16" s="23">
        <v>0.36056915692844771</v>
      </c>
      <c r="N16" s="25">
        <v>38.119569156928449</v>
      </c>
      <c r="O16" s="23">
        <v>122.36800000000001</v>
      </c>
      <c r="P16" s="26">
        <v>269347183.75767708</v>
      </c>
      <c r="Q16" s="37">
        <v>1145880.8500000001</v>
      </c>
      <c r="R16" s="38">
        <v>0</v>
      </c>
      <c r="S16" s="38">
        <v>0</v>
      </c>
      <c r="T16" s="38">
        <v>0</v>
      </c>
      <c r="U16" s="38">
        <v>0</v>
      </c>
      <c r="V16" s="49"/>
      <c r="W16" s="49">
        <v>38.119569156928449</v>
      </c>
      <c r="X16" s="50">
        <v>84.24843084307156</v>
      </c>
    </row>
    <row r="17" spans="1:24" x14ac:dyDescent="0.2">
      <c r="A17" s="17" t="s">
        <v>39</v>
      </c>
      <c r="B17" s="17" t="s">
        <v>33</v>
      </c>
      <c r="C17" s="18" t="s">
        <v>323</v>
      </c>
      <c r="D17" s="19"/>
      <c r="E17" s="20">
        <v>69000021</v>
      </c>
      <c r="F17" s="21">
        <v>0</v>
      </c>
      <c r="G17" s="22">
        <v>69000021</v>
      </c>
      <c r="H17" s="19">
        <v>23.908999999999999</v>
      </c>
      <c r="I17" s="23">
        <v>0</v>
      </c>
      <c r="J17" s="23">
        <v>0</v>
      </c>
      <c r="K17" s="19">
        <v>0</v>
      </c>
      <c r="L17" s="24">
        <v>0</v>
      </c>
      <c r="M17" s="23">
        <v>3.8029408715687205E-2</v>
      </c>
      <c r="N17" s="25">
        <v>23.947029408715686</v>
      </c>
      <c r="O17" s="23">
        <v>271.82499999999999</v>
      </c>
      <c r="P17" s="26">
        <v>15780061.803377695</v>
      </c>
      <c r="Q17" s="37">
        <v>2624.03</v>
      </c>
      <c r="R17" s="38">
        <v>0</v>
      </c>
      <c r="S17" s="38">
        <v>0</v>
      </c>
      <c r="T17" s="38">
        <v>0</v>
      </c>
      <c r="U17" s="38">
        <v>0</v>
      </c>
      <c r="V17" s="49"/>
      <c r="W17" s="49">
        <v>23.947029408715686</v>
      </c>
      <c r="X17" s="50">
        <v>247.87797059128431</v>
      </c>
    </row>
    <row r="18" spans="1:24" x14ac:dyDescent="0.2">
      <c r="A18" s="17" t="s">
        <v>40</v>
      </c>
      <c r="B18" s="17" t="s">
        <v>41</v>
      </c>
      <c r="C18" s="18" t="s">
        <v>41</v>
      </c>
      <c r="D18" s="19"/>
      <c r="E18" s="20">
        <v>321682012</v>
      </c>
      <c r="F18" s="21">
        <v>0</v>
      </c>
      <c r="G18" s="22">
        <v>321682012</v>
      </c>
      <c r="H18" s="19">
        <v>21.013999999999999</v>
      </c>
      <c r="I18" s="23">
        <v>0</v>
      </c>
      <c r="J18" s="23">
        <v>0</v>
      </c>
      <c r="K18" s="19">
        <v>0</v>
      </c>
      <c r="L18" s="24">
        <v>0</v>
      </c>
      <c r="M18" s="23">
        <v>4.2438835529292826E-2</v>
      </c>
      <c r="N18" s="25">
        <v>21.056438835529292</v>
      </c>
      <c r="O18" s="23">
        <v>47.634999999999998</v>
      </c>
      <c r="P18" s="26">
        <v>7447940.7355155665</v>
      </c>
      <c r="Q18" s="37">
        <v>13651.81</v>
      </c>
      <c r="R18" s="38">
        <v>0</v>
      </c>
      <c r="S18" s="38">
        <v>0</v>
      </c>
      <c r="T18" s="38">
        <v>0</v>
      </c>
      <c r="U18" s="38">
        <v>0</v>
      </c>
      <c r="V18" s="49"/>
      <c r="W18" s="49">
        <v>21.056438835529292</v>
      </c>
      <c r="X18" s="50">
        <v>26.578561164470706</v>
      </c>
    </row>
    <row r="19" spans="1:24" x14ac:dyDescent="0.2">
      <c r="A19" s="17" t="s">
        <v>42</v>
      </c>
      <c r="B19" s="17" t="s">
        <v>43</v>
      </c>
      <c r="C19" s="18" t="s">
        <v>324</v>
      </c>
      <c r="D19" s="19"/>
      <c r="E19" s="20">
        <v>27570920</v>
      </c>
      <c r="F19" s="21">
        <v>0</v>
      </c>
      <c r="G19" s="22">
        <v>27570920</v>
      </c>
      <c r="H19" s="19">
        <v>19.300999999999998</v>
      </c>
      <c r="I19" s="23">
        <v>0</v>
      </c>
      <c r="J19" s="23">
        <v>0</v>
      </c>
      <c r="K19" s="19">
        <v>0</v>
      </c>
      <c r="L19" s="24">
        <v>0</v>
      </c>
      <c r="M19" s="23">
        <v>6.7099683289494868E-3</v>
      </c>
      <c r="N19" s="25">
        <v>19.307709968328947</v>
      </c>
      <c r="O19" s="23">
        <v>81.91</v>
      </c>
      <c r="P19" s="26">
        <v>1562912.6823090825</v>
      </c>
      <c r="Q19" s="37">
        <v>185</v>
      </c>
      <c r="R19" s="38">
        <v>0</v>
      </c>
      <c r="S19" s="38">
        <v>0</v>
      </c>
      <c r="T19" s="38">
        <v>0</v>
      </c>
      <c r="U19" s="38">
        <v>0</v>
      </c>
      <c r="V19" s="49"/>
      <c r="W19" s="49">
        <v>19.307709968328947</v>
      </c>
      <c r="X19" s="50">
        <v>62.602290031671046</v>
      </c>
    </row>
    <row r="20" spans="1:24" x14ac:dyDescent="0.2">
      <c r="A20" s="17" t="s">
        <v>44</v>
      </c>
      <c r="B20" s="17" t="s">
        <v>43</v>
      </c>
      <c r="C20" s="18" t="s">
        <v>325</v>
      </c>
      <c r="D20" s="19"/>
      <c r="E20" s="20">
        <v>18874788</v>
      </c>
      <c r="F20" s="21">
        <v>0</v>
      </c>
      <c r="G20" s="22">
        <v>18874788</v>
      </c>
      <c r="H20" s="19">
        <v>18.800999999999998</v>
      </c>
      <c r="I20" s="23">
        <v>0</v>
      </c>
      <c r="J20" s="23">
        <v>0</v>
      </c>
      <c r="K20" s="19">
        <v>0</v>
      </c>
      <c r="L20" s="24">
        <v>5.298</v>
      </c>
      <c r="M20" s="23">
        <v>2.6490363759317453E-4</v>
      </c>
      <c r="N20" s="25">
        <v>24.099264903637589</v>
      </c>
      <c r="O20" s="23">
        <v>51.948</v>
      </c>
      <c r="P20" s="26">
        <v>554041.49603900732</v>
      </c>
      <c r="Q20" s="37">
        <v>5</v>
      </c>
      <c r="R20" s="38">
        <v>0</v>
      </c>
      <c r="S20" s="38">
        <v>0</v>
      </c>
      <c r="T20" s="38">
        <v>0</v>
      </c>
      <c r="U20" s="38">
        <v>0</v>
      </c>
      <c r="V20" s="49"/>
      <c r="W20" s="49">
        <v>24.099264903637589</v>
      </c>
      <c r="X20" s="50">
        <v>27.848735096362411</v>
      </c>
    </row>
    <row r="21" spans="1:24" x14ac:dyDescent="0.2">
      <c r="A21" s="17" t="s">
        <v>45</v>
      </c>
      <c r="B21" s="17" t="s">
        <v>43</v>
      </c>
      <c r="C21" s="18" t="s">
        <v>326</v>
      </c>
      <c r="D21" s="19"/>
      <c r="E21" s="20">
        <v>29962661</v>
      </c>
      <c r="F21" s="21">
        <v>0</v>
      </c>
      <c r="G21" s="22">
        <v>29962661</v>
      </c>
      <c r="H21" s="19">
        <v>27</v>
      </c>
      <c r="I21" s="23">
        <v>0</v>
      </c>
      <c r="J21" s="23">
        <v>0</v>
      </c>
      <c r="K21" s="19">
        <v>0</v>
      </c>
      <c r="L21" s="24">
        <v>0</v>
      </c>
      <c r="M21" s="23">
        <v>2.9002764474089934E-2</v>
      </c>
      <c r="N21" s="25">
        <v>27.02900276447409</v>
      </c>
      <c r="O21" s="23">
        <v>112.372</v>
      </c>
      <c r="P21" s="26">
        <v>2315050.4056537631</v>
      </c>
      <c r="Q21" s="37">
        <v>869</v>
      </c>
      <c r="R21" s="38">
        <v>0</v>
      </c>
      <c r="S21" s="38">
        <v>0</v>
      </c>
      <c r="T21" s="38">
        <v>0</v>
      </c>
      <c r="U21" s="38">
        <v>0</v>
      </c>
      <c r="V21" s="49"/>
      <c r="W21" s="49">
        <v>27.02900276447409</v>
      </c>
      <c r="X21" s="50">
        <v>85.342997235525914</v>
      </c>
    </row>
    <row r="22" spans="1:24" x14ac:dyDescent="0.2">
      <c r="A22" s="17" t="s">
        <v>46</v>
      </c>
      <c r="B22" s="17" t="s">
        <v>43</v>
      </c>
      <c r="C22" s="18" t="s">
        <v>327</v>
      </c>
      <c r="D22" s="19"/>
      <c r="E22" s="20">
        <v>7553764</v>
      </c>
      <c r="F22" s="21">
        <v>0</v>
      </c>
      <c r="G22" s="22">
        <v>7553764</v>
      </c>
      <c r="H22" s="19">
        <v>27</v>
      </c>
      <c r="I22" s="23">
        <v>0</v>
      </c>
      <c r="J22" s="23">
        <v>0</v>
      </c>
      <c r="K22" s="19">
        <v>0</v>
      </c>
      <c r="L22" s="24">
        <v>0</v>
      </c>
      <c r="M22" s="23">
        <v>6.8707468223788828E-2</v>
      </c>
      <c r="N22" s="25">
        <v>27.068707468223788</v>
      </c>
      <c r="O22" s="23">
        <v>188.39700000000002</v>
      </c>
      <c r="P22" s="26">
        <v>1117661.4217993128</v>
      </c>
      <c r="Q22" s="37">
        <v>519</v>
      </c>
      <c r="R22" s="38">
        <v>0</v>
      </c>
      <c r="S22" s="38">
        <v>0</v>
      </c>
      <c r="T22" s="38">
        <v>0</v>
      </c>
      <c r="U22" s="38">
        <v>0</v>
      </c>
      <c r="V22" s="49"/>
      <c r="W22" s="49">
        <v>27.068707468223788</v>
      </c>
      <c r="X22" s="50">
        <v>161.32829253177624</v>
      </c>
    </row>
    <row r="23" spans="1:24" x14ac:dyDescent="0.2">
      <c r="A23" s="17" t="s">
        <v>47</v>
      </c>
      <c r="B23" s="17" t="s">
        <v>43</v>
      </c>
      <c r="C23" s="18" t="s">
        <v>328</v>
      </c>
      <c r="D23" s="19"/>
      <c r="E23" s="20">
        <v>14967243</v>
      </c>
      <c r="F23" s="21">
        <v>0</v>
      </c>
      <c r="G23" s="22">
        <v>14967243</v>
      </c>
      <c r="H23" s="19">
        <v>10.756</v>
      </c>
      <c r="I23" s="23">
        <v>0</v>
      </c>
      <c r="J23" s="23">
        <v>0.31</v>
      </c>
      <c r="K23" s="19">
        <v>0</v>
      </c>
      <c r="L23" s="24">
        <v>10.022</v>
      </c>
      <c r="M23" s="23">
        <v>0</v>
      </c>
      <c r="N23" s="25">
        <v>21.088000000000001</v>
      </c>
      <c r="O23" s="23">
        <v>60.332999999999998</v>
      </c>
      <c r="P23" s="26">
        <v>677308.83891851245</v>
      </c>
      <c r="Q23" s="37">
        <v>0</v>
      </c>
      <c r="R23" s="38">
        <v>0</v>
      </c>
      <c r="S23" s="38">
        <v>0</v>
      </c>
      <c r="T23" s="38">
        <v>0</v>
      </c>
      <c r="U23" s="38">
        <v>0</v>
      </c>
      <c r="V23" s="49"/>
      <c r="W23" s="49">
        <v>21.088000000000001</v>
      </c>
      <c r="X23" s="50">
        <v>39.244999999999997</v>
      </c>
    </row>
    <row r="24" spans="1:24" x14ac:dyDescent="0.2">
      <c r="A24" s="17" t="s">
        <v>48</v>
      </c>
      <c r="B24" s="17" t="s">
        <v>49</v>
      </c>
      <c r="C24" s="18" t="s">
        <v>50</v>
      </c>
      <c r="D24" s="19"/>
      <c r="E24" s="20">
        <v>65335960</v>
      </c>
      <c r="F24" s="21">
        <v>0</v>
      </c>
      <c r="G24" s="22">
        <v>65335960</v>
      </c>
      <c r="H24" s="19">
        <v>19.498000000000001</v>
      </c>
      <c r="I24" s="23">
        <v>0</v>
      </c>
      <c r="J24" s="23">
        <v>0</v>
      </c>
      <c r="K24" s="19">
        <v>0</v>
      </c>
      <c r="L24" s="24">
        <v>0</v>
      </c>
      <c r="M24" s="23">
        <v>7.2147099392126483E-3</v>
      </c>
      <c r="N24" s="25">
        <v>19.505214709939214</v>
      </c>
      <c r="O24" s="23">
        <v>326.702</v>
      </c>
      <c r="P24" s="26">
        <v>18564368.268345453</v>
      </c>
      <c r="Q24" s="37">
        <v>471.38</v>
      </c>
      <c r="R24" s="38">
        <v>0</v>
      </c>
      <c r="S24" s="38">
        <v>0</v>
      </c>
      <c r="T24" s="38">
        <v>0</v>
      </c>
      <c r="U24" s="38">
        <v>0</v>
      </c>
      <c r="V24" s="49"/>
      <c r="W24" s="49">
        <v>19.505214709939214</v>
      </c>
      <c r="X24" s="50">
        <v>307.1967852900608</v>
      </c>
    </row>
    <row r="25" spans="1:24" x14ac:dyDescent="0.2">
      <c r="A25" s="17" t="s">
        <v>51</v>
      </c>
      <c r="B25" s="17" t="s">
        <v>49</v>
      </c>
      <c r="C25" s="18" t="s">
        <v>329</v>
      </c>
      <c r="D25" s="19"/>
      <c r="E25" s="20">
        <v>23726430</v>
      </c>
      <c r="F25" s="21">
        <v>0</v>
      </c>
      <c r="G25" s="22">
        <v>23726430</v>
      </c>
      <c r="H25" s="19">
        <v>18.914999999999999</v>
      </c>
      <c r="I25" s="23">
        <v>0</v>
      </c>
      <c r="J25" s="23">
        <v>5.3010000000000002</v>
      </c>
      <c r="K25" s="19">
        <v>0</v>
      </c>
      <c r="L25" s="24">
        <v>0</v>
      </c>
      <c r="M25" s="23">
        <v>5.6898572604475265E-5</v>
      </c>
      <c r="N25" s="25">
        <v>24.216056898572607</v>
      </c>
      <c r="O25" s="23">
        <v>128.083</v>
      </c>
      <c r="P25" s="26">
        <v>2375499.231479425</v>
      </c>
      <c r="Q25" s="37">
        <v>1.35</v>
      </c>
      <c r="R25" s="38">
        <v>0</v>
      </c>
      <c r="S25" s="38">
        <v>0</v>
      </c>
      <c r="T25" s="38">
        <v>0</v>
      </c>
      <c r="U25" s="38">
        <v>0</v>
      </c>
      <c r="V25" s="49"/>
      <c r="W25" s="49">
        <v>24.216056898572607</v>
      </c>
      <c r="X25" s="50">
        <v>103.8669431014274</v>
      </c>
    </row>
    <row r="26" spans="1:24" x14ac:dyDescent="0.2">
      <c r="A26" s="17" t="s">
        <v>52</v>
      </c>
      <c r="B26" s="17" t="s">
        <v>53</v>
      </c>
      <c r="C26" s="18" t="s">
        <v>330</v>
      </c>
      <c r="D26" s="19"/>
      <c r="E26" s="20">
        <v>4176299241</v>
      </c>
      <c r="F26" s="21">
        <v>-139342601</v>
      </c>
      <c r="G26" s="22">
        <v>4315641842</v>
      </c>
      <c r="H26" s="19">
        <v>24.995000000000001</v>
      </c>
      <c r="I26" s="23">
        <v>0</v>
      </c>
      <c r="J26" s="23">
        <v>0</v>
      </c>
      <c r="K26" s="19">
        <v>0</v>
      </c>
      <c r="L26" s="24">
        <v>7.8140000000000001</v>
      </c>
      <c r="M26" s="23">
        <v>0.51200515734308227</v>
      </c>
      <c r="N26" s="25">
        <v>33.32100515734308</v>
      </c>
      <c r="O26" s="23">
        <v>65.576999999999998</v>
      </c>
      <c r="P26" s="26">
        <v>149876122.9734951</v>
      </c>
      <c r="Q26" s="37">
        <v>2138286.75</v>
      </c>
      <c r="R26" s="38">
        <v>0</v>
      </c>
      <c r="S26" s="38">
        <v>0</v>
      </c>
      <c r="T26" s="38">
        <v>0</v>
      </c>
      <c r="U26" s="38">
        <v>0</v>
      </c>
      <c r="V26" s="49"/>
      <c r="W26" s="49">
        <v>33.32100515734308</v>
      </c>
      <c r="X26" s="50">
        <v>32.255994842656918</v>
      </c>
    </row>
    <row r="27" spans="1:24" x14ac:dyDescent="0.2">
      <c r="A27" s="17" t="s">
        <v>54</v>
      </c>
      <c r="B27" s="17" t="s">
        <v>53</v>
      </c>
      <c r="C27" s="18" t="s">
        <v>53</v>
      </c>
      <c r="D27" s="19"/>
      <c r="E27" s="20">
        <v>7334080491</v>
      </c>
      <c r="F27" s="21">
        <v>-86847833</v>
      </c>
      <c r="G27" s="22">
        <v>7420928324</v>
      </c>
      <c r="H27" s="19">
        <v>25.023</v>
      </c>
      <c r="I27" s="23">
        <v>0</v>
      </c>
      <c r="J27" s="23">
        <v>0</v>
      </c>
      <c r="K27" s="19">
        <v>0</v>
      </c>
      <c r="L27" s="24">
        <v>9.359</v>
      </c>
      <c r="M27" s="23">
        <v>0.36888951700489325</v>
      </c>
      <c r="N27" s="25">
        <v>34.750889517004893</v>
      </c>
      <c r="O27" s="23">
        <v>35.936</v>
      </c>
      <c r="P27" s="26">
        <v>60758032.607421912</v>
      </c>
      <c r="Q27" s="37">
        <v>2705465.41</v>
      </c>
      <c r="R27" s="38">
        <v>0.995</v>
      </c>
      <c r="S27" s="38">
        <v>0</v>
      </c>
      <c r="T27" s="38">
        <v>0</v>
      </c>
      <c r="U27" s="38">
        <v>3.7090000000000001</v>
      </c>
      <c r="V27" s="49"/>
      <c r="W27" s="49">
        <v>39.454889517004894</v>
      </c>
      <c r="X27" s="50">
        <v>-3.5188895170048937</v>
      </c>
    </row>
    <row r="28" spans="1:24" x14ac:dyDescent="0.2">
      <c r="A28" s="17" t="s">
        <v>55</v>
      </c>
      <c r="B28" s="17" t="s">
        <v>56</v>
      </c>
      <c r="C28" s="18" t="s">
        <v>331</v>
      </c>
      <c r="D28" s="19"/>
      <c r="E28" s="20">
        <v>227527770</v>
      </c>
      <c r="F28" s="21">
        <v>0</v>
      </c>
      <c r="G28" s="22">
        <v>227527770</v>
      </c>
      <c r="H28" s="19">
        <v>15.981999999999999</v>
      </c>
      <c r="I28" s="23">
        <v>0</v>
      </c>
      <c r="J28" s="23">
        <v>0</v>
      </c>
      <c r="K28" s="19">
        <v>0</v>
      </c>
      <c r="L28" s="24">
        <v>8.9849999999999994</v>
      </c>
      <c r="M28" s="23">
        <v>3.8070517721858745E-2</v>
      </c>
      <c r="N28" s="25">
        <v>25.005070517721858</v>
      </c>
      <c r="O28" s="23">
        <v>40.169999999999995</v>
      </c>
      <c r="P28" s="26">
        <v>4836154.8954431051</v>
      </c>
      <c r="Q28" s="37">
        <v>8662.1</v>
      </c>
      <c r="R28" s="38">
        <v>0</v>
      </c>
      <c r="S28" s="38">
        <v>0</v>
      </c>
      <c r="T28" s="38">
        <v>0</v>
      </c>
      <c r="U28" s="38">
        <v>0</v>
      </c>
      <c r="V28" s="49"/>
      <c r="W28" s="49">
        <v>25.005070517721858</v>
      </c>
      <c r="X28" s="50">
        <v>15.164929482278136</v>
      </c>
    </row>
    <row r="29" spans="1:24" x14ac:dyDescent="0.2">
      <c r="A29" s="17" t="s">
        <v>57</v>
      </c>
      <c r="B29" s="17" t="s">
        <v>56</v>
      </c>
      <c r="C29" s="18" t="s">
        <v>332</v>
      </c>
      <c r="D29" s="19"/>
      <c r="E29" s="20">
        <v>274980384</v>
      </c>
      <c r="F29" s="21">
        <v>0</v>
      </c>
      <c r="G29" s="22">
        <v>274980384</v>
      </c>
      <c r="H29" s="19">
        <v>14.693</v>
      </c>
      <c r="I29" s="23">
        <v>0</v>
      </c>
      <c r="J29" s="23">
        <v>0</v>
      </c>
      <c r="K29" s="19">
        <v>0</v>
      </c>
      <c r="L29" s="24">
        <v>9.0830000000000002</v>
      </c>
      <c r="M29" s="23">
        <v>8.8539406505447324E-2</v>
      </c>
      <c r="N29" s="25">
        <v>23.864539406505447</v>
      </c>
      <c r="O29" s="23">
        <v>43.4</v>
      </c>
      <c r="P29" s="26">
        <v>6303278.6881282218</v>
      </c>
      <c r="Q29" s="37">
        <v>24346.600000000002</v>
      </c>
      <c r="R29" s="38">
        <v>0</v>
      </c>
      <c r="S29" s="38">
        <v>0</v>
      </c>
      <c r="T29" s="38">
        <v>0</v>
      </c>
      <c r="U29" s="38">
        <v>0</v>
      </c>
      <c r="V29" s="49"/>
      <c r="W29" s="49">
        <v>23.864539406505447</v>
      </c>
      <c r="X29" s="50">
        <v>19.535460593494552</v>
      </c>
    </row>
    <row r="30" spans="1:24" x14ac:dyDescent="0.2">
      <c r="A30" s="17" t="s">
        <v>58</v>
      </c>
      <c r="B30" s="17" t="s">
        <v>59</v>
      </c>
      <c r="C30" s="18" t="s">
        <v>60</v>
      </c>
      <c r="D30" s="19"/>
      <c r="E30" s="20">
        <v>44317424</v>
      </c>
      <c r="F30" s="21">
        <v>0</v>
      </c>
      <c r="G30" s="22">
        <v>44317424</v>
      </c>
      <c r="H30" s="19">
        <v>7.8140000000000001</v>
      </c>
      <c r="I30" s="23">
        <v>0</v>
      </c>
      <c r="J30" s="23">
        <v>1.6559999999999999</v>
      </c>
      <c r="K30" s="19">
        <v>0</v>
      </c>
      <c r="L30" s="24">
        <v>5.5279999999999996</v>
      </c>
      <c r="M30" s="23">
        <v>1.3987726362434784E-3</v>
      </c>
      <c r="N30" s="25">
        <v>14.999398772636244</v>
      </c>
      <c r="O30" s="23">
        <v>39.58</v>
      </c>
      <c r="P30" s="26">
        <v>1282087.0993318565</v>
      </c>
      <c r="Q30" s="37">
        <v>61.99</v>
      </c>
      <c r="R30" s="38">
        <v>0</v>
      </c>
      <c r="S30" s="38">
        <v>0</v>
      </c>
      <c r="T30" s="38">
        <v>0</v>
      </c>
      <c r="U30" s="38">
        <v>0</v>
      </c>
      <c r="V30" s="49"/>
      <c r="W30" s="49">
        <v>14.999398772636244</v>
      </c>
      <c r="X30" s="50">
        <v>24.580601227363754</v>
      </c>
    </row>
    <row r="31" spans="1:24" x14ac:dyDescent="0.2">
      <c r="A31" s="17" t="s">
        <v>61</v>
      </c>
      <c r="B31" s="17" t="s">
        <v>59</v>
      </c>
      <c r="C31" s="18" t="s">
        <v>59</v>
      </c>
      <c r="D31" s="19"/>
      <c r="E31" s="20">
        <v>84856566</v>
      </c>
      <c r="F31" s="21">
        <v>0</v>
      </c>
      <c r="G31" s="22">
        <v>84856566</v>
      </c>
      <c r="H31" s="19">
        <v>6.6740000000000004</v>
      </c>
      <c r="I31" s="23">
        <v>0</v>
      </c>
      <c r="J31" s="23">
        <v>0</v>
      </c>
      <c r="K31" s="19">
        <v>0</v>
      </c>
      <c r="L31" s="24">
        <v>6.6480000000000006</v>
      </c>
      <c r="M31" s="23">
        <v>1.6557351613780835E-4</v>
      </c>
      <c r="N31" s="25">
        <v>13.32216557351614</v>
      </c>
      <c r="O31" s="23">
        <v>31.497999999999998</v>
      </c>
      <c r="P31" s="26">
        <v>1914376.2509143152</v>
      </c>
      <c r="Q31" s="37">
        <v>14.05</v>
      </c>
      <c r="R31" s="38">
        <v>0</v>
      </c>
      <c r="S31" s="38">
        <v>0</v>
      </c>
      <c r="T31" s="38">
        <v>0</v>
      </c>
      <c r="U31" s="38">
        <v>0</v>
      </c>
      <c r="V31" s="49"/>
      <c r="W31" s="49">
        <v>13.32216557351614</v>
      </c>
      <c r="X31" s="50">
        <v>18.17583442648386</v>
      </c>
    </row>
    <row r="32" spans="1:24" x14ac:dyDescent="0.2">
      <c r="A32" s="17" t="s">
        <v>62</v>
      </c>
      <c r="B32" s="17" t="s">
        <v>63</v>
      </c>
      <c r="C32" s="18" t="s">
        <v>63</v>
      </c>
      <c r="D32" s="19"/>
      <c r="E32" s="20">
        <v>364136650</v>
      </c>
      <c r="F32" s="21">
        <v>0</v>
      </c>
      <c r="G32" s="22">
        <v>364136650</v>
      </c>
      <c r="H32" s="19">
        <v>12.481</v>
      </c>
      <c r="I32" s="23">
        <v>0</v>
      </c>
      <c r="J32" s="23">
        <v>0</v>
      </c>
      <c r="K32" s="19">
        <v>0</v>
      </c>
      <c r="L32" s="24">
        <v>2.6830000000000003</v>
      </c>
      <c r="M32" s="23">
        <v>3.676806495583457E-3</v>
      </c>
      <c r="N32" s="25">
        <v>15.167676806495583</v>
      </c>
      <c r="O32" s="23">
        <v>19.329999999999998</v>
      </c>
      <c r="P32" s="26">
        <v>1975459.3554032329</v>
      </c>
      <c r="Q32" s="37">
        <v>1338.86</v>
      </c>
      <c r="R32" s="38">
        <v>0</v>
      </c>
      <c r="S32" s="38">
        <v>0</v>
      </c>
      <c r="T32" s="38">
        <v>0</v>
      </c>
      <c r="U32" s="38">
        <v>0</v>
      </c>
      <c r="V32" s="49"/>
      <c r="W32" s="49">
        <v>15.167676806495583</v>
      </c>
      <c r="X32" s="50">
        <v>4.1623231935044149</v>
      </c>
    </row>
    <row r="33" spans="1:24" x14ac:dyDescent="0.2">
      <c r="A33" s="17" t="s">
        <v>64</v>
      </c>
      <c r="B33" s="17" t="s">
        <v>65</v>
      </c>
      <c r="C33" s="18" t="s">
        <v>333</v>
      </c>
      <c r="D33" s="19"/>
      <c r="E33" s="20">
        <v>32394954</v>
      </c>
      <c r="F33" s="21">
        <v>0</v>
      </c>
      <c r="G33" s="22">
        <v>32394954</v>
      </c>
      <c r="H33" s="19">
        <v>17.123000000000001</v>
      </c>
      <c r="I33" s="23">
        <v>0</v>
      </c>
      <c r="J33" s="23">
        <v>5.8609999999999998</v>
      </c>
      <c r="K33" s="19">
        <v>0</v>
      </c>
      <c r="L33" s="24">
        <v>0</v>
      </c>
      <c r="M33" s="23">
        <v>0.44469888736375424</v>
      </c>
      <c r="N33" s="25">
        <v>23.428698887363755</v>
      </c>
      <c r="O33" s="23">
        <v>303.45299999999997</v>
      </c>
      <c r="P33" s="26">
        <v>8575106.1151288543</v>
      </c>
      <c r="Q33" s="37">
        <v>14406</v>
      </c>
      <c r="R33" s="38">
        <v>0</v>
      </c>
      <c r="S33" s="38">
        <v>0</v>
      </c>
      <c r="T33" s="38">
        <v>0</v>
      </c>
      <c r="U33" s="38">
        <v>0</v>
      </c>
      <c r="V33" s="49"/>
      <c r="W33" s="49">
        <v>23.428698887363755</v>
      </c>
      <c r="X33" s="50">
        <v>280.02430111263624</v>
      </c>
    </row>
    <row r="34" spans="1:24" x14ac:dyDescent="0.2">
      <c r="A34" s="17" t="s">
        <v>66</v>
      </c>
      <c r="B34" s="17" t="s">
        <v>65</v>
      </c>
      <c r="C34" s="18" t="s">
        <v>334</v>
      </c>
      <c r="D34" s="19"/>
      <c r="E34" s="20">
        <v>8860794</v>
      </c>
      <c r="F34" s="21">
        <v>0</v>
      </c>
      <c r="G34" s="22">
        <v>8860794</v>
      </c>
      <c r="H34" s="19">
        <v>27</v>
      </c>
      <c r="I34" s="23">
        <v>0</v>
      </c>
      <c r="J34" s="23">
        <v>0</v>
      </c>
      <c r="K34" s="19">
        <v>0</v>
      </c>
      <c r="L34" s="24">
        <v>0</v>
      </c>
      <c r="M34" s="23">
        <v>4.4691254530914493E-2</v>
      </c>
      <c r="N34" s="25">
        <v>27.044691254530914</v>
      </c>
      <c r="O34" s="23">
        <v>443.61</v>
      </c>
      <c r="P34" s="26">
        <v>3411961.2674304666</v>
      </c>
      <c r="Q34" s="37">
        <v>396</v>
      </c>
      <c r="R34" s="38">
        <v>0</v>
      </c>
      <c r="S34" s="38">
        <v>0</v>
      </c>
      <c r="T34" s="38">
        <v>0</v>
      </c>
      <c r="U34" s="38">
        <v>0</v>
      </c>
      <c r="V34" s="49"/>
      <c r="W34" s="49">
        <v>27.044691254530914</v>
      </c>
      <c r="X34" s="50">
        <v>416.56530874546911</v>
      </c>
    </row>
    <row r="35" spans="1:24" x14ac:dyDescent="0.2">
      <c r="A35" s="17" t="s">
        <v>67</v>
      </c>
      <c r="B35" s="17" t="s">
        <v>65</v>
      </c>
      <c r="C35" s="18" t="s">
        <v>335</v>
      </c>
      <c r="D35" s="19"/>
      <c r="E35" s="20">
        <v>28806422</v>
      </c>
      <c r="F35" s="21">
        <v>0</v>
      </c>
      <c r="G35" s="22">
        <v>28806422</v>
      </c>
      <c r="H35" s="19">
        <v>18.788</v>
      </c>
      <c r="I35" s="23">
        <v>0</v>
      </c>
      <c r="J35" s="23">
        <v>0</v>
      </c>
      <c r="K35" s="19">
        <v>0</v>
      </c>
      <c r="L35" s="24">
        <v>0</v>
      </c>
      <c r="M35" s="23">
        <v>0.12160482825669915</v>
      </c>
      <c r="N35" s="25">
        <v>18.9096048282567</v>
      </c>
      <c r="O35" s="23">
        <v>93.274000000000001</v>
      </c>
      <c r="P35" s="26">
        <v>1949016.0819645578</v>
      </c>
      <c r="Q35" s="37">
        <v>3503</v>
      </c>
      <c r="R35" s="38">
        <v>0</v>
      </c>
      <c r="S35" s="38">
        <v>0</v>
      </c>
      <c r="T35" s="38">
        <v>0</v>
      </c>
      <c r="U35" s="38">
        <v>0</v>
      </c>
      <c r="V35" s="49"/>
      <c r="W35" s="49">
        <v>18.9096048282567</v>
      </c>
      <c r="X35" s="50">
        <v>74.364395171743297</v>
      </c>
    </row>
    <row r="36" spans="1:24" x14ac:dyDescent="0.2">
      <c r="A36" s="17" t="s">
        <v>68</v>
      </c>
      <c r="B36" s="17" t="s">
        <v>69</v>
      </c>
      <c r="C36" s="18" t="s">
        <v>336</v>
      </c>
      <c r="D36" s="19"/>
      <c r="E36" s="20">
        <v>58098077</v>
      </c>
      <c r="F36" s="21">
        <v>0</v>
      </c>
      <c r="G36" s="22">
        <v>58098077</v>
      </c>
      <c r="H36" s="19">
        <v>16.28</v>
      </c>
      <c r="I36" s="23">
        <v>0</v>
      </c>
      <c r="J36" s="23">
        <v>0</v>
      </c>
      <c r="K36" s="19">
        <v>0</v>
      </c>
      <c r="L36" s="24">
        <v>0</v>
      </c>
      <c r="M36" s="23">
        <v>7.5973254674160717E-2</v>
      </c>
      <c r="N36" s="25">
        <v>16.355973254674161</v>
      </c>
      <c r="O36" s="23">
        <v>53.863</v>
      </c>
      <c r="P36" s="26">
        <v>1963168.8885612937</v>
      </c>
      <c r="Q36" s="37">
        <v>4413.8999999999996</v>
      </c>
      <c r="R36" s="38">
        <v>0</v>
      </c>
      <c r="S36" s="38">
        <v>0</v>
      </c>
      <c r="T36" s="38">
        <v>0</v>
      </c>
      <c r="U36" s="38">
        <v>0</v>
      </c>
      <c r="V36" s="49"/>
      <c r="W36" s="49">
        <v>16.355973254674161</v>
      </c>
      <c r="X36" s="50">
        <v>37.507026745325838</v>
      </c>
    </row>
    <row r="37" spans="1:24" x14ac:dyDescent="0.2">
      <c r="A37" s="17" t="s">
        <v>70</v>
      </c>
      <c r="B37" s="17" t="s">
        <v>69</v>
      </c>
      <c r="C37" s="18" t="s">
        <v>337</v>
      </c>
      <c r="D37" s="19"/>
      <c r="E37" s="20">
        <v>67865503</v>
      </c>
      <c r="F37" s="21">
        <v>0</v>
      </c>
      <c r="G37" s="22">
        <v>67865503</v>
      </c>
      <c r="H37" s="19">
        <v>27</v>
      </c>
      <c r="I37" s="23">
        <v>0</v>
      </c>
      <c r="J37" s="23">
        <v>0</v>
      </c>
      <c r="K37" s="19">
        <v>0</v>
      </c>
      <c r="L37" s="24">
        <v>4.8710000000000004</v>
      </c>
      <c r="M37" s="23">
        <v>9.2943980684855446E-2</v>
      </c>
      <c r="N37" s="25">
        <v>31.963943980684856</v>
      </c>
      <c r="O37" s="23">
        <v>49.762</v>
      </c>
      <c r="P37" s="26">
        <v>1298972.0509064482</v>
      </c>
      <c r="Q37" s="37">
        <v>6307.69</v>
      </c>
      <c r="R37" s="38">
        <v>0</v>
      </c>
      <c r="S37" s="38">
        <v>0</v>
      </c>
      <c r="T37" s="38">
        <v>0</v>
      </c>
      <c r="U37" s="38">
        <v>0</v>
      </c>
      <c r="V37" s="49"/>
      <c r="W37" s="49">
        <v>31.963943980684856</v>
      </c>
      <c r="X37" s="50">
        <v>17.798056019315144</v>
      </c>
    </row>
    <row r="38" spans="1:24" x14ac:dyDescent="0.2">
      <c r="A38" s="17" t="s">
        <v>71</v>
      </c>
      <c r="B38" s="17" t="s">
        <v>72</v>
      </c>
      <c r="C38" s="18" t="s">
        <v>72</v>
      </c>
      <c r="D38" s="19"/>
      <c r="E38" s="20">
        <v>49209885</v>
      </c>
      <c r="F38" s="21">
        <v>0</v>
      </c>
      <c r="G38" s="22">
        <v>49209885</v>
      </c>
      <c r="H38" s="19">
        <v>16.449000000000002</v>
      </c>
      <c r="I38" s="23">
        <v>0</v>
      </c>
      <c r="J38" s="23">
        <v>0</v>
      </c>
      <c r="K38" s="19">
        <v>0</v>
      </c>
      <c r="L38" s="24">
        <v>0</v>
      </c>
      <c r="M38" s="23">
        <v>0.59939644240176537</v>
      </c>
      <c r="N38" s="25">
        <v>17.048396442401767</v>
      </c>
      <c r="O38" s="23">
        <v>92.938999999999993</v>
      </c>
      <c r="P38" s="26">
        <v>3437484.8432576424</v>
      </c>
      <c r="Q38" s="37">
        <v>29496.23</v>
      </c>
      <c r="R38" s="38">
        <v>0</v>
      </c>
      <c r="S38" s="38">
        <v>0</v>
      </c>
      <c r="T38" s="38">
        <v>0</v>
      </c>
      <c r="U38" s="38">
        <v>0</v>
      </c>
      <c r="V38" s="49"/>
      <c r="W38" s="49">
        <v>17.048396442401767</v>
      </c>
      <c r="X38" s="50">
        <v>75.890603557598226</v>
      </c>
    </row>
    <row r="39" spans="1:24" x14ac:dyDescent="0.2">
      <c r="A39" s="17" t="s">
        <v>73</v>
      </c>
      <c r="B39" s="17" t="s">
        <v>74</v>
      </c>
      <c r="C39" s="18" t="s">
        <v>338</v>
      </c>
      <c r="D39" s="19"/>
      <c r="E39" s="20">
        <v>106362020</v>
      </c>
      <c r="F39" s="21">
        <v>0</v>
      </c>
      <c r="G39" s="22">
        <v>106362020</v>
      </c>
      <c r="H39" s="19">
        <v>22.902999999999999</v>
      </c>
      <c r="I39" s="23">
        <v>0</v>
      </c>
      <c r="J39" s="23">
        <v>0</v>
      </c>
      <c r="K39" s="19">
        <v>0</v>
      </c>
      <c r="L39" s="24">
        <v>0</v>
      </c>
      <c r="M39" s="23">
        <v>6.8556426438685534E-3</v>
      </c>
      <c r="N39" s="25">
        <v>22.909855642643866</v>
      </c>
      <c r="O39" s="23">
        <v>36.591000000000001</v>
      </c>
      <c r="P39" s="26">
        <v>1158288.0569153114</v>
      </c>
      <c r="Q39" s="37">
        <v>729.18</v>
      </c>
      <c r="R39" s="38">
        <v>0</v>
      </c>
      <c r="S39" s="38">
        <v>0</v>
      </c>
      <c r="T39" s="38">
        <v>0</v>
      </c>
      <c r="U39" s="38">
        <v>0</v>
      </c>
      <c r="V39" s="49"/>
      <c r="W39" s="49">
        <v>22.909855642643866</v>
      </c>
      <c r="X39" s="50">
        <v>13.681144357356136</v>
      </c>
    </row>
    <row r="40" spans="1:24" x14ac:dyDescent="0.2">
      <c r="A40" s="17" t="s">
        <v>75</v>
      </c>
      <c r="B40" s="17" t="s">
        <v>76</v>
      </c>
      <c r="C40" s="18" t="s">
        <v>76</v>
      </c>
      <c r="D40" s="19"/>
      <c r="E40" s="20">
        <v>383812251</v>
      </c>
      <c r="F40" s="21">
        <v>-143800</v>
      </c>
      <c r="G40" s="22">
        <v>383956051</v>
      </c>
      <c r="H40" s="19">
        <v>22.655999999999999</v>
      </c>
      <c r="I40" s="23">
        <v>0</v>
      </c>
      <c r="J40" s="23">
        <v>0</v>
      </c>
      <c r="K40" s="19">
        <v>0</v>
      </c>
      <c r="L40" s="24">
        <v>0</v>
      </c>
      <c r="M40" s="23">
        <v>1.5148656627951149E-2</v>
      </c>
      <c r="N40" s="25">
        <v>22.671148656627949</v>
      </c>
      <c r="O40" s="23">
        <v>107.92599999999999</v>
      </c>
      <c r="P40" s="26">
        <v>29726390.770642344</v>
      </c>
      <c r="Q40" s="37">
        <v>5814.24</v>
      </c>
      <c r="R40" s="38">
        <v>0</v>
      </c>
      <c r="S40" s="38">
        <v>0</v>
      </c>
      <c r="T40" s="38">
        <v>0</v>
      </c>
      <c r="U40" s="38">
        <v>0</v>
      </c>
      <c r="V40" s="49"/>
      <c r="W40" s="49">
        <v>22.671148656627949</v>
      </c>
      <c r="X40" s="50">
        <v>85.254851343372039</v>
      </c>
    </row>
    <row r="41" spans="1:24" x14ac:dyDescent="0.2">
      <c r="A41" s="17" t="s">
        <v>77</v>
      </c>
      <c r="B41" s="17" t="s">
        <v>78</v>
      </c>
      <c r="C41" s="18" t="s">
        <v>78</v>
      </c>
      <c r="D41" s="19"/>
      <c r="E41" s="20">
        <v>20722174107</v>
      </c>
      <c r="F41" s="21">
        <v>-1385827343</v>
      </c>
      <c r="G41" s="22">
        <v>22108001450</v>
      </c>
      <c r="H41" s="19">
        <v>25.541</v>
      </c>
      <c r="I41" s="23">
        <v>0</v>
      </c>
      <c r="J41" s="23">
        <v>0</v>
      </c>
      <c r="K41" s="19">
        <v>0</v>
      </c>
      <c r="L41" s="24">
        <v>6.2720000000000002</v>
      </c>
      <c r="M41" s="23">
        <v>0.54063723922749685</v>
      </c>
      <c r="N41" s="25">
        <v>32.353637239227503</v>
      </c>
      <c r="O41" s="23">
        <v>39.994</v>
      </c>
      <c r="P41" s="26">
        <v>239305460.10086751</v>
      </c>
      <c r="Q41" s="37">
        <v>11203179</v>
      </c>
      <c r="R41" s="38">
        <v>0</v>
      </c>
      <c r="S41" s="38">
        <v>0</v>
      </c>
      <c r="T41" s="38">
        <v>0</v>
      </c>
      <c r="U41" s="38">
        <v>0</v>
      </c>
      <c r="V41" s="49"/>
      <c r="W41" s="49">
        <v>32.353637239227503</v>
      </c>
      <c r="X41" s="50">
        <v>7.6403627607724971</v>
      </c>
    </row>
    <row r="42" spans="1:24" x14ac:dyDescent="0.2">
      <c r="A42" s="17" t="s">
        <v>79</v>
      </c>
      <c r="B42" s="17" t="s">
        <v>80</v>
      </c>
      <c r="C42" s="18" t="s">
        <v>80</v>
      </c>
      <c r="D42" s="19"/>
      <c r="E42" s="20">
        <v>125421128</v>
      </c>
      <c r="F42" s="21">
        <v>0</v>
      </c>
      <c r="G42" s="22">
        <v>125421128</v>
      </c>
      <c r="H42" s="19">
        <v>15.558999999999999</v>
      </c>
      <c r="I42" s="23">
        <v>0</v>
      </c>
      <c r="J42" s="23">
        <v>0</v>
      </c>
      <c r="K42" s="19">
        <v>0</v>
      </c>
      <c r="L42" s="24">
        <v>0</v>
      </c>
      <c r="M42" s="23">
        <v>0</v>
      </c>
      <c r="N42" s="25">
        <v>15.558999999999999</v>
      </c>
      <c r="O42" s="23">
        <v>25.54</v>
      </c>
      <c r="P42" s="26">
        <v>1019264.3504747977</v>
      </c>
      <c r="Q42" s="37">
        <v>0</v>
      </c>
      <c r="R42" s="38">
        <v>0</v>
      </c>
      <c r="S42" s="38">
        <v>0</v>
      </c>
      <c r="T42" s="38">
        <v>0</v>
      </c>
      <c r="U42" s="38">
        <v>0</v>
      </c>
      <c r="V42" s="49"/>
      <c r="W42" s="49">
        <v>15.558999999999999</v>
      </c>
      <c r="X42" s="50">
        <v>9.9809999999999999</v>
      </c>
    </row>
    <row r="43" spans="1:24" x14ac:dyDescent="0.2">
      <c r="A43" s="17" t="s">
        <v>81</v>
      </c>
      <c r="B43" s="17" t="s">
        <v>82</v>
      </c>
      <c r="C43" s="18" t="s">
        <v>82</v>
      </c>
      <c r="D43" s="19"/>
      <c r="E43" s="20">
        <v>7287446506</v>
      </c>
      <c r="F43" s="21">
        <v>-49993754</v>
      </c>
      <c r="G43" s="22">
        <v>7337440260</v>
      </c>
      <c r="H43" s="19">
        <v>25.44</v>
      </c>
      <c r="I43" s="23">
        <v>0</v>
      </c>
      <c r="J43" s="23">
        <v>0</v>
      </c>
      <c r="K43" s="19">
        <v>0</v>
      </c>
      <c r="L43" s="24">
        <v>4.6260000000000003</v>
      </c>
      <c r="M43" s="23">
        <v>0.18567470222744714</v>
      </c>
      <c r="N43" s="25">
        <v>30.251674702227451</v>
      </c>
      <c r="O43" s="23">
        <v>77.81</v>
      </c>
      <c r="P43" s="26">
        <v>335511373.00797272</v>
      </c>
      <c r="Q43" s="37">
        <v>1353094.46</v>
      </c>
      <c r="R43" s="38">
        <v>0</v>
      </c>
      <c r="S43" s="38">
        <v>0</v>
      </c>
      <c r="T43" s="38">
        <v>0</v>
      </c>
      <c r="U43" s="38">
        <v>0</v>
      </c>
      <c r="V43" s="49"/>
      <c r="W43" s="49">
        <v>30.251674702227451</v>
      </c>
      <c r="X43" s="50">
        <v>47.558325297772555</v>
      </c>
    </row>
    <row r="44" spans="1:24" x14ac:dyDescent="0.2">
      <c r="A44" s="17" t="s">
        <v>83</v>
      </c>
      <c r="B44" s="17" t="s">
        <v>84</v>
      </c>
      <c r="C44" s="18" t="s">
        <v>84</v>
      </c>
      <c r="D44" s="19"/>
      <c r="E44" s="20">
        <v>3166034880</v>
      </c>
      <c r="F44" s="21">
        <v>-143265520</v>
      </c>
      <c r="G44" s="22">
        <v>3309300400</v>
      </c>
      <c r="H44" s="19">
        <v>11.618</v>
      </c>
      <c r="I44" s="23">
        <v>0</v>
      </c>
      <c r="J44" s="23">
        <v>0.66900000000000004</v>
      </c>
      <c r="K44" s="19">
        <v>0</v>
      </c>
      <c r="L44" s="24">
        <v>4.625</v>
      </c>
      <c r="M44" s="23">
        <v>0.28328844248235197</v>
      </c>
      <c r="N44" s="25">
        <v>17.195288442482351</v>
      </c>
      <c r="O44" s="23">
        <v>20.365000000000002</v>
      </c>
      <c r="P44" s="26">
        <v>20207903.995962821</v>
      </c>
      <c r="Q44" s="37">
        <v>896901.09000000008</v>
      </c>
      <c r="R44" s="38">
        <v>0.316</v>
      </c>
      <c r="S44" s="38">
        <v>0</v>
      </c>
      <c r="T44" s="38">
        <v>0</v>
      </c>
      <c r="U44" s="38">
        <v>0</v>
      </c>
      <c r="V44" s="49"/>
      <c r="W44" s="49">
        <v>17.51128844248235</v>
      </c>
      <c r="X44" s="50">
        <v>2.8537115575176522</v>
      </c>
    </row>
    <row r="45" spans="1:24" x14ac:dyDescent="0.2">
      <c r="A45" s="17" t="s">
        <v>85</v>
      </c>
      <c r="B45" s="17" t="s">
        <v>86</v>
      </c>
      <c r="C45" s="18" t="s">
        <v>339</v>
      </c>
      <c r="D45" s="19"/>
      <c r="E45" s="20">
        <v>245392089</v>
      </c>
      <c r="F45" s="21">
        <v>0</v>
      </c>
      <c r="G45" s="22">
        <v>245392089</v>
      </c>
      <c r="H45" s="19">
        <v>26.713999999999999</v>
      </c>
      <c r="I45" s="23">
        <v>0</v>
      </c>
      <c r="J45" s="23">
        <v>0</v>
      </c>
      <c r="K45" s="19">
        <v>0</v>
      </c>
      <c r="L45" s="24">
        <v>0</v>
      </c>
      <c r="M45" s="23">
        <v>7.3881599337132661E-2</v>
      </c>
      <c r="N45" s="25">
        <v>26.78788159933713</v>
      </c>
      <c r="O45" s="23">
        <v>80.259999999999991</v>
      </c>
      <c r="P45" s="26">
        <v>11674354.010038827</v>
      </c>
      <c r="Q45" s="37">
        <v>18129.96</v>
      </c>
      <c r="R45" s="38">
        <v>0</v>
      </c>
      <c r="S45" s="38">
        <v>0</v>
      </c>
      <c r="T45" s="38">
        <v>0</v>
      </c>
      <c r="U45" s="38">
        <v>0</v>
      </c>
      <c r="V45" s="49"/>
      <c r="W45" s="49">
        <v>26.78788159933713</v>
      </c>
      <c r="X45" s="50">
        <v>53.472118400662865</v>
      </c>
    </row>
    <row r="46" spans="1:24" x14ac:dyDescent="0.2">
      <c r="A46" s="17" t="s">
        <v>87</v>
      </c>
      <c r="B46" s="17" t="s">
        <v>86</v>
      </c>
      <c r="C46" s="18" t="s">
        <v>88</v>
      </c>
      <c r="D46" s="19"/>
      <c r="E46" s="20">
        <v>46099466</v>
      </c>
      <c r="F46" s="21">
        <v>0</v>
      </c>
      <c r="G46" s="22">
        <v>46099466</v>
      </c>
      <c r="H46" s="19">
        <v>19.187999999999999</v>
      </c>
      <c r="I46" s="23">
        <v>0</v>
      </c>
      <c r="J46" s="23">
        <v>0</v>
      </c>
      <c r="K46" s="19">
        <v>0</v>
      </c>
      <c r="L46" s="24">
        <v>0</v>
      </c>
      <c r="M46" s="23">
        <v>6.8628994531086326E-2</v>
      </c>
      <c r="N46" s="25">
        <v>19.256628994531084</v>
      </c>
      <c r="O46" s="23">
        <v>72.269000000000005</v>
      </c>
      <c r="P46" s="26">
        <v>2203111.8820981714</v>
      </c>
      <c r="Q46" s="37">
        <v>3163.76</v>
      </c>
      <c r="R46" s="38">
        <v>0</v>
      </c>
      <c r="S46" s="38">
        <v>0</v>
      </c>
      <c r="T46" s="38">
        <v>0</v>
      </c>
      <c r="U46" s="38">
        <v>0</v>
      </c>
      <c r="V46" s="49"/>
      <c r="W46" s="49">
        <v>19.256628994531084</v>
      </c>
      <c r="X46" s="50">
        <v>53.012371005468921</v>
      </c>
    </row>
    <row r="47" spans="1:24" x14ac:dyDescent="0.2">
      <c r="A47" s="17" t="s">
        <v>89</v>
      </c>
      <c r="B47" s="17" t="s">
        <v>86</v>
      </c>
      <c r="C47" s="18" t="s">
        <v>340</v>
      </c>
      <c r="D47" s="19"/>
      <c r="E47" s="20">
        <v>22357282</v>
      </c>
      <c r="F47" s="21">
        <v>0</v>
      </c>
      <c r="G47" s="22">
        <v>22357282</v>
      </c>
      <c r="H47" s="19">
        <v>25.359000000000002</v>
      </c>
      <c r="I47" s="23">
        <v>0</v>
      </c>
      <c r="J47" s="23">
        <v>0</v>
      </c>
      <c r="K47" s="19">
        <v>0</v>
      </c>
      <c r="L47" s="24">
        <v>0</v>
      </c>
      <c r="M47" s="23">
        <v>0.18524702600253468</v>
      </c>
      <c r="N47" s="25">
        <v>25.544247026002537</v>
      </c>
      <c r="O47" s="23">
        <v>174.357</v>
      </c>
      <c r="P47" s="26">
        <v>3051780.3574194326</v>
      </c>
      <c r="Q47" s="37">
        <v>4141.62</v>
      </c>
      <c r="R47" s="38">
        <v>0</v>
      </c>
      <c r="S47" s="38">
        <v>0</v>
      </c>
      <c r="T47" s="38">
        <v>0</v>
      </c>
      <c r="U47" s="38">
        <v>0</v>
      </c>
      <c r="V47" s="49"/>
      <c r="W47" s="49">
        <v>25.544247026002537</v>
      </c>
      <c r="X47" s="50">
        <v>148.81275297399748</v>
      </c>
    </row>
    <row r="48" spans="1:24" x14ac:dyDescent="0.2">
      <c r="A48" s="17" t="s">
        <v>90</v>
      </c>
      <c r="B48" s="17" t="s">
        <v>86</v>
      </c>
      <c r="C48" s="18" t="s">
        <v>86</v>
      </c>
      <c r="D48" s="19"/>
      <c r="E48" s="20">
        <v>25581863</v>
      </c>
      <c r="F48" s="21">
        <v>0</v>
      </c>
      <c r="G48" s="22">
        <v>25581863</v>
      </c>
      <c r="H48" s="19">
        <v>20.596</v>
      </c>
      <c r="I48" s="23">
        <v>0</v>
      </c>
      <c r="J48" s="23">
        <v>0</v>
      </c>
      <c r="K48" s="19">
        <v>0</v>
      </c>
      <c r="L48" s="24">
        <v>0</v>
      </c>
      <c r="M48" s="23">
        <v>2.1144277099756182E-2</v>
      </c>
      <c r="N48" s="25">
        <v>20.617144277099758</v>
      </c>
      <c r="O48" s="23">
        <v>126.59300000000002</v>
      </c>
      <c r="P48" s="26">
        <v>2478217.2050062348</v>
      </c>
      <c r="Q48" s="37">
        <v>540.91</v>
      </c>
      <c r="R48" s="38">
        <v>0</v>
      </c>
      <c r="S48" s="38">
        <v>0</v>
      </c>
      <c r="T48" s="38">
        <v>0</v>
      </c>
      <c r="U48" s="38">
        <v>0</v>
      </c>
      <c r="V48" s="49"/>
      <c r="W48" s="49">
        <v>20.617144277099758</v>
      </c>
      <c r="X48" s="50">
        <v>105.97585572290026</v>
      </c>
    </row>
    <row r="49" spans="1:24" x14ac:dyDescent="0.2">
      <c r="A49" s="17" t="s">
        <v>91</v>
      </c>
      <c r="B49" s="17" t="s">
        <v>86</v>
      </c>
      <c r="C49" s="18" t="s">
        <v>341</v>
      </c>
      <c r="D49" s="19"/>
      <c r="E49" s="20">
        <v>18736258</v>
      </c>
      <c r="F49" s="21">
        <v>0</v>
      </c>
      <c r="G49" s="22">
        <v>18736258</v>
      </c>
      <c r="H49" s="19">
        <v>16.797999999999998</v>
      </c>
      <c r="I49" s="23">
        <v>0</v>
      </c>
      <c r="J49" s="23">
        <v>0</v>
      </c>
      <c r="K49" s="19">
        <v>0</v>
      </c>
      <c r="L49" s="24">
        <v>0</v>
      </c>
      <c r="M49" s="23">
        <v>0</v>
      </c>
      <c r="N49" s="25">
        <v>16.797999999999998</v>
      </c>
      <c r="O49" s="23">
        <v>50.111000000000004</v>
      </c>
      <c r="P49" s="26">
        <v>554486.57775445492</v>
      </c>
      <c r="Q49" s="37">
        <v>0</v>
      </c>
      <c r="R49" s="38">
        <v>0</v>
      </c>
      <c r="S49" s="38">
        <v>0</v>
      </c>
      <c r="T49" s="38">
        <v>0</v>
      </c>
      <c r="U49" s="38">
        <v>0</v>
      </c>
      <c r="V49" s="49"/>
      <c r="W49" s="49">
        <v>16.797999999999998</v>
      </c>
      <c r="X49" s="50">
        <v>33.313000000000002</v>
      </c>
    </row>
    <row r="50" spans="1:24" x14ac:dyDescent="0.2">
      <c r="A50" s="17" t="s">
        <v>92</v>
      </c>
      <c r="B50" s="17" t="s">
        <v>93</v>
      </c>
      <c r="C50" s="18" t="s">
        <v>342</v>
      </c>
      <c r="D50" s="19"/>
      <c r="E50" s="20">
        <v>43734099</v>
      </c>
      <c r="F50" s="21">
        <v>0</v>
      </c>
      <c r="G50" s="22">
        <v>43734099</v>
      </c>
      <c r="H50" s="19">
        <v>27</v>
      </c>
      <c r="I50" s="23">
        <v>0</v>
      </c>
      <c r="J50" s="23">
        <v>0</v>
      </c>
      <c r="K50" s="19">
        <v>0</v>
      </c>
      <c r="L50" s="24">
        <v>0</v>
      </c>
      <c r="M50" s="23">
        <v>8.3383220036155309E-2</v>
      </c>
      <c r="N50" s="25">
        <v>27.083383220036154</v>
      </c>
      <c r="O50" s="23">
        <v>106.328</v>
      </c>
      <c r="P50" s="26">
        <v>3132932.3981936495</v>
      </c>
      <c r="Q50" s="37">
        <v>3646.69</v>
      </c>
      <c r="R50" s="38">
        <v>0</v>
      </c>
      <c r="S50" s="38">
        <v>0</v>
      </c>
      <c r="T50" s="38">
        <v>0</v>
      </c>
      <c r="U50" s="38">
        <v>0</v>
      </c>
      <c r="V50" s="49"/>
      <c r="W50" s="49">
        <v>27.083383220036154</v>
      </c>
      <c r="X50" s="50">
        <v>79.244616779963849</v>
      </c>
    </row>
    <row r="51" spans="1:24" x14ac:dyDescent="0.2">
      <c r="A51" s="17" t="s">
        <v>94</v>
      </c>
      <c r="B51" s="17" t="s">
        <v>93</v>
      </c>
      <c r="C51" s="18" t="s">
        <v>343</v>
      </c>
      <c r="D51" s="19"/>
      <c r="E51" s="20">
        <v>715107040</v>
      </c>
      <c r="F51" s="21">
        <v>-13317160</v>
      </c>
      <c r="G51" s="22">
        <v>728424200</v>
      </c>
      <c r="H51" s="19">
        <v>15.708999999999998</v>
      </c>
      <c r="I51" s="23">
        <v>0</v>
      </c>
      <c r="J51" s="23">
        <v>0</v>
      </c>
      <c r="K51" s="19">
        <v>0</v>
      </c>
      <c r="L51" s="24">
        <v>8.0410000000000004</v>
      </c>
      <c r="M51" s="23">
        <v>2.2093448695456841</v>
      </c>
      <c r="N51" s="25">
        <v>25.959344869545685</v>
      </c>
      <c r="O51" s="23">
        <v>154.09400000000002</v>
      </c>
      <c r="P51" s="26">
        <v>91151890.447417513</v>
      </c>
      <c r="Q51" s="37">
        <v>1579918.07</v>
      </c>
      <c r="R51" s="38">
        <v>0</v>
      </c>
      <c r="S51" s="38">
        <v>0</v>
      </c>
      <c r="T51" s="38">
        <v>0</v>
      </c>
      <c r="U51" s="38">
        <v>0</v>
      </c>
      <c r="V51" s="49"/>
      <c r="W51" s="49">
        <v>25.959344869545685</v>
      </c>
      <c r="X51" s="50">
        <v>128.13465513045435</v>
      </c>
    </row>
    <row r="52" spans="1:24" x14ac:dyDescent="0.2">
      <c r="A52" s="17" t="s">
        <v>95</v>
      </c>
      <c r="B52" s="17" t="s">
        <v>93</v>
      </c>
      <c r="C52" s="18" t="s">
        <v>344</v>
      </c>
      <c r="D52" s="19"/>
      <c r="E52" s="20">
        <v>452379140</v>
      </c>
      <c r="F52" s="21">
        <v>-522640</v>
      </c>
      <c r="G52" s="22">
        <v>452901780</v>
      </c>
      <c r="H52" s="19">
        <v>21.893999999999998</v>
      </c>
      <c r="I52" s="23">
        <v>0</v>
      </c>
      <c r="J52" s="23">
        <v>0</v>
      </c>
      <c r="K52" s="19">
        <v>0</v>
      </c>
      <c r="L52" s="24">
        <v>8.7319999999999993</v>
      </c>
      <c r="M52" s="23">
        <v>0.18753011025221011</v>
      </c>
      <c r="N52" s="25">
        <v>30.813530110252209</v>
      </c>
      <c r="O52" s="23">
        <v>177.97299999999998</v>
      </c>
      <c r="P52" s="26">
        <v>64887161.325598873</v>
      </c>
      <c r="Q52" s="37">
        <v>84834.71</v>
      </c>
      <c r="R52" s="38">
        <v>0</v>
      </c>
      <c r="S52" s="38">
        <v>0</v>
      </c>
      <c r="T52" s="38">
        <v>0</v>
      </c>
      <c r="U52" s="38">
        <v>0</v>
      </c>
      <c r="V52" s="49"/>
      <c r="W52" s="49">
        <v>30.813530110252209</v>
      </c>
      <c r="X52" s="50">
        <v>147.15946988974778</v>
      </c>
    </row>
    <row r="53" spans="1:24" x14ac:dyDescent="0.2">
      <c r="A53" s="17" t="s">
        <v>96</v>
      </c>
      <c r="B53" s="17" t="s">
        <v>93</v>
      </c>
      <c r="C53" s="18" t="s">
        <v>345</v>
      </c>
      <c r="D53" s="19"/>
      <c r="E53" s="20">
        <v>173323360</v>
      </c>
      <c r="F53" s="21">
        <v>-1850340</v>
      </c>
      <c r="G53" s="22">
        <v>175173700</v>
      </c>
      <c r="H53" s="19">
        <v>19.684000000000001</v>
      </c>
      <c r="I53" s="23">
        <v>0</v>
      </c>
      <c r="J53" s="23">
        <v>0</v>
      </c>
      <c r="K53" s="19">
        <v>0</v>
      </c>
      <c r="L53" s="24">
        <v>4.0389999999999997</v>
      </c>
      <c r="M53" s="23">
        <v>0.16137738156010822</v>
      </c>
      <c r="N53" s="25">
        <v>23.884377381560107</v>
      </c>
      <c r="O53" s="23">
        <v>413.86</v>
      </c>
      <c r="P53" s="26">
        <v>63255235.112414658</v>
      </c>
      <c r="Q53" s="37">
        <v>27970.47</v>
      </c>
      <c r="R53" s="38">
        <v>0</v>
      </c>
      <c r="S53" s="38">
        <v>0</v>
      </c>
      <c r="T53" s="38">
        <v>0</v>
      </c>
      <c r="U53" s="38">
        <v>0</v>
      </c>
      <c r="V53" s="49"/>
      <c r="W53" s="49">
        <v>23.884377381560107</v>
      </c>
      <c r="X53" s="50">
        <v>389.9756226184399</v>
      </c>
    </row>
    <row r="54" spans="1:24" x14ac:dyDescent="0.2">
      <c r="A54" s="17" t="s">
        <v>97</v>
      </c>
      <c r="B54" s="17" t="s">
        <v>93</v>
      </c>
      <c r="C54" s="18" t="s">
        <v>346</v>
      </c>
      <c r="D54" s="19"/>
      <c r="E54" s="20">
        <v>3026822100</v>
      </c>
      <c r="F54" s="21">
        <v>-62735640</v>
      </c>
      <c r="G54" s="22">
        <v>3089557740</v>
      </c>
      <c r="H54" s="19">
        <v>20.681999999999999</v>
      </c>
      <c r="I54" s="23">
        <v>0</v>
      </c>
      <c r="J54" s="23">
        <v>0</v>
      </c>
      <c r="K54" s="19">
        <v>0</v>
      </c>
      <c r="L54" s="24">
        <v>10.042999999999999</v>
      </c>
      <c r="M54" s="23">
        <v>0.57355639764887401</v>
      </c>
      <c r="N54" s="25">
        <v>31.298556397648873</v>
      </c>
      <c r="O54" s="23">
        <v>88.59</v>
      </c>
      <c r="P54" s="26">
        <v>153961938.61158589</v>
      </c>
      <c r="Q54" s="37">
        <v>1736053.18</v>
      </c>
      <c r="R54" s="38">
        <v>0</v>
      </c>
      <c r="S54" s="38">
        <v>0</v>
      </c>
      <c r="T54" s="38">
        <v>0</v>
      </c>
      <c r="U54" s="38">
        <v>0</v>
      </c>
      <c r="V54" s="49"/>
      <c r="W54" s="49">
        <v>31.298556397648873</v>
      </c>
      <c r="X54" s="50">
        <v>57.29144360235113</v>
      </c>
    </row>
    <row r="55" spans="1:24" x14ac:dyDescent="0.2">
      <c r="A55" s="17" t="s">
        <v>98</v>
      </c>
      <c r="B55" s="17" t="s">
        <v>93</v>
      </c>
      <c r="C55" s="18" t="s">
        <v>347</v>
      </c>
      <c r="D55" s="19"/>
      <c r="E55" s="20">
        <v>416827670</v>
      </c>
      <c r="F55" s="21">
        <v>0</v>
      </c>
      <c r="G55" s="22">
        <v>416827670</v>
      </c>
      <c r="H55" s="19">
        <v>27</v>
      </c>
      <c r="I55" s="23">
        <v>0</v>
      </c>
      <c r="J55" s="23">
        <v>0</v>
      </c>
      <c r="K55" s="19">
        <v>0</v>
      </c>
      <c r="L55" s="24">
        <v>12.373000000000001</v>
      </c>
      <c r="M55" s="23">
        <v>0.12939275360486505</v>
      </c>
      <c r="N55" s="25">
        <v>39.502392753604873</v>
      </c>
      <c r="O55" s="23">
        <v>104.56400000000001</v>
      </c>
      <c r="P55" s="26">
        <v>29177986.979011685</v>
      </c>
      <c r="Q55" s="37">
        <v>53934.48</v>
      </c>
      <c r="R55" s="38">
        <v>0</v>
      </c>
      <c r="S55" s="38">
        <v>0</v>
      </c>
      <c r="T55" s="38">
        <v>0</v>
      </c>
      <c r="U55" s="38">
        <v>0</v>
      </c>
      <c r="V55" s="49"/>
      <c r="W55" s="49">
        <v>39.502392753604873</v>
      </c>
      <c r="X55" s="50">
        <v>65.061607246395141</v>
      </c>
    </row>
    <row r="56" spans="1:24" x14ac:dyDescent="0.2">
      <c r="A56" s="17" t="s">
        <v>99</v>
      </c>
      <c r="B56" s="17" t="s">
        <v>93</v>
      </c>
      <c r="C56" s="18" t="s">
        <v>348</v>
      </c>
      <c r="D56" s="19"/>
      <c r="E56" s="20">
        <v>131738700</v>
      </c>
      <c r="F56" s="21">
        <v>-1400960</v>
      </c>
      <c r="G56" s="22">
        <v>133139660</v>
      </c>
      <c r="H56" s="19">
        <v>22.815999999999999</v>
      </c>
      <c r="I56" s="23">
        <v>0</v>
      </c>
      <c r="J56" s="23">
        <v>0</v>
      </c>
      <c r="K56" s="19">
        <v>0</v>
      </c>
      <c r="L56" s="24">
        <v>25.248000000000001</v>
      </c>
      <c r="M56" s="23">
        <v>0.235092497496939</v>
      </c>
      <c r="N56" s="25">
        <v>48.299092497496936</v>
      </c>
      <c r="O56" s="23">
        <v>98.605000000000004</v>
      </c>
      <c r="P56" s="26">
        <v>9049823.9931408931</v>
      </c>
      <c r="Q56" s="37">
        <v>30970.78</v>
      </c>
      <c r="R56" s="38">
        <v>0</v>
      </c>
      <c r="S56" s="38">
        <v>0</v>
      </c>
      <c r="T56" s="38">
        <v>0</v>
      </c>
      <c r="U56" s="38">
        <v>0</v>
      </c>
      <c r="V56" s="49"/>
      <c r="W56" s="49">
        <v>48.299092497496936</v>
      </c>
      <c r="X56" s="50">
        <v>50.305907502503068</v>
      </c>
    </row>
    <row r="57" spans="1:24" x14ac:dyDescent="0.2">
      <c r="A57" s="17" t="s">
        <v>100</v>
      </c>
      <c r="B57" s="17" t="s">
        <v>93</v>
      </c>
      <c r="C57" s="18" t="s">
        <v>349</v>
      </c>
      <c r="D57" s="19"/>
      <c r="E57" s="20">
        <v>1839909320</v>
      </c>
      <c r="F57" s="21">
        <v>-25985480</v>
      </c>
      <c r="G57" s="22">
        <v>1865894800</v>
      </c>
      <c r="H57" s="19">
        <v>26.952000000000002</v>
      </c>
      <c r="I57" s="23">
        <v>0</v>
      </c>
      <c r="J57" s="23">
        <v>0</v>
      </c>
      <c r="K57" s="19">
        <v>0</v>
      </c>
      <c r="L57" s="24">
        <v>14.539</v>
      </c>
      <c r="M57" s="23">
        <v>0.44926903245427335</v>
      </c>
      <c r="N57" s="25">
        <v>41.940269032454275</v>
      </c>
      <c r="O57" s="23">
        <v>117.66699999999999</v>
      </c>
      <c r="P57" s="26">
        <v>151320049.18739125</v>
      </c>
      <c r="Q57" s="37">
        <v>826614.28</v>
      </c>
      <c r="R57" s="38">
        <v>0</v>
      </c>
      <c r="S57" s="38">
        <v>0</v>
      </c>
      <c r="T57" s="38">
        <v>0</v>
      </c>
      <c r="U57" s="38">
        <v>0</v>
      </c>
      <c r="V57" s="49"/>
      <c r="W57" s="49">
        <v>41.940269032454275</v>
      </c>
      <c r="X57" s="50">
        <v>75.726730967545706</v>
      </c>
    </row>
    <row r="58" spans="1:24" x14ac:dyDescent="0.2">
      <c r="A58" s="17" t="s">
        <v>101</v>
      </c>
      <c r="B58" s="17" t="s">
        <v>93</v>
      </c>
      <c r="C58" s="18" t="s">
        <v>350</v>
      </c>
      <c r="D58" s="19"/>
      <c r="E58" s="20">
        <v>37148020</v>
      </c>
      <c r="F58" s="21">
        <v>0</v>
      </c>
      <c r="G58" s="22">
        <v>37148020</v>
      </c>
      <c r="H58" s="19">
        <v>27</v>
      </c>
      <c r="I58" s="23">
        <v>0</v>
      </c>
      <c r="J58" s="23">
        <v>0</v>
      </c>
      <c r="K58" s="19">
        <v>0</v>
      </c>
      <c r="L58" s="24">
        <v>0</v>
      </c>
      <c r="M58" s="23">
        <v>0.25418636040359621</v>
      </c>
      <c r="N58" s="25">
        <v>27.254186360403597</v>
      </c>
      <c r="O58" s="23">
        <v>277.77800000000002</v>
      </c>
      <c r="P58" s="26">
        <v>8582887.2901076581</v>
      </c>
      <c r="Q58" s="37">
        <v>9442.52</v>
      </c>
      <c r="R58" s="38">
        <v>0</v>
      </c>
      <c r="S58" s="38">
        <v>0</v>
      </c>
      <c r="T58" s="38">
        <v>0</v>
      </c>
      <c r="U58" s="38">
        <v>0</v>
      </c>
      <c r="V58" s="49"/>
      <c r="W58" s="49">
        <v>27.254186360403597</v>
      </c>
      <c r="X58" s="50">
        <v>250.52381363959643</v>
      </c>
    </row>
    <row r="59" spans="1:24" x14ac:dyDescent="0.2">
      <c r="A59" s="17" t="s">
        <v>102</v>
      </c>
      <c r="B59" s="17" t="s">
        <v>93</v>
      </c>
      <c r="C59" s="18" t="s">
        <v>351</v>
      </c>
      <c r="D59" s="19"/>
      <c r="E59" s="20">
        <v>50094480</v>
      </c>
      <c r="F59" s="21">
        <v>0</v>
      </c>
      <c r="G59" s="22">
        <v>50094480</v>
      </c>
      <c r="H59" s="19">
        <v>21.419</v>
      </c>
      <c r="I59" s="23">
        <v>0</v>
      </c>
      <c r="J59" s="23">
        <v>0</v>
      </c>
      <c r="K59" s="19">
        <v>0</v>
      </c>
      <c r="L59" s="24">
        <v>0</v>
      </c>
      <c r="M59" s="23">
        <v>7.5898981284963932E-2</v>
      </c>
      <c r="N59" s="25">
        <v>21.494898981284965</v>
      </c>
      <c r="O59" s="23">
        <v>122.402</v>
      </c>
      <c r="P59" s="26">
        <v>4619893.5137586994</v>
      </c>
      <c r="Q59" s="37">
        <v>3802.12</v>
      </c>
      <c r="R59" s="38">
        <v>0</v>
      </c>
      <c r="S59" s="38">
        <v>0</v>
      </c>
      <c r="T59" s="38">
        <v>0</v>
      </c>
      <c r="U59" s="38">
        <v>0</v>
      </c>
      <c r="V59" s="49"/>
      <c r="W59" s="49">
        <v>21.494898981284965</v>
      </c>
      <c r="X59" s="50">
        <v>100.90710101871504</v>
      </c>
    </row>
    <row r="60" spans="1:24" x14ac:dyDescent="0.2">
      <c r="A60" s="17" t="s">
        <v>103</v>
      </c>
      <c r="B60" s="17" t="s">
        <v>93</v>
      </c>
      <c r="C60" s="18" t="s">
        <v>352</v>
      </c>
      <c r="D60" s="19"/>
      <c r="E60" s="20">
        <v>39073050</v>
      </c>
      <c r="F60" s="21">
        <v>0</v>
      </c>
      <c r="G60" s="22">
        <v>39073050</v>
      </c>
      <c r="H60" s="19">
        <v>8.4329999999999998</v>
      </c>
      <c r="I60" s="23">
        <v>0</v>
      </c>
      <c r="J60" s="23">
        <v>0</v>
      </c>
      <c r="K60" s="19">
        <v>0</v>
      </c>
      <c r="L60" s="24">
        <v>0</v>
      </c>
      <c r="M60" s="23">
        <v>5.3013010246192711E-2</v>
      </c>
      <c r="N60" s="25">
        <v>8.486013010246193</v>
      </c>
      <c r="O60" s="23">
        <v>86.734000000000009</v>
      </c>
      <c r="P60" s="26">
        <v>2820358.6258160686</v>
      </c>
      <c r="Q60" s="37">
        <v>2071.38</v>
      </c>
      <c r="R60" s="38">
        <v>0</v>
      </c>
      <c r="S60" s="38">
        <v>0</v>
      </c>
      <c r="T60" s="38">
        <v>0</v>
      </c>
      <c r="U60" s="38">
        <v>0</v>
      </c>
      <c r="V60" s="49"/>
      <c r="W60" s="49">
        <v>8.486013010246193</v>
      </c>
      <c r="X60" s="50">
        <v>78.247986989753812</v>
      </c>
    </row>
    <row r="61" spans="1:24" x14ac:dyDescent="0.2">
      <c r="A61" s="17" t="s">
        <v>104</v>
      </c>
      <c r="B61" s="17" t="s">
        <v>93</v>
      </c>
      <c r="C61" s="18" t="s">
        <v>353</v>
      </c>
      <c r="D61" s="19"/>
      <c r="E61" s="20">
        <v>589828870</v>
      </c>
      <c r="F61" s="21">
        <v>0</v>
      </c>
      <c r="G61" s="22">
        <v>589828870</v>
      </c>
      <c r="H61" s="19">
        <v>23.164000000000001</v>
      </c>
      <c r="I61" s="23">
        <v>0</v>
      </c>
      <c r="J61" s="23">
        <v>0</v>
      </c>
      <c r="K61" s="19">
        <v>0</v>
      </c>
      <c r="L61" s="24">
        <v>6.782</v>
      </c>
      <c r="M61" s="23">
        <v>0.13877099640782248</v>
      </c>
      <c r="N61" s="25">
        <v>30.084770996407823</v>
      </c>
      <c r="O61" s="23">
        <v>93.503</v>
      </c>
      <c r="P61" s="26">
        <v>37510250.155438378</v>
      </c>
      <c r="Q61" s="37">
        <v>81851.14</v>
      </c>
      <c r="R61" s="38">
        <v>0</v>
      </c>
      <c r="S61" s="38">
        <v>0</v>
      </c>
      <c r="T61" s="38">
        <v>0</v>
      </c>
      <c r="U61" s="38">
        <v>0</v>
      </c>
      <c r="V61" s="49"/>
      <c r="W61" s="49">
        <v>30.084770996407823</v>
      </c>
      <c r="X61" s="50">
        <v>63.418229003592174</v>
      </c>
    </row>
    <row r="62" spans="1:24" x14ac:dyDescent="0.2">
      <c r="A62" s="17" t="s">
        <v>105</v>
      </c>
      <c r="B62" s="17" t="s">
        <v>93</v>
      </c>
      <c r="C62" s="18" t="s">
        <v>354</v>
      </c>
      <c r="D62" s="19"/>
      <c r="E62" s="20">
        <v>1049145210</v>
      </c>
      <c r="F62" s="21">
        <v>0</v>
      </c>
      <c r="G62" s="22">
        <v>1049145210</v>
      </c>
      <c r="H62" s="19">
        <v>24.459</v>
      </c>
      <c r="I62" s="23">
        <v>0</v>
      </c>
      <c r="J62" s="23">
        <v>0</v>
      </c>
      <c r="K62" s="19">
        <v>0</v>
      </c>
      <c r="L62" s="24">
        <v>7.149</v>
      </c>
      <c r="M62" s="23">
        <v>0.23016988277533099</v>
      </c>
      <c r="N62" s="25">
        <v>31.838169882775333</v>
      </c>
      <c r="O62" s="23">
        <v>212.84</v>
      </c>
      <c r="P62" s="26">
        <v>181814655.01038751</v>
      </c>
      <c r="Q62" s="37">
        <v>241481.63</v>
      </c>
      <c r="R62" s="38">
        <v>0</v>
      </c>
      <c r="S62" s="38">
        <v>0</v>
      </c>
      <c r="T62" s="38">
        <v>0</v>
      </c>
      <c r="U62" s="38">
        <v>0</v>
      </c>
      <c r="V62" s="49"/>
      <c r="W62" s="49">
        <v>31.838169882775333</v>
      </c>
      <c r="X62" s="50">
        <v>181.00183011722467</v>
      </c>
    </row>
    <row r="63" spans="1:24" x14ac:dyDescent="0.2">
      <c r="A63" s="17" t="s">
        <v>106</v>
      </c>
      <c r="B63" s="17" t="s">
        <v>93</v>
      </c>
      <c r="C63" s="18" t="s">
        <v>355</v>
      </c>
      <c r="D63" s="19"/>
      <c r="E63" s="20">
        <v>5853785</v>
      </c>
      <c r="F63" s="21">
        <v>0</v>
      </c>
      <c r="G63" s="22">
        <v>5853785</v>
      </c>
      <c r="H63" s="19">
        <v>27</v>
      </c>
      <c r="I63" s="23">
        <v>0</v>
      </c>
      <c r="J63" s="23">
        <v>0</v>
      </c>
      <c r="K63" s="19">
        <v>0</v>
      </c>
      <c r="L63" s="24">
        <v>0</v>
      </c>
      <c r="M63" s="23">
        <v>0</v>
      </c>
      <c r="N63" s="25">
        <v>27</v>
      </c>
      <c r="O63" s="23">
        <v>522.45399999999995</v>
      </c>
      <c r="P63" s="26">
        <v>2684533.3090879391</v>
      </c>
      <c r="Q63" s="37">
        <v>0</v>
      </c>
      <c r="R63" s="38">
        <v>0</v>
      </c>
      <c r="S63" s="38">
        <v>0</v>
      </c>
      <c r="T63" s="38">
        <v>0</v>
      </c>
      <c r="U63" s="38">
        <v>0</v>
      </c>
      <c r="V63" s="49"/>
      <c r="W63" s="49">
        <v>27</v>
      </c>
      <c r="X63" s="50">
        <v>495.45399999999995</v>
      </c>
    </row>
    <row r="64" spans="1:24" x14ac:dyDescent="0.2">
      <c r="A64" s="17" t="s">
        <v>107</v>
      </c>
      <c r="B64" s="17" t="s">
        <v>93</v>
      </c>
      <c r="C64" s="18" t="s">
        <v>356</v>
      </c>
      <c r="D64" s="19"/>
      <c r="E64" s="20">
        <v>26135060</v>
      </c>
      <c r="F64" s="21">
        <v>0</v>
      </c>
      <c r="G64" s="22">
        <v>26135060</v>
      </c>
      <c r="H64" s="19">
        <v>20.834</v>
      </c>
      <c r="I64" s="23">
        <v>0</v>
      </c>
      <c r="J64" s="23">
        <v>1.5529999999999999</v>
      </c>
      <c r="K64" s="19">
        <v>0</v>
      </c>
      <c r="L64" s="24">
        <v>0</v>
      </c>
      <c r="M64" s="23">
        <v>7.1016098681235096E-2</v>
      </c>
      <c r="N64" s="25">
        <v>22.458016098681234</v>
      </c>
      <c r="O64" s="23">
        <v>134.631</v>
      </c>
      <c r="P64" s="26">
        <v>2722544.5221375297</v>
      </c>
      <c r="Q64" s="37">
        <v>1856.01</v>
      </c>
      <c r="R64" s="38">
        <v>0</v>
      </c>
      <c r="S64" s="38">
        <v>0</v>
      </c>
      <c r="T64" s="38">
        <v>0</v>
      </c>
      <c r="U64" s="38">
        <v>0</v>
      </c>
      <c r="V64" s="49"/>
      <c r="W64" s="49">
        <v>22.458016098681234</v>
      </c>
      <c r="X64" s="50">
        <v>112.17298390131876</v>
      </c>
    </row>
    <row r="65" spans="1:24" x14ac:dyDescent="0.2">
      <c r="A65" s="17" t="s">
        <v>108</v>
      </c>
      <c r="B65" s="17" t="s">
        <v>109</v>
      </c>
      <c r="C65" s="18" t="s">
        <v>357</v>
      </c>
      <c r="D65" s="19"/>
      <c r="E65" s="20">
        <v>240065006</v>
      </c>
      <c r="F65" s="21">
        <v>0</v>
      </c>
      <c r="G65" s="22">
        <v>240065006</v>
      </c>
      <c r="H65" s="19">
        <v>27</v>
      </c>
      <c r="I65" s="23">
        <v>0</v>
      </c>
      <c r="J65" s="23">
        <v>0</v>
      </c>
      <c r="K65" s="19">
        <v>0</v>
      </c>
      <c r="L65" s="24">
        <v>0</v>
      </c>
      <c r="M65" s="23">
        <v>2.9748567352627812E-2</v>
      </c>
      <c r="N65" s="25">
        <v>27.029748567352627</v>
      </c>
      <c r="O65" s="23">
        <v>130.60499999999999</v>
      </c>
      <c r="P65" s="26">
        <v>22597938.347888768</v>
      </c>
      <c r="Q65" s="37">
        <v>7141.59</v>
      </c>
      <c r="R65" s="38">
        <v>0</v>
      </c>
      <c r="S65" s="38">
        <v>0</v>
      </c>
      <c r="T65" s="38">
        <v>0</v>
      </c>
      <c r="U65" s="38">
        <v>0</v>
      </c>
      <c r="V65" s="49"/>
      <c r="W65" s="49">
        <v>27.029748567352627</v>
      </c>
      <c r="X65" s="50">
        <v>103.57525143264736</v>
      </c>
    </row>
    <row r="66" spans="1:24" x14ac:dyDescent="0.2">
      <c r="A66" s="17" t="s">
        <v>110</v>
      </c>
      <c r="B66" s="17" t="s">
        <v>109</v>
      </c>
      <c r="C66" s="18" t="s">
        <v>111</v>
      </c>
      <c r="D66" s="19"/>
      <c r="E66" s="20">
        <v>143794555</v>
      </c>
      <c r="F66" s="21">
        <v>0</v>
      </c>
      <c r="G66" s="22">
        <v>143794555</v>
      </c>
      <c r="H66" s="19">
        <v>15.202999999999999</v>
      </c>
      <c r="I66" s="23">
        <v>0</v>
      </c>
      <c r="J66" s="23">
        <v>0</v>
      </c>
      <c r="K66" s="19">
        <v>0</v>
      </c>
      <c r="L66" s="24">
        <v>2.4340000000000002</v>
      </c>
      <c r="M66" s="23">
        <v>0.64560080178279355</v>
      </c>
      <c r="N66" s="25">
        <v>18.282600801782795</v>
      </c>
      <c r="O66" s="23">
        <v>83.757000000000005</v>
      </c>
      <c r="P66" s="26">
        <v>8985945.2093101107</v>
      </c>
      <c r="Q66" s="37">
        <v>92833.88</v>
      </c>
      <c r="R66" s="38">
        <v>1.9E-2</v>
      </c>
      <c r="S66" s="38">
        <v>0</v>
      </c>
      <c r="T66" s="38">
        <v>0</v>
      </c>
      <c r="U66" s="38">
        <v>0</v>
      </c>
      <c r="V66" s="49"/>
      <c r="W66" s="49">
        <v>18.301600801782794</v>
      </c>
      <c r="X66" s="50">
        <v>65.455399198217208</v>
      </c>
    </row>
    <row r="67" spans="1:24" x14ac:dyDescent="0.2">
      <c r="A67" s="17" t="s">
        <v>112</v>
      </c>
      <c r="B67" s="17" t="s">
        <v>109</v>
      </c>
      <c r="C67" s="18" t="s">
        <v>358</v>
      </c>
      <c r="D67" s="19"/>
      <c r="E67" s="20">
        <v>59531435</v>
      </c>
      <c r="F67" s="21">
        <v>0</v>
      </c>
      <c r="G67" s="22">
        <v>59531435</v>
      </c>
      <c r="H67" s="19">
        <v>21.702000000000002</v>
      </c>
      <c r="I67" s="23">
        <v>0</v>
      </c>
      <c r="J67" s="23">
        <v>0</v>
      </c>
      <c r="K67" s="19">
        <v>0</v>
      </c>
      <c r="L67" s="24">
        <v>0</v>
      </c>
      <c r="M67" s="23">
        <v>0</v>
      </c>
      <c r="N67" s="25">
        <v>21.702000000000002</v>
      </c>
      <c r="O67" s="23">
        <v>48.207000000000001</v>
      </c>
      <c r="P67" s="26">
        <v>1360883.6572522293</v>
      </c>
      <c r="Q67" s="37">
        <v>0</v>
      </c>
      <c r="R67" s="38">
        <v>0</v>
      </c>
      <c r="S67" s="38">
        <v>0</v>
      </c>
      <c r="T67" s="38">
        <v>0</v>
      </c>
      <c r="U67" s="38">
        <v>0</v>
      </c>
      <c r="V67" s="49"/>
      <c r="W67" s="49">
        <v>21.702000000000002</v>
      </c>
      <c r="X67" s="50">
        <v>26.504999999999999</v>
      </c>
    </row>
    <row r="68" spans="1:24" x14ac:dyDescent="0.2">
      <c r="A68" s="17" t="s">
        <v>113</v>
      </c>
      <c r="B68" s="17" t="s">
        <v>114</v>
      </c>
      <c r="C68" s="18" t="s">
        <v>359</v>
      </c>
      <c r="D68" s="19"/>
      <c r="E68" s="20">
        <v>1155976400</v>
      </c>
      <c r="F68" s="21">
        <v>-1301260</v>
      </c>
      <c r="G68" s="22">
        <v>1157277660</v>
      </c>
      <c r="H68" s="19">
        <v>21.759</v>
      </c>
      <c r="I68" s="23">
        <v>0</v>
      </c>
      <c r="J68" s="23">
        <v>0</v>
      </c>
      <c r="K68" s="19">
        <v>0</v>
      </c>
      <c r="L68" s="24">
        <v>7.6129999999999995</v>
      </c>
      <c r="M68" s="23">
        <v>0.60007515724369453</v>
      </c>
      <c r="N68" s="25">
        <v>29.972075157243694</v>
      </c>
      <c r="O68" s="23">
        <v>50.015999999999998</v>
      </c>
      <c r="P68" s="26">
        <v>22880659.875710927</v>
      </c>
      <c r="Q68" s="37">
        <v>693672.72</v>
      </c>
      <c r="R68" s="38">
        <v>0</v>
      </c>
      <c r="S68" s="38">
        <v>0</v>
      </c>
      <c r="T68" s="38">
        <v>0</v>
      </c>
      <c r="U68" s="38">
        <v>0</v>
      </c>
      <c r="V68" s="49"/>
      <c r="W68" s="49">
        <v>29.972075157243694</v>
      </c>
      <c r="X68" s="50">
        <v>20.043924842756304</v>
      </c>
    </row>
    <row r="69" spans="1:24" x14ac:dyDescent="0.2">
      <c r="A69" s="17" t="s">
        <v>115</v>
      </c>
      <c r="B69" s="17" t="s">
        <v>114</v>
      </c>
      <c r="C69" s="18" t="s">
        <v>360</v>
      </c>
      <c r="D69" s="19"/>
      <c r="E69" s="20">
        <v>805230420</v>
      </c>
      <c r="F69" s="21">
        <v>-942050</v>
      </c>
      <c r="G69" s="22">
        <v>806172470</v>
      </c>
      <c r="H69" s="19">
        <v>4.7</v>
      </c>
      <c r="I69" s="23">
        <v>0</v>
      </c>
      <c r="J69" s="23">
        <v>0</v>
      </c>
      <c r="K69" s="19">
        <v>0</v>
      </c>
      <c r="L69" s="24">
        <v>5.34</v>
      </c>
      <c r="M69" s="23">
        <v>2.6770809279659351E-2</v>
      </c>
      <c r="N69" s="25">
        <v>10.066770809279658</v>
      </c>
      <c r="O69" s="23">
        <v>52.589999999999996</v>
      </c>
      <c r="P69" s="26">
        <v>35568181.785379991</v>
      </c>
      <c r="Q69" s="37">
        <v>21556.67</v>
      </c>
      <c r="R69" s="38">
        <v>0</v>
      </c>
      <c r="S69" s="38">
        <v>0</v>
      </c>
      <c r="T69" s="38">
        <v>0</v>
      </c>
      <c r="U69" s="38">
        <v>0</v>
      </c>
      <c r="V69" s="49"/>
      <c r="W69" s="49">
        <v>10.066770809279658</v>
      </c>
      <c r="X69" s="50">
        <v>42.523229190720336</v>
      </c>
    </row>
    <row r="70" spans="1:24" x14ac:dyDescent="0.2">
      <c r="A70" s="17" t="s">
        <v>116</v>
      </c>
      <c r="B70" s="17" t="s">
        <v>114</v>
      </c>
      <c r="C70" s="18" t="s">
        <v>361</v>
      </c>
      <c r="D70" s="19"/>
      <c r="E70" s="20">
        <v>689658560</v>
      </c>
      <c r="F70" s="21">
        <v>0</v>
      </c>
      <c r="G70" s="22">
        <v>689658560</v>
      </c>
      <c r="H70" s="19">
        <v>2.2309999999999999</v>
      </c>
      <c r="I70" s="23">
        <v>0</v>
      </c>
      <c r="J70" s="23">
        <v>0</v>
      </c>
      <c r="K70" s="19">
        <v>0</v>
      </c>
      <c r="L70" s="24">
        <v>3.1419999999999999</v>
      </c>
      <c r="M70" s="23">
        <v>5.6721401384476396E-3</v>
      </c>
      <c r="N70" s="25">
        <v>5.3786721401384474</v>
      </c>
      <c r="O70" s="23">
        <v>17.696000000000002</v>
      </c>
      <c r="P70" s="26">
        <v>9796924.4284645319</v>
      </c>
      <c r="Q70" s="37">
        <v>3911.84</v>
      </c>
      <c r="R70" s="38">
        <v>0</v>
      </c>
      <c r="S70" s="38">
        <v>0</v>
      </c>
      <c r="T70" s="38">
        <v>0</v>
      </c>
      <c r="U70" s="38">
        <v>0</v>
      </c>
      <c r="V70" s="49"/>
      <c r="W70" s="49">
        <v>5.3786721401384474</v>
      </c>
      <c r="X70" s="50">
        <v>12.317327859861553</v>
      </c>
    </row>
    <row r="71" spans="1:24" x14ac:dyDescent="0.2">
      <c r="A71" s="17" t="s">
        <v>117</v>
      </c>
      <c r="B71" s="17" t="s">
        <v>118</v>
      </c>
      <c r="C71" s="18" t="s">
        <v>118</v>
      </c>
      <c r="D71" s="19"/>
      <c r="E71" s="20">
        <v>381507747</v>
      </c>
      <c r="F71" s="21">
        <v>0</v>
      </c>
      <c r="G71" s="22">
        <v>381507747</v>
      </c>
      <c r="H71" s="19">
        <v>4.0750000000000002</v>
      </c>
      <c r="I71" s="23">
        <v>0</v>
      </c>
      <c r="J71" s="23">
        <v>0</v>
      </c>
      <c r="K71" s="19">
        <v>0</v>
      </c>
      <c r="L71" s="24">
        <v>2.754</v>
      </c>
      <c r="M71" s="23">
        <v>6.2960713612979398E-4</v>
      </c>
      <c r="N71" s="25">
        <v>6.8296296071361304</v>
      </c>
      <c r="O71" s="23">
        <v>12.478</v>
      </c>
      <c r="P71" s="26">
        <v>2863174.5241089612</v>
      </c>
      <c r="Q71" s="37">
        <v>240.2</v>
      </c>
      <c r="R71" s="38">
        <v>0.35099999999999998</v>
      </c>
      <c r="S71" s="38">
        <v>0</v>
      </c>
      <c r="T71" s="38">
        <v>0</v>
      </c>
      <c r="U71" s="38">
        <v>0</v>
      </c>
      <c r="V71" s="49"/>
      <c r="W71" s="49">
        <v>7.1806296071361304</v>
      </c>
      <c r="X71" s="50">
        <v>5.2973703928638693</v>
      </c>
    </row>
    <row r="72" spans="1:24" x14ac:dyDescent="0.2">
      <c r="A72" s="17" t="s">
        <v>119</v>
      </c>
      <c r="B72" s="17" t="s">
        <v>120</v>
      </c>
      <c r="C72" s="18" t="s">
        <v>362</v>
      </c>
      <c r="D72" s="19"/>
      <c r="E72" s="20">
        <v>119071670</v>
      </c>
      <c r="F72" s="21">
        <v>0</v>
      </c>
      <c r="G72" s="22">
        <v>119071670</v>
      </c>
      <c r="H72" s="19">
        <v>13.811</v>
      </c>
      <c r="I72" s="23">
        <v>0</v>
      </c>
      <c r="J72" s="23">
        <v>0</v>
      </c>
      <c r="K72" s="19">
        <v>0</v>
      </c>
      <c r="L72" s="24">
        <v>4.6189999999999998</v>
      </c>
      <c r="M72" s="23">
        <v>2.2122222691594064E-2</v>
      </c>
      <c r="N72" s="25">
        <v>18.452122222691592</v>
      </c>
      <c r="O72" s="23">
        <v>39.245000000000005</v>
      </c>
      <c r="P72" s="26">
        <v>2691066.7363337376</v>
      </c>
      <c r="Q72" s="37">
        <v>2634.13</v>
      </c>
      <c r="R72" s="38">
        <v>0</v>
      </c>
      <c r="S72" s="38">
        <v>0</v>
      </c>
      <c r="T72" s="38">
        <v>0</v>
      </c>
      <c r="U72" s="38">
        <v>0</v>
      </c>
      <c r="V72" s="49"/>
      <c r="W72" s="49">
        <v>18.452122222691592</v>
      </c>
      <c r="X72" s="50">
        <v>20.792877777308412</v>
      </c>
    </row>
    <row r="73" spans="1:24" x14ac:dyDescent="0.2">
      <c r="A73" s="17" t="s">
        <v>121</v>
      </c>
      <c r="B73" s="17" t="s">
        <v>120</v>
      </c>
      <c r="C73" s="18" t="s">
        <v>363</v>
      </c>
      <c r="D73" s="19"/>
      <c r="E73" s="20">
        <v>685653340</v>
      </c>
      <c r="F73" s="21">
        <v>0</v>
      </c>
      <c r="G73" s="22">
        <v>685653340</v>
      </c>
      <c r="H73" s="19">
        <v>11.775</v>
      </c>
      <c r="I73" s="23">
        <v>0</v>
      </c>
      <c r="J73" s="23">
        <v>1.1440000000000001</v>
      </c>
      <c r="K73" s="19">
        <v>0</v>
      </c>
      <c r="L73" s="24">
        <v>1.9400000000000002</v>
      </c>
      <c r="M73" s="23">
        <v>7.9483751949636829E-3</v>
      </c>
      <c r="N73" s="25">
        <v>14.866948375194964</v>
      </c>
      <c r="O73" s="23">
        <v>16.899000000000001</v>
      </c>
      <c r="P73" s="26">
        <v>2656323.2426966242</v>
      </c>
      <c r="Q73" s="37">
        <v>5449.83</v>
      </c>
      <c r="R73" s="38">
        <v>0.438</v>
      </c>
      <c r="S73" s="38">
        <v>0</v>
      </c>
      <c r="T73" s="38">
        <v>0</v>
      </c>
      <c r="U73" s="38">
        <v>0</v>
      </c>
      <c r="V73" s="49"/>
      <c r="W73" s="49">
        <v>15.304948375194964</v>
      </c>
      <c r="X73" s="50">
        <v>1.5940516248050365</v>
      </c>
    </row>
    <row r="74" spans="1:24" x14ac:dyDescent="0.2">
      <c r="A74" s="17" t="s">
        <v>122</v>
      </c>
      <c r="B74" s="17" t="s">
        <v>123</v>
      </c>
      <c r="C74" s="18" t="s">
        <v>123</v>
      </c>
      <c r="D74" s="19"/>
      <c r="E74" s="20">
        <v>656846503</v>
      </c>
      <c r="F74" s="21">
        <v>-12627480</v>
      </c>
      <c r="G74" s="22">
        <v>669473983</v>
      </c>
      <c r="H74" s="19">
        <v>15.5</v>
      </c>
      <c r="I74" s="23">
        <v>0</v>
      </c>
      <c r="J74" s="23">
        <v>0</v>
      </c>
      <c r="K74" s="19">
        <v>0</v>
      </c>
      <c r="L74" s="24">
        <v>5.7850000000000001</v>
      </c>
      <c r="M74" s="23">
        <v>7.934690945595245E-2</v>
      </c>
      <c r="N74" s="25">
        <v>21.364346909455953</v>
      </c>
      <c r="O74" s="23">
        <v>27.311</v>
      </c>
      <c r="P74" s="26">
        <v>6454196.5793249151</v>
      </c>
      <c r="Q74" s="37">
        <v>52118.74</v>
      </c>
      <c r="R74" s="38">
        <v>0</v>
      </c>
      <c r="S74" s="38">
        <v>0</v>
      </c>
      <c r="T74" s="38">
        <v>0</v>
      </c>
      <c r="U74" s="38">
        <v>0</v>
      </c>
      <c r="V74" s="49"/>
      <c r="W74" s="49">
        <v>21.364346909455953</v>
      </c>
      <c r="X74" s="50">
        <v>5.9466530905440464</v>
      </c>
    </row>
    <row r="75" spans="1:24" x14ac:dyDescent="0.2">
      <c r="A75" s="17" t="s">
        <v>124</v>
      </c>
      <c r="B75" s="17" t="s">
        <v>125</v>
      </c>
      <c r="C75" s="18" t="s">
        <v>125</v>
      </c>
      <c r="D75" s="19"/>
      <c r="E75" s="20">
        <v>55316770</v>
      </c>
      <c r="F75" s="21">
        <v>0</v>
      </c>
      <c r="G75" s="22">
        <v>55316770</v>
      </c>
      <c r="H75" s="19">
        <v>16.599</v>
      </c>
      <c r="I75" s="23">
        <v>0</v>
      </c>
      <c r="J75" s="23">
        <v>0</v>
      </c>
      <c r="K75" s="19">
        <v>0</v>
      </c>
      <c r="L75" s="24">
        <v>0</v>
      </c>
      <c r="M75" s="23">
        <v>0</v>
      </c>
      <c r="N75" s="25">
        <v>16.599</v>
      </c>
      <c r="O75" s="23">
        <v>29.137</v>
      </c>
      <c r="P75" s="26">
        <v>576756.75680790003</v>
      </c>
      <c r="Q75" s="37">
        <v>0</v>
      </c>
      <c r="R75" s="38">
        <v>0</v>
      </c>
      <c r="S75" s="38">
        <v>0</v>
      </c>
      <c r="T75" s="38">
        <v>0</v>
      </c>
      <c r="U75" s="38">
        <v>0</v>
      </c>
      <c r="V75" s="49"/>
      <c r="W75" s="49">
        <v>16.599</v>
      </c>
      <c r="X75" s="50">
        <v>12.538</v>
      </c>
    </row>
    <row r="76" spans="1:24" x14ac:dyDescent="0.2">
      <c r="A76" s="17" t="s">
        <v>126</v>
      </c>
      <c r="B76" s="17" t="s">
        <v>127</v>
      </c>
      <c r="C76" s="18" t="s">
        <v>127</v>
      </c>
      <c r="D76" s="19"/>
      <c r="E76" s="20">
        <v>93755293</v>
      </c>
      <c r="F76" s="21">
        <v>-147726</v>
      </c>
      <c r="G76" s="22">
        <v>93903019</v>
      </c>
      <c r="H76" s="19">
        <v>23.780999999999999</v>
      </c>
      <c r="I76" s="23">
        <v>0</v>
      </c>
      <c r="J76" s="23">
        <v>0</v>
      </c>
      <c r="K76" s="19">
        <v>0</v>
      </c>
      <c r="L76" s="24">
        <v>0</v>
      </c>
      <c r="M76" s="23">
        <v>0.24119139598870434</v>
      </c>
      <c r="N76" s="25">
        <v>24.022191395988703</v>
      </c>
      <c r="O76" s="23">
        <v>54.334000000000003</v>
      </c>
      <c r="P76" s="26">
        <v>2488016.1003966262</v>
      </c>
      <c r="Q76" s="37">
        <v>22612.97</v>
      </c>
      <c r="R76" s="38">
        <v>0</v>
      </c>
      <c r="S76" s="38">
        <v>0</v>
      </c>
      <c r="T76" s="38">
        <v>0</v>
      </c>
      <c r="U76" s="38">
        <v>0</v>
      </c>
      <c r="V76" s="49"/>
      <c r="W76" s="49">
        <v>24.022191395988703</v>
      </c>
      <c r="X76" s="50">
        <v>30.311808604011301</v>
      </c>
    </row>
    <row r="77" spans="1:24" x14ac:dyDescent="0.2">
      <c r="A77" s="17" t="s">
        <v>128</v>
      </c>
      <c r="B77" s="17" t="s">
        <v>127</v>
      </c>
      <c r="C77" s="18" t="s">
        <v>364</v>
      </c>
      <c r="D77" s="19"/>
      <c r="E77" s="20">
        <v>32116001</v>
      </c>
      <c r="F77" s="21">
        <v>0</v>
      </c>
      <c r="G77" s="22">
        <v>32116001</v>
      </c>
      <c r="H77" s="19">
        <v>26.312000000000001</v>
      </c>
      <c r="I77" s="23">
        <v>0</v>
      </c>
      <c r="J77" s="23">
        <v>0</v>
      </c>
      <c r="K77" s="19">
        <v>0</v>
      </c>
      <c r="L77" s="24">
        <v>0</v>
      </c>
      <c r="M77" s="23">
        <v>3.8260990214815348E-2</v>
      </c>
      <c r="N77" s="25">
        <v>26.350260990214817</v>
      </c>
      <c r="O77" s="23">
        <v>88.318999999999988</v>
      </c>
      <c r="P77" s="26">
        <v>1784870.836395723</v>
      </c>
      <c r="Q77" s="37">
        <v>1228.79</v>
      </c>
      <c r="R77" s="38">
        <v>0</v>
      </c>
      <c r="S77" s="38">
        <v>0</v>
      </c>
      <c r="T77" s="38">
        <v>0</v>
      </c>
      <c r="U77" s="38">
        <v>0</v>
      </c>
      <c r="V77" s="49"/>
      <c r="W77" s="49">
        <v>26.350260990214817</v>
      </c>
      <c r="X77" s="50">
        <v>61.968739009785168</v>
      </c>
    </row>
    <row r="78" spans="1:24" x14ac:dyDescent="0.2">
      <c r="A78" s="17" t="s">
        <v>129</v>
      </c>
      <c r="B78" s="17" t="s">
        <v>130</v>
      </c>
      <c r="C78" s="18" t="s">
        <v>365</v>
      </c>
      <c r="D78" s="19"/>
      <c r="E78" s="20">
        <v>97109106</v>
      </c>
      <c r="F78" s="21">
        <v>0</v>
      </c>
      <c r="G78" s="22">
        <v>97109106</v>
      </c>
      <c r="H78" s="19">
        <v>23.041</v>
      </c>
      <c r="I78" s="23">
        <v>0</v>
      </c>
      <c r="J78" s="23">
        <v>0</v>
      </c>
      <c r="K78" s="19">
        <v>0</v>
      </c>
      <c r="L78" s="24">
        <v>0</v>
      </c>
      <c r="M78" s="23">
        <v>1.8930356541434948E-2</v>
      </c>
      <c r="N78" s="25">
        <v>23.059930356541436</v>
      </c>
      <c r="O78" s="23">
        <v>24.945999999999998</v>
      </c>
      <c r="P78" s="26">
        <v>0</v>
      </c>
      <c r="Q78" s="37">
        <v>1838.31</v>
      </c>
      <c r="R78" s="38">
        <v>0</v>
      </c>
      <c r="S78" s="38">
        <v>0</v>
      </c>
      <c r="T78" s="38">
        <v>0</v>
      </c>
      <c r="U78" s="38">
        <v>0</v>
      </c>
      <c r="V78" s="49"/>
      <c r="W78" s="49">
        <v>23.059930356541436</v>
      </c>
      <c r="X78" s="50">
        <v>1.886069643458562</v>
      </c>
    </row>
    <row r="79" spans="1:24" x14ac:dyDescent="0.2">
      <c r="A79" s="17" t="s">
        <v>131</v>
      </c>
      <c r="B79" s="17" t="s">
        <v>132</v>
      </c>
      <c r="C79" s="18" t="s">
        <v>132</v>
      </c>
      <c r="D79" s="19"/>
      <c r="E79" s="20">
        <v>10712183770</v>
      </c>
      <c r="F79" s="21">
        <v>-406881852</v>
      </c>
      <c r="G79" s="22">
        <v>11119065622</v>
      </c>
      <c r="H79" s="19">
        <v>26.251999999999999</v>
      </c>
      <c r="I79" s="23">
        <v>0</v>
      </c>
      <c r="J79" s="23">
        <v>0</v>
      </c>
      <c r="K79" s="19">
        <v>0</v>
      </c>
      <c r="L79" s="24">
        <v>10.577</v>
      </c>
      <c r="M79" s="23">
        <v>0.34222132841546643</v>
      </c>
      <c r="N79" s="25">
        <v>37.17122132841547</v>
      </c>
      <c r="O79" s="23">
        <v>67.10199999999999</v>
      </c>
      <c r="P79" s="26">
        <v>380180941.04080164</v>
      </c>
      <c r="Q79" s="37">
        <v>3665937.76</v>
      </c>
      <c r="R79" s="38">
        <v>0</v>
      </c>
      <c r="S79" s="38">
        <v>0</v>
      </c>
      <c r="T79" s="38">
        <v>0</v>
      </c>
      <c r="U79" s="38">
        <v>0</v>
      </c>
      <c r="V79" s="49"/>
      <c r="W79" s="49">
        <v>37.17122132841547</v>
      </c>
      <c r="X79" s="50">
        <v>29.93077867158452</v>
      </c>
    </row>
    <row r="80" spans="1:24" x14ac:dyDescent="0.2">
      <c r="A80" s="17" t="s">
        <v>133</v>
      </c>
      <c r="B80" s="17" t="s">
        <v>88</v>
      </c>
      <c r="C80" s="18" t="s">
        <v>366</v>
      </c>
      <c r="D80" s="19"/>
      <c r="E80" s="20">
        <v>22373850</v>
      </c>
      <c r="F80" s="21">
        <v>0</v>
      </c>
      <c r="G80" s="22">
        <v>22373850</v>
      </c>
      <c r="H80" s="19">
        <v>22.199000000000002</v>
      </c>
      <c r="I80" s="23">
        <v>0</v>
      </c>
      <c r="J80" s="23">
        <v>0</v>
      </c>
      <c r="K80" s="19">
        <v>0</v>
      </c>
      <c r="L80" s="24">
        <v>0</v>
      </c>
      <c r="M80" s="23">
        <v>2.8650858032926829E-2</v>
      </c>
      <c r="N80" s="25">
        <v>22.227650858032927</v>
      </c>
      <c r="O80" s="23">
        <v>113.175</v>
      </c>
      <c r="P80" s="26">
        <v>1851813.5305797625</v>
      </c>
      <c r="Q80" s="37">
        <v>641.03</v>
      </c>
      <c r="R80" s="38">
        <v>0</v>
      </c>
      <c r="S80" s="38">
        <v>0</v>
      </c>
      <c r="T80" s="38">
        <v>0</v>
      </c>
      <c r="U80" s="38">
        <v>0</v>
      </c>
      <c r="V80" s="49"/>
      <c r="W80" s="49">
        <v>22.227650858032927</v>
      </c>
      <c r="X80" s="50">
        <v>90.947349141967067</v>
      </c>
    </row>
    <row r="81" spans="1:24" x14ac:dyDescent="0.2">
      <c r="A81" s="17" t="s">
        <v>134</v>
      </c>
      <c r="B81" s="17" t="s">
        <v>88</v>
      </c>
      <c r="C81" s="18" t="s">
        <v>367</v>
      </c>
      <c r="D81" s="19"/>
      <c r="E81" s="20">
        <v>17663550</v>
      </c>
      <c r="F81" s="21">
        <v>0</v>
      </c>
      <c r="G81" s="22">
        <v>17663550</v>
      </c>
      <c r="H81" s="19">
        <v>19.52</v>
      </c>
      <c r="I81" s="23">
        <v>0</v>
      </c>
      <c r="J81" s="23">
        <v>3.6539999999999999</v>
      </c>
      <c r="K81" s="19">
        <v>0</v>
      </c>
      <c r="L81" s="24">
        <v>0</v>
      </c>
      <c r="M81" s="23">
        <v>5.9897359251113167E-4</v>
      </c>
      <c r="N81" s="25">
        <v>23.174598973592509</v>
      </c>
      <c r="O81" s="23">
        <v>55.463999999999999</v>
      </c>
      <c r="P81" s="26">
        <v>563837.57121139136</v>
      </c>
      <c r="Q81" s="37">
        <v>10.58</v>
      </c>
      <c r="R81" s="38">
        <v>0</v>
      </c>
      <c r="S81" s="38">
        <v>0</v>
      </c>
      <c r="T81" s="38">
        <v>0</v>
      </c>
      <c r="U81" s="38">
        <v>0</v>
      </c>
      <c r="V81" s="49"/>
      <c r="W81" s="49">
        <v>23.174598973592509</v>
      </c>
      <c r="X81" s="50">
        <v>32.289401026407489</v>
      </c>
    </row>
    <row r="82" spans="1:24" x14ac:dyDescent="0.2">
      <c r="A82" s="17" t="s">
        <v>135</v>
      </c>
      <c r="B82" s="17" t="s">
        <v>60</v>
      </c>
      <c r="C82" s="18" t="s">
        <v>368</v>
      </c>
      <c r="D82" s="19"/>
      <c r="E82" s="20">
        <v>33415028</v>
      </c>
      <c r="F82" s="21">
        <v>0</v>
      </c>
      <c r="G82" s="22">
        <v>33415028</v>
      </c>
      <c r="H82" s="19">
        <v>27</v>
      </c>
      <c r="I82" s="23">
        <v>0</v>
      </c>
      <c r="J82" s="23">
        <v>0</v>
      </c>
      <c r="K82" s="19">
        <v>0</v>
      </c>
      <c r="L82" s="24">
        <v>0</v>
      </c>
      <c r="M82" s="23">
        <v>2.6066116119968541E-4</v>
      </c>
      <c r="N82" s="25">
        <v>27.000260661161199</v>
      </c>
      <c r="O82" s="23">
        <v>70.781999999999996</v>
      </c>
      <c r="P82" s="26">
        <v>1291670.2798289156</v>
      </c>
      <c r="Q82" s="37">
        <v>8.7100000000000009</v>
      </c>
      <c r="R82" s="38">
        <v>0</v>
      </c>
      <c r="S82" s="38">
        <v>0</v>
      </c>
      <c r="T82" s="38">
        <v>0</v>
      </c>
      <c r="U82" s="38">
        <v>0</v>
      </c>
      <c r="V82" s="49"/>
      <c r="W82" s="49">
        <v>27.000260661161199</v>
      </c>
      <c r="X82" s="50">
        <v>43.781739338838797</v>
      </c>
    </row>
    <row r="83" spans="1:24" x14ac:dyDescent="0.2">
      <c r="A83" s="17" t="s">
        <v>136</v>
      </c>
      <c r="B83" s="17" t="s">
        <v>60</v>
      </c>
      <c r="C83" s="18" t="s">
        <v>369</v>
      </c>
      <c r="D83" s="19"/>
      <c r="E83" s="20">
        <v>30604369</v>
      </c>
      <c r="F83" s="21">
        <v>0</v>
      </c>
      <c r="G83" s="22">
        <v>30604369</v>
      </c>
      <c r="H83" s="19">
        <v>22.463000000000001</v>
      </c>
      <c r="I83" s="23">
        <v>0</v>
      </c>
      <c r="J83" s="23">
        <v>4.5540000000000003</v>
      </c>
      <c r="K83" s="19">
        <v>0</v>
      </c>
      <c r="L83" s="24">
        <v>0</v>
      </c>
      <c r="M83" s="23">
        <v>4.9002807409621804E-3</v>
      </c>
      <c r="N83" s="25">
        <v>27.021900280740965</v>
      </c>
      <c r="O83" s="23">
        <v>59.627000000000002</v>
      </c>
      <c r="P83" s="26">
        <v>1003253.0491330076</v>
      </c>
      <c r="Q83" s="37">
        <v>149.97</v>
      </c>
      <c r="R83" s="38">
        <v>0</v>
      </c>
      <c r="S83" s="38">
        <v>0</v>
      </c>
      <c r="T83" s="38">
        <v>0</v>
      </c>
      <c r="U83" s="38">
        <v>0</v>
      </c>
      <c r="V83" s="49"/>
      <c r="W83" s="49">
        <v>27.021900280740965</v>
      </c>
      <c r="X83" s="50">
        <v>32.605099719259037</v>
      </c>
    </row>
    <row r="84" spans="1:24" x14ac:dyDescent="0.2">
      <c r="A84" s="17" t="s">
        <v>137</v>
      </c>
      <c r="B84" s="17" t="s">
        <v>60</v>
      </c>
      <c r="C84" s="18" t="s">
        <v>370</v>
      </c>
      <c r="D84" s="19"/>
      <c r="E84" s="20">
        <v>24509863</v>
      </c>
      <c r="F84" s="21">
        <v>0</v>
      </c>
      <c r="G84" s="22">
        <v>24509863</v>
      </c>
      <c r="H84" s="19">
        <v>27</v>
      </c>
      <c r="I84" s="23">
        <v>0</v>
      </c>
      <c r="J84" s="23">
        <v>0</v>
      </c>
      <c r="K84" s="19">
        <v>0</v>
      </c>
      <c r="L84" s="24">
        <v>4.8630000000000004</v>
      </c>
      <c r="M84" s="23">
        <v>1.0814013933900813E-2</v>
      </c>
      <c r="N84" s="25">
        <v>31.873814013933899</v>
      </c>
      <c r="O84" s="23">
        <v>117.965</v>
      </c>
      <c r="P84" s="26">
        <v>2021752.9703500313</v>
      </c>
      <c r="Q84" s="37">
        <v>265.05</v>
      </c>
      <c r="R84" s="38">
        <v>0</v>
      </c>
      <c r="S84" s="38">
        <v>0</v>
      </c>
      <c r="T84" s="38">
        <v>0</v>
      </c>
      <c r="U84" s="38">
        <v>0</v>
      </c>
      <c r="V84" s="49"/>
      <c r="W84" s="49">
        <v>31.873814013933899</v>
      </c>
      <c r="X84" s="50">
        <v>86.091185986066108</v>
      </c>
    </row>
    <row r="85" spans="1:24" x14ac:dyDescent="0.2">
      <c r="A85" s="17" t="s">
        <v>138</v>
      </c>
      <c r="B85" s="17" t="s">
        <v>60</v>
      </c>
      <c r="C85" s="18" t="s">
        <v>371</v>
      </c>
      <c r="D85" s="19"/>
      <c r="E85" s="20">
        <v>19721704</v>
      </c>
      <c r="F85" s="21">
        <v>0</v>
      </c>
      <c r="G85" s="22">
        <v>19721704</v>
      </c>
      <c r="H85" s="19">
        <v>22.187999999999999</v>
      </c>
      <c r="I85" s="23">
        <v>0</v>
      </c>
      <c r="J85" s="23">
        <v>0</v>
      </c>
      <c r="K85" s="19">
        <v>0</v>
      </c>
      <c r="L85" s="24">
        <v>0</v>
      </c>
      <c r="M85" s="23">
        <v>0</v>
      </c>
      <c r="N85" s="25">
        <v>22.187999999999999</v>
      </c>
      <c r="O85" s="23">
        <v>96.685999999999993</v>
      </c>
      <c r="P85" s="26">
        <v>1332107.6167439825</v>
      </c>
      <c r="Q85" s="37">
        <v>0</v>
      </c>
      <c r="R85" s="38">
        <v>0</v>
      </c>
      <c r="S85" s="38">
        <v>0</v>
      </c>
      <c r="T85" s="38">
        <v>0</v>
      </c>
      <c r="U85" s="38">
        <v>0</v>
      </c>
      <c r="V85" s="49"/>
      <c r="W85" s="49">
        <v>22.187999999999999</v>
      </c>
      <c r="X85" s="50">
        <v>74.49799999999999</v>
      </c>
    </row>
    <row r="86" spans="1:24" x14ac:dyDescent="0.2">
      <c r="A86" s="17" t="s">
        <v>139</v>
      </c>
      <c r="B86" s="17" t="s">
        <v>60</v>
      </c>
      <c r="C86" s="18" t="s">
        <v>372</v>
      </c>
      <c r="D86" s="19"/>
      <c r="E86" s="20">
        <v>104157241</v>
      </c>
      <c r="F86" s="21">
        <v>0</v>
      </c>
      <c r="G86" s="22">
        <v>104157241</v>
      </c>
      <c r="H86" s="19">
        <v>24.18</v>
      </c>
      <c r="I86" s="23">
        <v>0</v>
      </c>
      <c r="J86" s="23">
        <v>0</v>
      </c>
      <c r="K86" s="19">
        <v>0</v>
      </c>
      <c r="L86" s="24">
        <v>2.593</v>
      </c>
      <c r="M86" s="23">
        <v>7.4502741484867103E-5</v>
      </c>
      <c r="N86" s="25">
        <v>26.773074502741483</v>
      </c>
      <c r="O86" s="23">
        <v>54.646999999999998</v>
      </c>
      <c r="P86" s="26">
        <v>2688772.1849762104</v>
      </c>
      <c r="Q86" s="37">
        <v>7.76</v>
      </c>
      <c r="R86" s="38">
        <v>0</v>
      </c>
      <c r="S86" s="38">
        <v>0</v>
      </c>
      <c r="T86" s="38">
        <v>0</v>
      </c>
      <c r="U86" s="38">
        <v>0</v>
      </c>
      <c r="V86" s="49"/>
      <c r="W86" s="49">
        <v>26.773074502741483</v>
      </c>
      <c r="X86" s="50">
        <v>27.873925497258515</v>
      </c>
    </row>
    <row r="87" spans="1:24" x14ac:dyDescent="0.2">
      <c r="A87" s="17" t="s">
        <v>140</v>
      </c>
      <c r="B87" s="17" t="s">
        <v>141</v>
      </c>
      <c r="C87" s="18" t="s">
        <v>141</v>
      </c>
      <c r="D87" s="19"/>
      <c r="E87" s="20">
        <v>241013113</v>
      </c>
      <c r="F87" s="21">
        <v>-2200</v>
      </c>
      <c r="G87" s="22">
        <v>241015313</v>
      </c>
      <c r="H87" s="19">
        <v>23.469000000000001</v>
      </c>
      <c r="I87" s="23">
        <v>0</v>
      </c>
      <c r="J87" s="23">
        <v>0</v>
      </c>
      <c r="K87" s="19">
        <v>0</v>
      </c>
      <c r="L87" s="24">
        <v>2.7709999999999999</v>
      </c>
      <c r="M87" s="23">
        <v>1.9833568142825487E-2</v>
      </c>
      <c r="N87" s="25">
        <v>26.259833568142827</v>
      </c>
      <c r="O87" s="23">
        <v>37.012999999999998</v>
      </c>
      <c r="P87" s="26">
        <v>2574208.7271250831</v>
      </c>
      <c r="Q87" s="37">
        <v>4780.1499999999996</v>
      </c>
      <c r="R87" s="38">
        <v>0</v>
      </c>
      <c r="S87" s="38">
        <v>0</v>
      </c>
      <c r="T87" s="38">
        <v>0</v>
      </c>
      <c r="U87" s="38">
        <v>0</v>
      </c>
      <c r="V87" s="49"/>
      <c r="W87" s="49">
        <v>26.259833568142827</v>
      </c>
      <c r="X87" s="50">
        <v>10.753166431857171</v>
      </c>
    </row>
    <row r="88" spans="1:24" x14ac:dyDescent="0.2">
      <c r="A88" s="17" t="s">
        <v>142</v>
      </c>
      <c r="B88" s="17" t="s">
        <v>143</v>
      </c>
      <c r="C88" s="18" t="s">
        <v>373</v>
      </c>
      <c r="D88" s="19"/>
      <c r="E88" s="20">
        <v>1396432130</v>
      </c>
      <c r="F88" s="21">
        <v>0</v>
      </c>
      <c r="G88" s="22">
        <v>1396432130</v>
      </c>
      <c r="H88" s="19">
        <v>6.601</v>
      </c>
      <c r="I88" s="23">
        <v>0</v>
      </c>
      <c r="J88" s="23">
        <v>1.877</v>
      </c>
      <c r="K88" s="19">
        <v>0</v>
      </c>
      <c r="L88" s="24">
        <v>4.01</v>
      </c>
      <c r="M88" s="23">
        <v>1.1919233052880273E-2</v>
      </c>
      <c r="N88" s="25">
        <v>12.49991923305288</v>
      </c>
      <c r="O88" s="23">
        <v>37.004000000000005</v>
      </c>
      <c r="P88" s="26">
        <v>34930219.480326422</v>
      </c>
      <c r="Q88" s="37">
        <v>16644.400000000001</v>
      </c>
      <c r="R88" s="38">
        <v>0</v>
      </c>
      <c r="S88" s="38">
        <v>0</v>
      </c>
      <c r="T88" s="38">
        <v>0</v>
      </c>
      <c r="U88" s="38">
        <v>0</v>
      </c>
      <c r="V88" s="49"/>
      <c r="W88" s="49">
        <v>12.49991923305288</v>
      </c>
      <c r="X88" s="50">
        <v>24.504080766947126</v>
      </c>
    </row>
    <row r="89" spans="1:24" x14ac:dyDescent="0.2">
      <c r="A89" s="17" t="s">
        <v>144</v>
      </c>
      <c r="B89" s="17" t="s">
        <v>143</v>
      </c>
      <c r="C89" s="18" t="s">
        <v>374</v>
      </c>
      <c r="D89" s="19"/>
      <c r="E89" s="20">
        <v>230002853</v>
      </c>
      <c r="F89" s="21">
        <v>0</v>
      </c>
      <c r="G89" s="22">
        <v>230002853</v>
      </c>
      <c r="H89" s="19">
        <v>8.2289999999999992</v>
      </c>
      <c r="I89" s="23">
        <v>0</v>
      </c>
      <c r="J89" s="23">
        <v>0.15</v>
      </c>
      <c r="K89" s="19">
        <v>0</v>
      </c>
      <c r="L89" s="24">
        <v>9.4249999999999989</v>
      </c>
      <c r="M89" s="23">
        <v>5.1130539672044853E-2</v>
      </c>
      <c r="N89" s="25">
        <v>17.855130539672043</v>
      </c>
      <c r="O89" s="23">
        <v>56.897000000000006</v>
      </c>
      <c r="P89" s="26">
        <v>10260613.886354234</v>
      </c>
      <c r="Q89" s="37">
        <v>11760.17</v>
      </c>
      <c r="R89" s="38">
        <v>0</v>
      </c>
      <c r="S89" s="38">
        <v>0</v>
      </c>
      <c r="T89" s="38">
        <v>0</v>
      </c>
      <c r="U89" s="38">
        <v>0</v>
      </c>
      <c r="V89" s="49"/>
      <c r="W89" s="49">
        <v>17.855130539672043</v>
      </c>
      <c r="X89" s="50">
        <v>39.041869460327959</v>
      </c>
    </row>
    <row r="90" spans="1:24" x14ac:dyDescent="0.2">
      <c r="A90" s="17" t="s">
        <v>145</v>
      </c>
      <c r="B90" s="17" t="s">
        <v>143</v>
      </c>
      <c r="C90" s="18" t="s">
        <v>375</v>
      </c>
      <c r="D90" s="19"/>
      <c r="E90" s="20">
        <v>262353725</v>
      </c>
      <c r="F90" s="21">
        <v>0</v>
      </c>
      <c r="G90" s="22">
        <v>262353725</v>
      </c>
      <c r="H90" s="19">
        <v>2.274</v>
      </c>
      <c r="I90" s="23">
        <v>0</v>
      </c>
      <c r="J90" s="23">
        <v>0</v>
      </c>
      <c r="K90" s="19">
        <v>0</v>
      </c>
      <c r="L90" s="24">
        <v>4.1929999999999996</v>
      </c>
      <c r="M90" s="23">
        <v>2.2097646984047966E-3</v>
      </c>
      <c r="N90" s="25">
        <v>6.4692097646984044</v>
      </c>
      <c r="O90" s="23">
        <v>33.105000000000004</v>
      </c>
      <c r="P90" s="26">
        <v>7474197.9536245903</v>
      </c>
      <c r="Q90" s="37">
        <v>579.74</v>
      </c>
      <c r="R90" s="38">
        <v>0</v>
      </c>
      <c r="S90" s="38">
        <v>0</v>
      </c>
      <c r="T90" s="38">
        <v>0</v>
      </c>
      <c r="U90" s="38">
        <v>0</v>
      </c>
      <c r="V90" s="49"/>
      <c r="W90" s="49">
        <v>6.4692097646984044</v>
      </c>
      <c r="X90" s="50">
        <v>26.635790235301599</v>
      </c>
    </row>
    <row r="91" spans="1:24" x14ac:dyDescent="0.2">
      <c r="A91" s="17" t="s">
        <v>146</v>
      </c>
      <c r="B91" s="17" t="s">
        <v>147</v>
      </c>
      <c r="C91" s="18" t="s">
        <v>376</v>
      </c>
      <c r="D91" s="19"/>
      <c r="E91" s="20">
        <v>3740344095</v>
      </c>
      <c r="F91" s="21">
        <v>-207048520</v>
      </c>
      <c r="G91" s="22">
        <v>3947392615</v>
      </c>
      <c r="H91" s="19">
        <v>27</v>
      </c>
      <c r="I91" s="23">
        <v>0</v>
      </c>
      <c r="J91" s="23">
        <v>0</v>
      </c>
      <c r="K91" s="19">
        <v>0</v>
      </c>
      <c r="L91" s="24">
        <v>16.312000000000001</v>
      </c>
      <c r="M91" s="23">
        <v>0.21501818270546041</v>
      </c>
      <c r="N91" s="25">
        <v>43.527018182705461</v>
      </c>
      <c r="O91" s="23">
        <v>71.416999999999987</v>
      </c>
      <c r="P91" s="26">
        <v>132096809.77606933</v>
      </c>
      <c r="Q91" s="37">
        <v>804241.99</v>
      </c>
      <c r="R91" s="38">
        <v>0</v>
      </c>
      <c r="S91" s="38">
        <v>0</v>
      </c>
      <c r="T91" s="38">
        <v>0</v>
      </c>
      <c r="U91" s="38">
        <v>0</v>
      </c>
      <c r="V91" s="49"/>
      <c r="W91" s="49">
        <v>43.527018182705461</v>
      </c>
      <c r="X91" s="50">
        <v>27.889981817294526</v>
      </c>
    </row>
    <row r="92" spans="1:24" x14ac:dyDescent="0.2">
      <c r="A92" s="17" t="s">
        <v>148</v>
      </c>
      <c r="B92" s="17" t="s">
        <v>147</v>
      </c>
      <c r="C92" s="18" t="s">
        <v>377</v>
      </c>
      <c r="D92" s="19"/>
      <c r="E92" s="20">
        <v>2408990243</v>
      </c>
      <c r="F92" s="21">
        <v>-150903810</v>
      </c>
      <c r="G92" s="22">
        <v>2559894053</v>
      </c>
      <c r="H92" s="19">
        <v>22.36</v>
      </c>
      <c r="I92" s="23">
        <v>0</v>
      </c>
      <c r="J92" s="23">
        <v>0</v>
      </c>
      <c r="K92" s="19">
        <v>0</v>
      </c>
      <c r="L92" s="24">
        <v>5.8279999999999994</v>
      </c>
      <c r="M92" s="23">
        <v>0.10706773128262935</v>
      </c>
      <c r="N92" s="25">
        <v>28.295067731282629</v>
      </c>
      <c r="O92" s="23">
        <v>54.567999999999998</v>
      </c>
      <c r="P92" s="26">
        <v>68120470.274335772</v>
      </c>
      <c r="Q92" s="37">
        <v>257925.12</v>
      </c>
      <c r="R92" s="38">
        <v>0</v>
      </c>
      <c r="S92" s="38">
        <v>0</v>
      </c>
      <c r="T92" s="38">
        <v>0</v>
      </c>
      <c r="U92" s="38">
        <v>0</v>
      </c>
      <c r="V92" s="49"/>
      <c r="W92" s="49">
        <v>28.295067731282629</v>
      </c>
      <c r="X92" s="50">
        <v>26.272932268717369</v>
      </c>
    </row>
    <row r="93" spans="1:24" x14ac:dyDescent="0.2">
      <c r="A93" s="17" t="s">
        <v>149</v>
      </c>
      <c r="B93" s="17" t="s">
        <v>147</v>
      </c>
      <c r="C93" s="18" t="s">
        <v>378</v>
      </c>
      <c r="D93" s="19"/>
      <c r="E93" s="20">
        <v>442499060</v>
      </c>
      <c r="F93" s="21">
        <v>0</v>
      </c>
      <c r="G93" s="22">
        <v>442499060</v>
      </c>
      <c r="H93" s="19">
        <v>20.548999999999999</v>
      </c>
      <c r="I93" s="23">
        <v>0</v>
      </c>
      <c r="J93" s="23">
        <v>0</v>
      </c>
      <c r="K93" s="19">
        <v>0</v>
      </c>
      <c r="L93" s="24">
        <v>5.9220000000000006</v>
      </c>
      <c r="M93" s="23">
        <v>0.17825615267973677</v>
      </c>
      <c r="N93" s="25">
        <v>26.649256152679737</v>
      </c>
      <c r="O93" s="23">
        <v>22.151</v>
      </c>
      <c r="P93" s="26">
        <v>0</v>
      </c>
      <c r="Q93" s="37">
        <v>78878.179999999993</v>
      </c>
      <c r="R93" s="38">
        <v>0</v>
      </c>
      <c r="S93" s="38">
        <v>0</v>
      </c>
      <c r="T93" s="38">
        <v>0</v>
      </c>
      <c r="U93" s="38">
        <v>0</v>
      </c>
      <c r="V93" s="49"/>
      <c r="W93" s="49">
        <v>26.649256152679737</v>
      </c>
      <c r="X93" s="50">
        <v>-4.4982561526797369</v>
      </c>
    </row>
    <row r="94" spans="1:24" x14ac:dyDescent="0.2">
      <c r="A94" s="17" t="s">
        <v>150</v>
      </c>
      <c r="B94" s="17" t="s">
        <v>50</v>
      </c>
      <c r="C94" s="18" t="s">
        <v>379</v>
      </c>
      <c r="D94" s="19"/>
      <c r="E94" s="20">
        <v>356556350</v>
      </c>
      <c r="F94" s="21">
        <v>-836480</v>
      </c>
      <c r="G94" s="22">
        <v>357392830</v>
      </c>
      <c r="H94" s="19">
        <v>12.427</v>
      </c>
      <c r="I94" s="23">
        <v>0</v>
      </c>
      <c r="J94" s="23">
        <v>0</v>
      </c>
      <c r="K94" s="19">
        <v>0</v>
      </c>
      <c r="L94" s="24">
        <v>0</v>
      </c>
      <c r="M94" s="23">
        <v>1.6119387580672731E-2</v>
      </c>
      <c r="N94" s="25">
        <v>12.443119387580673</v>
      </c>
      <c r="O94" s="23">
        <v>26.834</v>
      </c>
      <c r="P94" s="26">
        <v>4449322.835554678</v>
      </c>
      <c r="Q94" s="37">
        <v>5747.47</v>
      </c>
      <c r="R94" s="38">
        <v>0</v>
      </c>
      <c r="S94" s="38">
        <v>0</v>
      </c>
      <c r="T94" s="38">
        <v>0</v>
      </c>
      <c r="U94" s="38">
        <v>0</v>
      </c>
      <c r="V94" s="49"/>
      <c r="W94" s="49">
        <v>12.443119387580673</v>
      </c>
      <c r="X94" s="50">
        <v>14.390880612419327</v>
      </c>
    </row>
    <row r="95" spans="1:24" x14ac:dyDescent="0.2">
      <c r="A95" s="17" t="s">
        <v>151</v>
      </c>
      <c r="B95" s="17" t="s">
        <v>50</v>
      </c>
      <c r="C95" s="18" t="s">
        <v>380</v>
      </c>
      <c r="D95" s="19"/>
      <c r="E95" s="20">
        <v>106440580</v>
      </c>
      <c r="F95" s="21">
        <v>0</v>
      </c>
      <c r="G95" s="22">
        <v>106440580</v>
      </c>
      <c r="H95" s="19">
        <v>1.68</v>
      </c>
      <c r="I95" s="23">
        <v>0</v>
      </c>
      <c r="J95" s="23">
        <v>0.73899999999999999</v>
      </c>
      <c r="K95" s="19">
        <v>0</v>
      </c>
      <c r="L95" s="24">
        <v>3.2880000000000003</v>
      </c>
      <c r="M95" s="23">
        <v>1.9291044825197307E-2</v>
      </c>
      <c r="N95" s="25">
        <v>5.7262910448251985</v>
      </c>
      <c r="O95" s="23">
        <v>26.349</v>
      </c>
      <c r="P95" s="26">
        <v>2425053.7661959399</v>
      </c>
      <c r="Q95" s="37">
        <v>2053.35</v>
      </c>
      <c r="R95" s="38">
        <v>1.1000000000000001</v>
      </c>
      <c r="S95" s="38">
        <v>0</v>
      </c>
      <c r="T95" s="38">
        <v>0</v>
      </c>
      <c r="U95" s="38">
        <v>0</v>
      </c>
      <c r="V95" s="49"/>
      <c r="W95" s="49">
        <v>6.826291044825199</v>
      </c>
      <c r="X95" s="50">
        <v>19.522708955174799</v>
      </c>
    </row>
    <row r="96" spans="1:24" x14ac:dyDescent="0.2">
      <c r="A96" s="17" t="s">
        <v>152</v>
      </c>
      <c r="B96" s="17" t="s">
        <v>50</v>
      </c>
      <c r="C96" s="18" t="s">
        <v>381</v>
      </c>
      <c r="D96" s="19"/>
      <c r="E96" s="20">
        <v>48261990</v>
      </c>
      <c r="F96" s="21">
        <v>-92010</v>
      </c>
      <c r="G96" s="22">
        <v>48354000</v>
      </c>
      <c r="H96" s="19">
        <v>22.658000000000001</v>
      </c>
      <c r="I96" s="23">
        <v>0</v>
      </c>
      <c r="J96" s="23">
        <v>0</v>
      </c>
      <c r="K96" s="19">
        <v>0</v>
      </c>
      <c r="L96" s="24">
        <v>0</v>
      </c>
      <c r="M96" s="23">
        <v>0</v>
      </c>
      <c r="N96" s="25">
        <v>22.658000000000001</v>
      </c>
      <c r="O96" s="23">
        <v>80.051000000000002</v>
      </c>
      <c r="P96" s="26">
        <v>2483714.6850125757</v>
      </c>
      <c r="Q96" s="37">
        <v>0</v>
      </c>
      <c r="R96" s="38">
        <v>0</v>
      </c>
      <c r="S96" s="38">
        <v>0</v>
      </c>
      <c r="T96" s="38">
        <v>0</v>
      </c>
      <c r="U96" s="38">
        <v>0</v>
      </c>
      <c r="V96" s="49"/>
      <c r="W96" s="49">
        <v>22.658000000000001</v>
      </c>
      <c r="X96" s="50">
        <v>57.393000000000001</v>
      </c>
    </row>
    <row r="97" spans="1:24" x14ac:dyDescent="0.2">
      <c r="A97" s="17" t="s">
        <v>153</v>
      </c>
      <c r="B97" s="17" t="s">
        <v>50</v>
      </c>
      <c r="C97" s="18" t="s">
        <v>382</v>
      </c>
      <c r="D97" s="19"/>
      <c r="E97" s="20">
        <v>39341570</v>
      </c>
      <c r="F97" s="21">
        <v>0</v>
      </c>
      <c r="G97" s="22">
        <v>39341570</v>
      </c>
      <c r="H97" s="19">
        <v>8.52</v>
      </c>
      <c r="I97" s="23">
        <v>0</v>
      </c>
      <c r="J97" s="23">
        <v>0.753</v>
      </c>
      <c r="K97" s="19">
        <v>0</v>
      </c>
      <c r="L97" s="24">
        <v>0</v>
      </c>
      <c r="M97" s="23">
        <v>1.0977701194944687E-2</v>
      </c>
      <c r="N97" s="25">
        <v>9.283977701194944</v>
      </c>
      <c r="O97" s="23">
        <v>48.798000000000002</v>
      </c>
      <c r="P97" s="26">
        <v>1445293.3798928454</v>
      </c>
      <c r="Q97" s="37">
        <v>431.88</v>
      </c>
      <c r="R97" s="38">
        <v>0</v>
      </c>
      <c r="S97" s="38">
        <v>0</v>
      </c>
      <c r="T97" s="38">
        <v>0</v>
      </c>
      <c r="U97" s="38">
        <v>0</v>
      </c>
      <c r="V97" s="49"/>
      <c r="W97" s="49">
        <v>9.283977701194944</v>
      </c>
      <c r="X97" s="50">
        <v>39.51402229880506</v>
      </c>
    </row>
    <row r="98" spans="1:24" x14ac:dyDescent="0.2">
      <c r="A98" s="17" t="s">
        <v>154</v>
      </c>
      <c r="B98" s="17" t="s">
        <v>50</v>
      </c>
      <c r="C98" s="18" t="s">
        <v>383</v>
      </c>
      <c r="D98" s="19"/>
      <c r="E98" s="20">
        <v>16347220</v>
      </c>
      <c r="F98" s="21">
        <v>0</v>
      </c>
      <c r="G98" s="22">
        <v>16347220</v>
      </c>
      <c r="H98" s="19">
        <v>19.616</v>
      </c>
      <c r="I98" s="23">
        <v>0</v>
      </c>
      <c r="J98" s="23">
        <v>0</v>
      </c>
      <c r="K98" s="19">
        <v>0</v>
      </c>
      <c r="L98" s="24">
        <v>11.010999999999999</v>
      </c>
      <c r="M98" s="23">
        <v>6.1660025374345002</v>
      </c>
      <c r="N98" s="25">
        <v>36.793002537434496</v>
      </c>
      <c r="O98" s="23">
        <v>234.71900000000002</v>
      </c>
      <c r="P98" s="26">
        <v>3244190.7674178602</v>
      </c>
      <c r="Q98" s="37">
        <v>100797</v>
      </c>
      <c r="R98" s="38">
        <v>0</v>
      </c>
      <c r="S98" s="38">
        <v>0</v>
      </c>
      <c r="T98" s="38">
        <v>0</v>
      </c>
      <c r="U98" s="38">
        <v>0</v>
      </c>
      <c r="V98" s="49"/>
      <c r="W98" s="49">
        <v>36.793002537434496</v>
      </c>
      <c r="X98" s="50">
        <v>197.92599746256553</v>
      </c>
    </row>
    <row r="99" spans="1:24" x14ac:dyDescent="0.2">
      <c r="A99" s="17" t="s">
        <v>155</v>
      </c>
      <c r="B99" s="17" t="s">
        <v>50</v>
      </c>
      <c r="C99" s="18" t="s">
        <v>384</v>
      </c>
      <c r="D99" s="19"/>
      <c r="E99" s="20">
        <v>17687140</v>
      </c>
      <c r="F99" s="21">
        <v>0</v>
      </c>
      <c r="G99" s="22">
        <v>17687140</v>
      </c>
      <c r="H99" s="19">
        <v>10.978999999999999</v>
      </c>
      <c r="I99" s="23">
        <v>0</v>
      </c>
      <c r="J99" s="23">
        <v>1.6019999999999999</v>
      </c>
      <c r="K99" s="19">
        <v>0</v>
      </c>
      <c r="L99" s="24">
        <v>9.7050000000000001</v>
      </c>
      <c r="M99" s="23">
        <v>1.2612553527591233E-2</v>
      </c>
      <c r="N99" s="25">
        <v>22.298612553527594</v>
      </c>
      <c r="O99" s="23">
        <v>48.076000000000001</v>
      </c>
      <c r="P99" s="26">
        <v>594449.34133207996</v>
      </c>
      <c r="Q99" s="37">
        <v>223.08</v>
      </c>
      <c r="R99" s="38">
        <v>0</v>
      </c>
      <c r="S99" s="38">
        <v>0</v>
      </c>
      <c r="T99" s="38">
        <v>0</v>
      </c>
      <c r="U99" s="38">
        <v>0</v>
      </c>
      <c r="V99" s="49"/>
      <c r="W99" s="49">
        <v>22.298612553527594</v>
      </c>
      <c r="X99" s="50">
        <v>25.777387446472407</v>
      </c>
    </row>
    <row r="100" spans="1:24" ht="15" x14ac:dyDescent="0.25">
      <c r="A100" s="17" t="s">
        <v>156</v>
      </c>
      <c r="B100" s="17" t="s">
        <v>157</v>
      </c>
      <c r="C100" s="18" t="s">
        <v>385</v>
      </c>
      <c r="D100" s="27"/>
      <c r="E100" s="20">
        <v>74110789</v>
      </c>
      <c r="F100" s="21">
        <v>0</v>
      </c>
      <c r="G100" s="22">
        <v>74110789</v>
      </c>
      <c r="H100" s="19">
        <v>17.087</v>
      </c>
      <c r="I100" s="23">
        <v>0</v>
      </c>
      <c r="J100" s="23">
        <v>0</v>
      </c>
      <c r="K100" s="19">
        <v>0</v>
      </c>
      <c r="L100" s="24">
        <v>0</v>
      </c>
      <c r="M100" s="23">
        <v>3.392218641741893E-4</v>
      </c>
      <c r="N100" s="25">
        <v>17.087339221864173</v>
      </c>
      <c r="O100" s="23">
        <v>37.546999999999997</v>
      </c>
      <c r="P100" s="26">
        <v>1313242.7967812892</v>
      </c>
      <c r="Q100" s="37">
        <v>25.14</v>
      </c>
      <c r="R100" s="38">
        <v>0</v>
      </c>
      <c r="S100" s="38">
        <v>0</v>
      </c>
      <c r="T100" s="38">
        <v>0</v>
      </c>
      <c r="U100" s="38">
        <v>0</v>
      </c>
      <c r="V100" s="49"/>
      <c r="W100" s="49">
        <v>17.087339221864173</v>
      </c>
      <c r="X100" s="50">
        <v>20.459660778135824</v>
      </c>
    </row>
    <row r="101" spans="1:24" x14ac:dyDescent="0.2">
      <c r="A101" s="17" t="s">
        <v>158</v>
      </c>
      <c r="B101" s="17" t="s">
        <v>157</v>
      </c>
      <c r="C101" s="18" t="s">
        <v>386</v>
      </c>
      <c r="D101" s="19"/>
      <c r="E101" s="20">
        <v>77299505</v>
      </c>
      <c r="F101" s="21">
        <v>0</v>
      </c>
      <c r="G101" s="22">
        <v>77299505</v>
      </c>
      <c r="H101" s="19">
        <v>21.824000000000002</v>
      </c>
      <c r="I101" s="23">
        <v>0</v>
      </c>
      <c r="J101" s="23">
        <v>0</v>
      </c>
      <c r="K101" s="19">
        <v>0</v>
      </c>
      <c r="L101" s="24">
        <v>0</v>
      </c>
      <c r="M101" s="23">
        <v>4.6843766981431511E-4</v>
      </c>
      <c r="N101" s="25">
        <v>21.824468437669815</v>
      </c>
      <c r="O101" s="23">
        <v>62.260000000000005</v>
      </c>
      <c r="P101" s="26">
        <v>2773591.6930644223</v>
      </c>
      <c r="Q101" s="37">
        <v>36.21</v>
      </c>
      <c r="R101" s="38">
        <v>0</v>
      </c>
      <c r="S101" s="38">
        <v>0</v>
      </c>
      <c r="T101" s="38">
        <v>0</v>
      </c>
      <c r="U101" s="38">
        <v>0</v>
      </c>
      <c r="V101" s="49"/>
      <c r="W101" s="49">
        <v>21.824468437669815</v>
      </c>
      <c r="X101" s="50">
        <v>40.435531562330191</v>
      </c>
    </row>
    <row r="102" spans="1:24" x14ac:dyDescent="0.2">
      <c r="A102" s="17" t="s">
        <v>159</v>
      </c>
      <c r="B102" s="17" t="s">
        <v>157</v>
      </c>
      <c r="C102" s="18" t="s">
        <v>387</v>
      </c>
      <c r="D102" s="19"/>
      <c r="E102" s="20">
        <v>6433990</v>
      </c>
      <c r="F102" s="21">
        <v>0</v>
      </c>
      <c r="G102" s="22">
        <v>6433990</v>
      </c>
      <c r="H102" s="19">
        <v>27</v>
      </c>
      <c r="I102" s="23">
        <v>0</v>
      </c>
      <c r="J102" s="23">
        <v>0</v>
      </c>
      <c r="K102" s="19">
        <v>0</v>
      </c>
      <c r="L102" s="24">
        <v>0</v>
      </c>
      <c r="M102" s="23">
        <v>5.2861443676474475E-2</v>
      </c>
      <c r="N102" s="25">
        <v>27.052861443676473</v>
      </c>
      <c r="O102" s="23">
        <v>140.65299999999999</v>
      </c>
      <c r="P102" s="26">
        <v>666031.89486302843</v>
      </c>
      <c r="Q102" s="37">
        <v>340.11</v>
      </c>
      <c r="R102" s="38">
        <v>0</v>
      </c>
      <c r="S102" s="38">
        <v>0</v>
      </c>
      <c r="T102" s="38">
        <v>0</v>
      </c>
      <c r="U102" s="38">
        <v>0</v>
      </c>
      <c r="V102" s="49"/>
      <c r="W102" s="49">
        <v>27.052861443676473</v>
      </c>
      <c r="X102" s="50">
        <v>113.60013855632351</v>
      </c>
    </row>
    <row r="103" spans="1:24" x14ac:dyDescent="0.2">
      <c r="A103" s="17" t="s">
        <v>160</v>
      </c>
      <c r="B103" s="17" t="s">
        <v>161</v>
      </c>
      <c r="C103" s="18" t="s">
        <v>388</v>
      </c>
      <c r="D103" s="19"/>
      <c r="E103" s="20">
        <v>212614200</v>
      </c>
      <c r="F103" s="21">
        <v>-8933810</v>
      </c>
      <c r="G103" s="22">
        <v>221548010</v>
      </c>
      <c r="H103" s="19">
        <v>26.651</v>
      </c>
      <c r="I103" s="23">
        <v>0</v>
      </c>
      <c r="J103" s="23">
        <v>0</v>
      </c>
      <c r="K103" s="19">
        <v>0</v>
      </c>
      <c r="L103" s="24">
        <v>2.3519999999999999</v>
      </c>
      <c r="M103" s="23">
        <v>4.5937947700576916E-2</v>
      </c>
      <c r="N103" s="25">
        <v>29.048937947700576</v>
      </c>
      <c r="O103" s="23">
        <v>87.66</v>
      </c>
      <c r="P103" s="26">
        <v>11619614.038134765</v>
      </c>
      <c r="Q103" s="37">
        <v>9767.06</v>
      </c>
      <c r="R103" s="38">
        <v>0</v>
      </c>
      <c r="S103" s="38">
        <v>0</v>
      </c>
      <c r="T103" s="38">
        <v>0</v>
      </c>
      <c r="U103" s="38">
        <v>0</v>
      </c>
      <c r="V103" s="49"/>
      <c r="W103" s="49">
        <v>29.048937947700576</v>
      </c>
      <c r="X103" s="50">
        <v>58.611062052299417</v>
      </c>
    </row>
    <row r="104" spans="1:24" x14ac:dyDescent="0.2">
      <c r="A104" s="17" t="s">
        <v>162</v>
      </c>
      <c r="B104" s="17" t="s">
        <v>161</v>
      </c>
      <c r="C104" s="18" t="s">
        <v>389</v>
      </c>
      <c r="D104" s="19"/>
      <c r="E104" s="20">
        <v>41241190</v>
      </c>
      <c r="F104" s="21">
        <v>0</v>
      </c>
      <c r="G104" s="22">
        <v>41241190</v>
      </c>
      <c r="H104" s="19">
        <v>27</v>
      </c>
      <c r="I104" s="23">
        <v>0</v>
      </c>
      <c r="J104" s="23">
        <v>0.45199999999999996</v>
      </c>
      <c r="K104" s="19">
        <v>0</v>
      </c>
      <c r="L104" s="24">
        <v>0</v>
      </c>
      <c r="M104" s="23">
        <v>9.2116643578907392E-3</v>
      </c>
      <c r="N104" s="25">
        <v>27.46121166435789</v>
      </c>
      <c r="O104" s="23">
        <v>66.608000000000004</v>
      </c>
      <c r="P104" s="26">
        <v>1432237.1253622209</v>
      </c>
      <c r="Q104" s="37">
        <v>379.9</v>
      </c>
      <c r="R104" s="38">
        <v>0</v>
      </c>
      <c r="S104" s="38">
        <v>0</v>
      </c>
      <c r="T104" s="38">
        <v>0</v>
      </c>
      <c r="U104" s="38">
        <v>0</v>
      </c>
      <c r="V104" s="49"/>
      <c r="W104" s="49">
        <v>27.46121166435789</v>
      </c>
      <c r="X104" s="50">
        <v>39.146788335642114</v>
      </c>
    </row>
    <row r="105" spans="1:24" x14ac:dyDescent="0.2">
      <c r="A105" s="17" t="s">
        <v>163</v>
      </c>
      <c r="B105" s="17" t="s">
        <v>161</v>
      </c>
      <c r="C105" s="18" t="s">
        <v>390</v>
      </c>
      <c r="D105" s="19"/>
      <c r="E105" s="20">
        <v>23934656</v>
      </c>
      <c r="F105" s="21">
        <v>0</v>
      </c>
      <c r="G105" s="22">
        <v>23934656</v>
      </c>
      <c r="H105" s="19">
        <v>27</v>
      </c>
      <c r="I105" s="23">
        <v>0</v>
      </c>
      <c r="J105" s="23">
        <v>0</v>
      </c>
      <c r="K105" s="19">
        <v>0</v>
      </c>
      <c r="L105" s="24">
        <v>0</v>
      </c>
      <c r="M105" s="23">
        <v>1.5342606135638632E-2</v>
      </c>
      <c r="N105" s="25">
        <v>27.01534260613564</v>
      </c>
      <c r="O105" s="23">
        <v>150.953</v>
      </c>
      <c r="P105" s="26">
        <v>2708006.8924777848</v>
      </c>
      <c r="Q105" s="37">
        <v>367.22</v>
      </c>
      <c r="R105" s="38">
        <v>0</v>
      </c>
      <c r="S105" s="38">
        <v>0</v>
      </c>
      <c r="T105" s="38">
        <v>0</v>
      </c>
      <c r="U105" s="38">
        <v>0</v>
      </c>
      <c r="V105" s="49">
        <v>6.798</v>
      </c>
      <c r="W105" s="49">
        <v>33.813342606135642</v>
      </c>
      <c r="X105" s="50">
        <v>117.13965739386435</v>
      </c>
    </row>
    <row r="106" spans="1:24" x14ac:dyDescent="0.2">
      <c r="A106" s="17" t="s">
        <v>164</v>
      </c>
      <c r="B106" s="17" t="s">
        <v>161</v>
      </c>
      <c r="C106" s="18" t="s">
        <v>391</v>
      </c>
      <c r="D106" s="19"/>
      <c r="E106" s="20">
        <v>63062380</v>
      </c>
      <c r="F106" s="21">
        <v>0</v>
      </c>
      <c r="G106" s="22">
        <v>63062380</v>
      </c>
      <c r="H106" s="19">
        <v>17.417999999999999</v>
      </c>
      <c r="I106" s="23">
        <v>0</v>
      </c>
      <c r="J106" s="23">
        <v>0.57899999999999996</v>
      </c>
      <c r="K106" s="19">
        <v>0</v>
      </c>
      <c r="L106" s="24">
        <v>7.0569999999999995</v>
      </c>
      <c r="M106" s="23">
        <v>1.4009937461922622E-3</v>
      </c>
      <c r="N106" s="25">
        <v>25.05540099374619</v>
      </c>
      <c r="O106" s="23">
        <v>37.142000000000003</v>
      </c>
      <c r="P106" s="26">
        <v>1070714.9344620267</v>
      </c>
      <c r="Q106" s="37">
        <v>88.35</v>
      </c>
      <c r="R106" s="38">
        <v>0</v>
      </c>
      <c r="S106" s="38">
        <v>0</v>
      </c>
      <c r="T106" s="38">
        <v>0</v>
      </c>
      <c r="U106" s="38">
        <v>0</v>
      </c>
      <c r="V106" s="49"/>
      <c r="W106" s="49">
        <v>25.05540099374619</v>
      </c>
      <c r="X106" s="50">
        <v>12.086599006253813</v>
      </c>
    </row>
    <row r="107" spans="1:24" x14ac:dyDescent="0.2">
      <c r="A107" s="17" t="s">
        <v>165</v>
      </c>
      <c r="B107" s="17" t="s">
        <v>166</v>
      </c>
      <c r="C107" s="18" t="s">
        <v>392</v>
      </c>
      <c r="D107" s="19"/>
      <c r="E107" s="20">
        <v>341011730</v>
      </c>
      <c r="F107" s="21">
        <v>0</v>
      </c>
      <c r="G107" s="22">
        <v>341011730</v>
      </c>
      <c r="H107" s="19">
        <v>3.43</v>
      </c>
      <c r="I107" s="23">
        <v>0</v>
      </c>
      <c r="J107" s="23">
        <v>1.5000000000000001E-2</v>
      </c>
      <c r="K107" s="19">
        <v>0</v>
      </c>
      <c r="L107" s="24">
        <v>0</v>
      </c>
      <c r="M107" s="23">
        <v>3.5629272928529468E-5</v>
      </c>
      <c r="N107" s="25">
        <v>3.4450356292729287</v>
      </c>
      <c r="O107" s="23">
        <v>7.2830000000000004</v>
      </c>
      <c r="P107" s="26">
        <v>1133741.1736789783</v>
      </c>
      <c r="Q107" s="37">
        <v>12.15</v>
      </c>
      <c r="R107" s="38">
        <v>0</v>
      </c>
      <c r="S107" s="38">
        <v>0</v>
      </c>
      <c r="T107" s="38">
        <v>0</v>
      </c>
      <c r="U107" s="38">
        <v>0</v>
      </c>
      <c r="V107" s="49"/>
      <c r="W107" s="49">
        <v>3.4450356292729287</v>
      </c>
      <c r="X107" s="50">
        <v>3.8379643707270716</v>
      </c>
    </row>
    <row r="108" spans="1:24" x14ac:dyDescent="0.2">
      <c r="A108" s="17" t="s">
        <v>167</v>
      </c>
      <c r="B108" s="17" t="s">
        <v>166</v>
      </c>
      <c r="C108" s="18" t="s">
        <v>393</v>
      </c>
      <c r="D108" s="19"/>
      <c r="E108" s="20">
        <v>231734020</v>
      </c>
      <c r="F108" s="21">
        <v>0</v>
      </c>
      <c r="G108" s="22">
        <v>231734020</v>
      </c>
      <c r="H108" s="19">
        <v>11.45</v>
      </c>
      <c r="I108" s="23">
        <v>0</v>
      </c>
      <c r="J108" s="23">
        <v>0</v>
      </c>
      <c r="K108" s="19">
        <v>0</v>
      </c>
      <c r="L108" s="24">
        <v>1.51</v>
      </c>
      <c r="M108" s="23">
        <v>2.6038472900957742E-2</v>
      </c>
      <c r="N108" s="25">
        <v>12.986038472900956</v>
      </c>
      <c r="O108" s="23">
        <v>18.010999999999999</v>
      </c>
      <c r="P108" s="26">
        <v>1208575.6458247583</v>
      </c>
      <c r="Q108" s="37">
        <v>6034</v>
      </c>
      <c r="R108" s="38">
        <v>0</v>
      </c>
      <c r="S108" s="38">
        <v>0</v>
      </c>
      <c r="T108" s="38">
        <v>0</v>
      </c>
      <c r="U108" s="38">
        <v>0</v>
      </c>
      <c r="V108" s="49"/>
      <c r="W108" s="49">
        <v>12.986038472900956</v>
      </c>
      <c r="X108" s="50">
        <v>5.0249615270990429</v>
      </c>
    </row>
    <row r="109" spans="1:24" x14ac:dyDescent="0.2">
      <c r="A109" s="17" t="s">
        <v>168</v>
      </c>
      <c r="B109" s="17" t="s">
        <v>166</v>
      </c>
      <c r="C109" s="18" t="s">
        <v>394</v>
      </c>
      <c r="D109" s="19"/>
      <c r="E109" s="20">
        <v>1903898176</v>
      </c>
      <c r="F109" s="21">
        <v>-22193694</v>
      </c>
      <c r="G109" s="22">
        <v>1926091870</v>
      </c>
      <c r="H109" s="19">
        <v>24.213999999999999</v>
      </c>
      <c r="I109" s="23">
        <v>0</v>
      </c>
      <c r="J109" s="23">
        <v>0</v>
      </c>
      <c r="K109" s="19">
        <v>0</v>
      </c>
      <c r="L109" s="24">
        <v>8.2140000000000004</v>
      </c>
      <c r="M109" s="23">
        <v>0.11198958677924591</v>
      </c>
      <c r="N109" s="25">
        <v>32.539989586779242</v>
      </c>
      <c r="O109" s="23">
        <v>98.847999999999999</v>
      </c>
      <c r="P109" s="26">
        <v>121176020.24660803</v>
      </c>
      <c r="Q109" s="37">
        <v>213216.77</v>
      </c>
      <c r="R109" s="38">
        <v>0</v>
      </c>
      <c r="S109" s="38">
        <v>0</v>
      </c>
      <c r="T109" s="38">
        <v>0</v>
      </c>
      <c r="U109" s="38">
        <v>0</v>
      </c>
      <c r="V109" s="49"/>
      <c r="W109" s="49">
        <v>32.539989586779242</v>
      </c>
      <c r="X109" s="50">
        <v>66.308010413220757</v>
      </c>
    </row>
    <row r="110" spans="1:24" x14ac:dyDescent="0.2">
      <c r="A110" s="17" t="s">
        <v>169</v>
      </c>
      <c r="B110" s="17" t="s">
        <v>170</v>
      </c>
      <c r="C110" s="18" t="s">
        <v>395</v>
      </c>
      <c r="D110" s="19"/>
      <c r="E110" s="20">
        <v>47699902</v>
      </c>
      <c r="F110" s="21">
        <v>0</v>
      </c>
      <c r="G110" s="22">
        <v>47699902</v>
      </c>
      <c r="H110" s="19">
        <v>20.452999999999999</v>
      </c>
      <c r="I110" s="23">
        <v>0</v>
      </c>
      <c r="J110" s="23">
        <v>0</v>
      </c>
      <c r="K110" s="19">
        <v>0</v>
      </c>
      <c r="L110" s="24">
        <v>1.468</v>
      </c>
      <c r="M110" s="23">
        <v>0</v>
      </c>
      <c r="N110" s="25">
        <v>21.920999999999999</v>
      </c>
      <c r="O110" s="23">
        <v>32.838999999999999</v>
      </c>
      <c r="P110" s="26">
        <v>473814.02580997243</v>
      </c>
      <c r="Q110" s="37">
        <v>0</v>
      </c>
      <c r="R110" s="38">
        <v>0</v>
      </c>
      <c r="S110" s="38">
        <v>0</v>
      </c>
      <c r="T110" s="38">
        <v>0</v>
      </c>
      <c r="U110" s="38">
        <v>0</v>
      </c>
      <c r="V110" s="49"/>
      <c r="W110" s="49">
        <v>21.920999999999999</v>
      </c>
      <c r="X110" s="50">
        <v>10.917999999999999</v>
      </c>
    </row>
    <row r="111" spans="1:24" x14ac:dyDescent="0.2">
      <c r="A111" s="17" t="s">
        <v>171</v>
      </c>
      <c r="B111" s="17" t="s">
        <v>172</v>
      </c>
      <c r="C111" s="18" t="s">
        <v>172</v>
      </c>
      <c r="D111" s="19"/>
      <c r="E111" s="20">
        <v>413210307</v>
      </c>
      <c r="F111" s="21">
        <v>0</v>
      </c>
      <c r="G111" s="22">
        <v>413210307</v>
      </c>
      <c r="H111" s="19">
        <v>20.515999999999998</v>
      </c>
      <c r="I111" s="23">
        <v>0</v>
      </c>
      <c r="J111" s="23">
        <v>0.67199999999999993</v>
      </c>
      <c r="K111" s="19">
        <v>0</v>
      </c>
      <c r="L111" s="24">
        <v>4.5979999999999999</v>
      </c>
      <c r="M111" s="23">
        <v>2.1989988744399832E-2</v>
      </c>
      <c r="N111" s="25">
        <v>25.807989988744399</v>
      </c>
      <c r="O111" s="23">
        <v>42.905999999999999</v>
      </c>
      <c r="P111" s="26">
        <v>7946953.2059799237</v>
      </c>
      <c r="Q111" s="37">
        <v>9086.49</v>
      </c>
      <c r="R111" s="38">
        <v>0</v>
      </c>
      <c r="S111" s="38">
        <v>0</v>
      </c>
      <c r="T111" s="38">
        <v>0</v>
      </c>
      <c r="U111" s="38">
        <v>0</v>
      </c>
      <c r="V111" s="49"/>
      <c r="W111" s="49">
        <v>25.807989988744399</v>
      </c>
      <c r="X111" s="50">
        <v>17.098010011255599</v>
      </c>
    </row>
    <row r="112" spans="1:24" x14ac:dyDescent="0.2">
      <c r="A112" s="17" t="s">
        <v>173</v>
      </c>
      <c r="B112" s="17" t="s">
        <v>174</v>
      </c>
      <c r="C112" s="18" t="s">
        <v>174</v>
      </c>
      <c r="D112" s="19"/>
      <c r="E112" s="20">
        <v>589561630</v>
      </c>
      <c r="F112" s="21">
        <v>0</v>
      </c>
      <c r="G112" s="22">
        <v>589561630</v>
      </c>
      <c r="H112" s="19">
        <v>18.844999999999999</v>
      </c>
      <c r="I112" s="23">
        <v>0</v>
      </c>
      <c r="J112" s="23">
        <v>0</v>
      </c>
      <c r="K112" s="19">
        <v>0</v>
      </c>
      <c r="L112" s="24">
        <v>0</v>
      </c>
      <c r="M112" s="23">
        <v>5.0941408788763949E-3</v>
      </c>
      <c r="N112" s="25">
        <v>18.850094140878877</v>
      </c>
      <c r="O112" s="23">
        <v>39.849000000000004</v>
      </c>
      <c r="P112" s="26">
        <v>10663177.818445688</v>
      </c>
      <c r="Q112" s="37">
        <v>3003.31</v>
      </c>
      <c r="R112" s="38">
        <v>0</v>
      </c>
      <c r="S112" s="38">
        <v>0</v>
      </c>
      <c r="T112" s="38">
        <v>0</v>
      </c>
      <c r="U112" s="38">
        <v>0</v>
      </c>
      <c r="V112" s="49"/>
      <c r="W112" s="49">
        <v>18.850094140878877</v>
      </c>
      <c r="X112" s="50">
        <v>20.998905859121127</v>
      </c>
    </row>
    <row r="113" spans="1:24" x14ac:dyDescent="0.2">
      <c r="A113" s="17" t="s">
        <v>175</v>
      </c>
      <c r="B113" s="17" t="s">
        <v>174</v>
      </c>
      <c r="C113" s="18" t="s">
        <v>80</v>
      </c>
      <c r="D113" s="19"/>
      <c r="E113" s="20">
        <v>59218500</v>
      </c>
      <c r="F113" s="21">
        <v>0</v>
      </c>
      <c r="G113" s="22">
        <v>59218500</v>
      </c>
      <c r="H113" s="19">
        <v>20.882999999999999</v>
      </c>
      <c r="I113" s="23">
        <v>0</v>
      </c>
      <c r="J113" s="23">
        <v>0</v>
      </c>
      <c r="K113" s="19">
        <v>0</v>
      </c>
      <c r="L113" s="24">
        <v>6.5859999999999994</v>
      </c>
      <c r="M113" s="23">
        <v>1.1530856066938542E-2</v>
      </c>
      <c r="N113" s="25">
        <v>27.480530856066935</v>
      </c>
      <c r="O113" s="23">
        <v>111.78</v>
      </c>
      <c r="P113" s="26">
        <v>4909690.4716185592</v>
      </c>
      <c r="Q113" s="37">
        <v>682.84</v>
      </c>
      <c r="R113" s="38">
        <v>0</v>
      </c>
      <c r="S113" s="38">
        <v>0</v>
      </c>
      <c r="T113" s="38">
        <v>0</v>
      </c>
      <c r="U113" s="38">
        <v>0</v>
      </c>
      <c r="V113" s="49"/>
      <c r="W113" s="49">
        <v>27.480530856066935</v>
      </c>
      <c r="X113" s="50">
        <v>84.299469143933067</v>
      </c>
    </row>
    <row r="114" spans="1:24" x14ac:dyDescent="0.2">
      <c r="A114" s="17" t="s">
        <v>176</v>
      </c>
      <c r="B114" s="17" t="s">
        <v>174</v>
      </c>
      <c r="C114" s="18" t="s">
        <v>396</v>
      </c>
      <c r="D114" s="19"/>
      <c r="E114" s="20">
        <v>49801250</v>
      </c>
      <c r="F114" s="21">
        <v>0</v>
      </c>
      <c r="G114" s="22">
        <v>49801250</v>
      </c>
      <c r="H114" s="19">
        <v>15.657999999999998</v>
      </c>
      <c r="I114" s="23">
        <v>0</v>
      </c>
      <c r="J114" s="23">
        <v>0</v>
      </c>
      <c r="K114" s="19">
        <v>0</v>
      </c>
      <c r="L114" s="24">
        <v>1.161</v>
      </c>
      <c r="M114" s="23">
        <v>3.4727240782108884E-2</v>
      </c>
      <c r="N114" s="25">
        <v>16.853727240782106</v>
      </c>
      <c r="O114" s="23">
        <v>97.366</v>
      </c>
      <c r="P114" s="26">
        <v>3724780.0285184667</v>
      </c>
      <c r="Q114" s="37">
        <v>1729.46</v>
      </c>
      <c r="R114" s="38">
        <v>0</v>
      </c>
      <c r="S114" s="38">
        <v>0</v>
      </c>
      <c r="T114" s="38">
        <v>0</v>
      </c>
      <c r="U114" s="38">
        <v>0</v>
      </c>
      <c r="V114" s="49"/>
      <c r="W114" s="49">
        <v>16.853727240782106</v>
      </c>
      <c r="X114" s="50">
        <v>80.512272759217893</v>
      </c>
    </row>
    <row r="115" spans="1:24" x14ac:dyDescent="0.2">
      <c r="A115" s="17" t="s">
        <v>177</v>
      </c>
      <c r="B115" s="17" t="s">
        <v>178</v>
      </c>
      <c r="C115" s="18" t="s">
        <v>178</v>
      </c>
      <c r="D115" s="19"/>
      <c r="E115" s="20">
        <v>559253511</v>
      </c>
      <c r="F115" s="21">
        <v>-3608392</v>
      </c>
      <c r="G115" s="22">
        <v>562861903</v>
      </c>
      <c r="H115" s="19">
        <v>21.966999999999999</v>
      </c>
      <c r="I115" s="23">
        <v>0</v>
      </c>
      <c r="J115" s="23">
        <v>0</v>
      </c>
      <c r="K115" s="19">
        <v>0</v>
      </c>
      <c r="L115" s="24">
        <v>0</v>
      </c>
      <c r="M115" s="23">
        <v>2.9487968650410493E-2</v>
      </c>
      <c r="N115" s="25">
        <v>21.99648796865041</v>
      </c>
      <c r="O115" s="23">
        <v>93.759</v>
      </c>
      <c r="P115" s="26">
        <v>36352855.484732762</v>
      </c>
      <c r="Q115" s="37">
        <v>16491.25</v>
      </c>
      <c r="R115" s="38">
        <v>0</v>
      </c>
      <c r="S115" s="38">
        <v>0</v>
      </c>
      <c r="T115" s="38">
        <v>0</v>
      </c>
      <c r="U115" s="38">
        <v>0</v>
      </c>
      <c r="V115" s="49"/>
      <c r="W115" s="49">
        <v>21.99648796865041</v>
      </c>
      <c r="X115" s="50">
        <v>71.762512031349587</v>
      </c>
    </row>
    <row r="116" spans="1:24" x14ac:dyDescent="0.2">
      <c r="A116" s="17" t="s">
        <v>179</v>
      </c>
      <c r="B116" s="17" t="s">
        <v>178</v>
      </c>
      <c r="C116" s="18" t="s">
        <v>397</v>
      </c>
      <c r="D116" s="19"/>
      <c r="E116" s="20">
        <v>36844760</v>
      </c>
      <c r="F116" s="21">
        <v>0</v>
      </c>
      <c r="G116" s="22">
        <v>36844760</v>
      </c>
      <c r="H116" s="19">
        <v>19.899000000000001</v>
      </c>
      <c r="I116" s="23">
        <v>0</v>
      </c>
      <c r="J116" s="23">
        <v>0</v>
      </c>
      <c r="K116" s="19">
        <v>0</v>
      </c>
      <c r="L116" s="24">
        <v>6.7309999999999999</v>
      </c>
      <c r="M116" s="23">
        <v>0</v>
      </c>
      <c r="N116" s="25">
        <v>26.630000000000003</v>
      </c>
      <c r="O116" s="23">
        <v>100.22499999999999</v>
      </c>
      <c r="P116" s="26">
        <v>2692314.8960608891</v>
      </c>
      <c r="Q116" s="37">
        <v>0</v>
      </c>
      <c r="R116" s="38">
        <v>0</v>
      </c>
      <c r="S116" s="38">
        <v>0</v>
      </c>
      <c r="T116" s="38">
        <v>0</v>
      </c>
      <c r="U116" s="38">
        <v>0</v>
      </c>
      <c r="V116" s="49"/>
      <c r="W116" s="49">
        <v>26.630000000000003</v>
      </c>
      <c r="X116" s="50">
        <v>73.594999999999999</v>
      </c>
    </row>
    <row r="117" spans="1:24" x14ac:dyDescent="0.2">
      <c r="A117" s="17" t="s">
        <v>180</v>
      </c>
      <c r="B117" s="17" t="s">
        <v>181</v>
      </c>
      <c r="C117" s="18" t="s">
        <v>398</v>
      </c>
      <c r="D117" s="19"/>
      <c r="E117" s="20">
        <v>248876576</v>
      </c>
      <c r="F117" s="21">
        <v>0</v>
      </c>
      <c r="G117" s="22">
        <v>248876576</v>
      </c>
      <c r="H117" s="19">
        <v>27</v>
      </c>
      <c r="I117" s="23">
        <v>0</v>
      </c>
      <c r="J117" s="23">
        <v>0</v>
      </c>
      <c r="K117" s="19">
        <v>0</v>
      </c>
      <c r="L117" s="24">
        <v>1.607</v>
      </c>
      <c r="M117" s="23">
        <v>5.7891747916043344E-3</v>
      </c>
      <c r="N117" s="25">
        <v>28.612789174791605</v>
      </c>
      <c r="O117" s="23">
        <v>52.957999999999998</v>
      </c>
      <c r="P117" s="26">
        <v>5485347.6611954058</v>
      </c>
      <c r="Q117" s="37">
        <v>1440.7900000000002</v>
      </c>
      <c r="R117" s="38">
        <v>0</v>
      </c>
      <c r="S117" s="38">
        <v>0</v>
      </c>
      <c r="T117" s="38">
        <v>0</v>
      </c>
      <c r="U117" s="38">
        <v>0</v>
      </c>
      <c r="V117" s="49"/>
      <c r="W117" s="49">
        <v>28.612789174791605</v>
      </c>
      <c r="X117" s="50">
        <v>24.345210825208394</v>
      </c>
    </row>
    <row r="118" spans="1:24" x14ac:dyDescent="0.2">
      <c r="A118" s="17" t="s">
        <v>182</v>
      </c>
      <c r="B118" s="17" t="s">
        <v>181</v>
      </c>
      <c r="C118" s="18" t="s">
        <v>399</v>
      </c>
      <c r="D118" s="19"/>
      <c r="E118" s="20">
        <v>281693020</v>
      </c>
      <c r="F118" s="21">
        <v>0</v>
      </c>
      <c r="G118" s="22">
        <v>281693020</v>
      </c>
      <c r="H118" s="19">
        <v>27</v>
      </c>
      <c r="I118" s="23">
        <v>0</v>
      </c>
      <c r="J118" s="23">
        <v>0</v>
      </c>
      <c r="K118" s="19">
        <v>0</v>
      </c>
      <c r="L118" s="24">
        <v>1.952</v>
      </c>
      <c r="M118" s="23">
        <v>1.6222375691098061E-2</v>
      </c>
      <c r="N118" s="25">
        <v>28.968222375691095</v>
      </c>
      <c r="O118" s="23">
        <v>106.181</v>
      </c>
      <c r="P118" s="26">
        <v>20154755.071066402</v>
      </c>
      <c r="Q118" s="37">
        <v>4569.7300000000005</v>
      </c>
      <c r="R118" s="38">
        <v>0</v>
      </c>
      <c r="S118" s="38">
        <v>0</v>
      </c>
      <c r="T118" s="38">
        <v>0</v>
      </c>
      <c r="U118" s="38">
        <v>0</v>
      </c>
      <c r="V118" s="49"/>
      <c r="W118" s="49">
        <v>28.968222375691095</v>
      </c>
      <c r="X118" s="50">
        <v>77.212777624308899</v>
      </c>
    </row>
    <row r="119" spans="1:24" x14ac:dyDescent="0.2">
      <c r="A119" s="17" t="s">
        <v>183</v>
      </c>
      <c r="B119" s="17" t="s">
        <v>181</v>
      </c>
      <c r="C119" s="18" t="s">
        <v>400</v>
      </c>
      <c r="D119" s="19"/>
      <c r="E119" s="20">
        <v>19575720</v>
      </c>
      <c r="F119" s="21">
        <v>0</v>
      </c>
      <c r="G119" s="22">
        <v>19575720</v>
      </c>
      <c r="H119" s="19">
        <v>27</v>
      </c>
      <c r="I119" s="23">
        <v>0</v>
      </c>
      <c r="J119" s="23">
        <v>0.49099999999999999</v>
      </c>
      <c r="K119" s="19">
        <v>0</v>
      </c>
      <c r="L119" s="24">
        <v>0</v>
      </c>
      <c r="M119" s="23">
        <v>6.9334359093816217E-2</v>
      </c>
      <c r="N119" s="25">
        <v>27.560334359093815</v>
      </c>
      <c r="O119" s="23">
        <v>151.68899999999999</v>
      </c>
      <c r="P119" s="26">
        <v>2229128.6388374595</v>
      </c>
      <c r="Q119" s="37">
        <v>1357.27</v>
      </c>
      <c r="R119" s="38">
        <v>0</v>
      </c>
      <c r="S119" s="38">
        <v>0</v>
      </c>
      <c r="T119" s="38">
        <v>0</v>
      </c>
      <c r="U119" s="38">
        <v>0</v>
      </c>
      <c r="V119" s="49"/>
      <c r="W119" s="49">
        <v>27.560334359093815</v>
      </c>
      <c r="X119" s="50">
        <v>124.12866564090618</v>
      </c>
    </row>
    <row r="120" spans="1:24" x14ac:dyDescent="0.2">
      <c r="A120" s="17" t="s">
        <v>184</v>
      </c>
      <c r="B120" s="17" t="s">
        <v>181</v>
      </c>
      <c r="C120" s="18" t="s">
        <v>401</v>
      </c>
      <c r="D120" s="19"/>
      <c r="E120" s="20">
        <v>235854590</v>
      </c>
      <c r="F120" s="21">
        <v>0</v>
      </c>
      <c r="G120" s="22">
        <v>235854590</v>
      </c>
      <c r="H120" s="19">
        <v>24.545000000000002</v>
      </c>
      <c r="I120" s="23">
        <v>0</v>
      </c>
      <c r="J120" s="23">
        <v>0</v>
      </c>
      <c r="K120" s="19">
        <v>0</v>
      </c>
      <c r="L120" s="24">
        <v>0</v>
      </c>
      <c r="M120" s="23">
        <v>3.4518853332470657E-2</v>
      </c>
      <c r="N120" s="25">
        <v>24.579518853332473</v>
      </c>
      <c r="O120" s="23">
        <v>27.082999999999998</v>
      </c>
      <c r="P120" s="26">
        <v>127041.52330103872</v>
      </c>
      <c r="Q120" s="37">
        <v>8141.43</v>
      </c>
      <c r="R120" s="38">
        <v>0</v>
      </c>
      <c r="S120" s="38">
        <v>0</v>
      </c>
      <c r="T120" s="38">
        <v>0</v>
      </c>
      <c r="U120" s="38">
        <v>0</v>
      </c>
      <c r="V120" s="49"/>
      <c r="W120" s="49">
        <v>24.579518853332473</v>
      </c>
      <c r="X120" s="50">
        <v>2.5034811466675251</v>
      </c>
    </row>
    <row r="121" spans="1:24" x14ac:dyDescent="0.2">
      <c r="A121" s="17" t="s">
        <v>185</v>
      </c>
      <c r="B121" s="17" t="s">
        <v>186</v>
      </c>
      <c r="C121" s="18" t="s">
        <v>402</v>
      </c>
      <c r="D121" s="19"/>
      <c r="E121" s="20">
        <v>72859761</v>
      </c>
      <c r="F121" s="21">
        <v>-1831789</v>
      </c>
      <c r="G121" s="22">
        <v>74691550</v>
      </c>
      <c r="H121" s="19">
        <v>24.417000000000002</v>
      </c>
      <c r="I121" s="23">
        <v>0</v>
      </c>
      <c r="J121" s="23">
        <v>0</v>
      </c>
      <c r="K121" s="19">
        <v>0</v>
      </c>
      <c r="L121" s="24">
        <v>0</v>
      </c>
      <c r="M121" s="23">
        <v>0.26203434842450274</v>
      </c>
      <c r="N121" s="25">
        <v>24.679034348424505</v>
      </c>
      <c r="O121" s="23">
        <v>190.499</v>
      </c>
      <c r="P121" s="26">
        <v>11098877.163199754</v>
      </c>
      <c r="Q121" s="37">
        <v>19091.759999999998</v>
      </c>
      <c r="R121" s="38">
        <v>0</v>
      </c>
      <c r="S121" s="38">
        <v>0</v>
      </c>
      <c r="T121" s="38">
        <v>0</v>
      </c>
      <c r="U121" s="38">
        <v>0</v>
      </c>
      <c r="V121" s="49"/>
      <c r="W121" s="49">
        <v>24.679034348424505</v>
      </c>
      <c r="X121" s="50">
        <v>165.8199656515755</v>
      </c>
    </row>
    <row r="122" spans="1:24" x14ac:dyDescent="0.2">
      <c r="A122" s="17" t="s">
        <v>187</v>
      </c>
      <c r="B122" s="17" t="s">
        <v>186</v>
      </c>
      <c r="C122" s="18" t="s">
        <v>403</v>
      </c>
      <c r="D122" s="19"/>
      <c r="E122" s="20">
        <v>37455511</v>
      </c>
      <c r="F122" s="21">
        <v>0</v>
      </c>
      <c r="G122" s="22">
        <v>37455511</v>
      </c>
      <c r="H122" s="19">
        <v>25.923999999999999</v>
      </c>
      <c r="I122" s="23">
        <v>0</v>
      </c>
      <c r="J122" s="23">
        <v>0</v>
      </c>
      <c r="K122" s="19">
        <v>0</v>
      </c>
      <c r="L122" s="24">
        <v>0</v>
      </c>
      <c r="M122" s="23">
        <v>2.1587744457684747E-2</v>
      </c>
      <c r="N122" s="25">
        <v>25.945587744457683</v>
      </c>
      <c r="O122" s="23">
        <v>210.11699999999999</v>
      </c>
      <c r="P122" s="26">
        <v>6331476.1976877404</v>
      </c>
      <c r="Q122" s="37">
        <v>808.58</v>
      </c>
      <c r="R122" s="38">
        <v>0</v>
      </c>
      <c r="S122" s="38">
        <v>0</v>
      </c>
      <c r="T122" s="38">
        <v>0</v>
      </c>
      <c r="U122" s="38">
        <v>0</v>
      </c>
      <c r="V122" s="49"/>
      <c r="W122" s="49">
        <v>25.945587744457683</v>
      </c>
      <c r="X122" s="50">
        <v>184.17141225554229</v>
      </c>
    </row>
    <row r="123" spans="1:24" x14ac:dyDescent="0.2">
      <c r="A123" s="17" t="s">
        <v>188</v>
      </c>
      <c r="B123" s="17" t="s">
        <v>186</v>
      </c>
      <c r="C123" s="18" t="s">
        <v>404</v>
      </c>
      <c r="D123" s="19"/>
      <c r="E123" s="20">
        <v>10479618</v>
      </c>
      <c r="F123" s="21">
        <v>0</v>
      </c>
      <c r="G123" s="22">
        <v>10479618</v>
      </c>
      <c r="H123" s="19">
        <v>21.728999999999999</v>
      </c>
      <c r="I123" s="23">
        <v>0</v>
      </c>
      <c r="J123" s="23">
        <v>0</v>
      </c>
      <c r="K123" s="19">
        <v>0</v>
      </c>
      <c r="L123" s="24">
        <v>0</v>
      </c>
      <c r="M123" s="23">
        <v>3.3111893964073884E-4</v>
      </c>
      <c r="N123" s="25">
        <v>21.729331118939641</v>
      </c>
      <c r="O123" s="23">
        <v>252.80200000000002</v>
      </c>
      <c r="P123" s="26">
        <v>2232180.4771364233</v>
      </c>
      <c r="Q123" s="37">
        <v>3.47</v>
      </c>
      <c r="R123" s="38">
        <v>0</v>
      </c>
      <c r="S123" s="38">
        <v>0</v>
      </c>
      <c r="T123" s="38">
        <v>0</v>
      </c>
      <c r="U123" s="38">
        <v>0</v>
      </c>
      <c r="V123" s="49"/>
      <c r="W123" s="49">
        <v>21.729331118939641</v>
      </c>
      <c r="X123" s="50">
        <v>231.07266888106039</v>
      </c>
    </row>
    <row r="124" spans="1:24" x14ac:dyDescent="0.2">
      <c r="A124" s="17" t="s">
        <v>189</v>
      </c>
      <c r="B124" s="17" t="s">
        <v>186</v>
      </c>
      <c r="C124" s="18" t="s">
        <v>405</v>
      </c>
      <c r="D124" s="19"/>
      <c r="E124" s="20">
        <v>25462819</v>
      </c>
      <c r="F124" s="21">
        <v>0</v>
      </c>
      <c r="G124" s="22">
        <v>25462819</v>
      </c>
      <c r="H124" s="19">
        <v>27</v>
      </c>
      <c r="I124" s="23">
        <v>0</v>
      </c>
      <c r="J124" s="23">
        <v>0</v>
      </c>
      <c r="K124" s="19">
        <v>0</v>
      </c>
      <c r="L124" s="24">
        <v>0</v>
      </c>
      <c r="M124" s="23">
        <v>0</v>
      </c>
      <c r="N124" s="25">
        <v>27</v>
      </c>
      <c r="O124" s="23">
        <v>161.98100000000002</v>
      </c>
      <c r="P124" s="26">
        <v>3139210.0048337076</v>
      </c>
      <c r="Q124" s="37">
        <v>0</v>
      </c>
      <c r="R124" s="38">
        <v>0</v>
      </c>
      <c r="S124" s="38">
        <v>0</v>
      </c>
      <c r="T124" s="38">
        <v>0</v>
      </c>
      <c r="U124" s="38">
        <v>0</v>
      </c>
      <c r="V124" s="49"/>
      <c r="W124" s="49">
        <v>27</v>
      </c>
      <c r="X124" s="50">
        <v>134.98100000000002</v>
      </c>
    </row>
    <row r="125" spans="1:24" x14ac:dyDescent="0.2">
      <c r="A125" s="17" t="s">
        <v>190</v>
      </c>
      <c r="B125" s="17" t="s">
        <v>186</v>
      </c>
      <c r="C125" s="18" t="s">
        <v>406</v>
      </c>
      <c r="D125" s="19"/>
      <c r="E125" s="20">
        <v>7477475</v>
      </c>
      <c r="F125" s="21">
        <v>0</v>
      </c>
      <c r="G125" s="22">
        <v>7477475</v>
      </c>
      <c r="H125" s="19">
        <v>27</v>
      </c>
      <c r="I125" s="23">
        <v>0</v>
      </c>
      <c r="J125" s="23">
        <v>0</v>
      </c>
      <c r="K125" s="19">
        <v>0</v>
      </c>
      <c r="L125" s="24">
        <v>0</v>
      </c>
      <c r="M125" s="23">
        <v>0</v>
      </c>
      <c r="N125" s="25">
        <v>27</v>
      </c>
      <c r="O125" s="23">
        <v>403.67199999999997</v>
      </c>
      <c r="P125" s="26">
        <v>2601473.3320138422</v>
      </c>
      <c r="Q125" s="37">
        <v>0</v>
      </c>
      <c r="R125" s="38">
        <v>0</v>
      </c>
      <c r="S125" s="38">
        <v>0</v>
      </c>
      <c r="T125" s="38">
        <v>0</v>
      </c>
      <c r="U125" s="38">
        <v>0</v>
      </c>
      <c r="V125" s="49"/>
      <c r="W125" s="49">
        <v>27</v>
      </c>
      <c r="X125" s="50">
        <v>376.67199999999997</v>
      </c>
    </row>
    <row r="126" spans="1:24" x14ac:dyDescent="0.2">
      <c r="A126" s="17" t="s">
        <v>191</v>
      </c>
      <c r="B126" s="17" t="s">
        <v>186</v>
      </c>
      <c r="C126" s="18" t="s">
        <v>407</v>
      </c>
      <c r="D126" s="19"/>
      <c r="E126" s="20">
        <v>18636796</v>
      </c>
      <c r="F126" s="21">
        <v>-522106</v>
      </c>
      <c r="G126" s="22">
        <v>19158902</v>
      </c>
      <c r="H126" s="19">
        <v>21.997</v>
      </c>
      <c r="I126" s="23">
        <v>0</v>
      </c>
      <c r="J126" s="23">
        <v>0</v>
      </c>
      <c r="K126" s="19">
        <v>0</v>
      </c>
      <c r="L126" s="24">
        <v>0.85099999999999998</v>
      </c>
      <c r="M126" s="23">
        <v>0</v>
      </c>
      <c r="N126" s="25">
        <v>22.847999999999999</v>
      </c>
      <c r="O126" s="23">
        <v>210.89699999999999</v>
      </c>
      <c r="P126" s="26">
        <v>3238054.1608825522</v>
      </c>
      <c r="Q126" s="37">
        <v>0</v>
      </c>
      <c r="R126" s="38">
        <v>0</v>
      </c>
      <c r="S126" s="38">
        <v>0</v>
      </c>
      <c r="T126" s="38">
        <v>0</v>
      </c>
      <c r="U126" s="38">
        <v>0</v>
      </c>
      <c r="V126" s="49"/>
      <c r="W126" s="49">
        <v>22.847999999999999</v>
      </c>
      <c r="X126" s="50">
        <v>188.04899999999998</v>
      </c>
    </row>
    <row r="127" spans="1:24" x14ac:dyDescent="0.2">
      <c r="A127" s="17" t="s">
        <v>192</v>
      </c>
      <c r="B127" s="17" t="s">
        <v>193</v>
      </c>
      <c r="C127" s="18" t="s">
        <v>193</v>
      </c>
      <c r="D127" s="19"/>
      <c r="E127" s="20">
        <v>62905080</v>
      </c>
      <c r="F127" s="21">
        <v>0</v>
      </c>
      <c r="G127" s="22">
        <v>62905080</v>
      </c>
      <c r="H127" s="19">
        <v>18.931000000000001</v>
      </c>
      <c r="I127" s="23">
        <v>0</v>
      </c>
      <c r="J127" s="23">
        <v>0</v>
      </c>
      <c r="K127" s="19">
        <v>0</v>
      </c>
      <c r="L127" s="24">
        <v>2.464</v>
      </c>
      <c r="M127" s="23">
        <v>7.8833378798659828E-2</v>
      </c>
      <c r="N127" s="25">
        <v>21.473833378798659</v>
      </c>
      <c r="O127" s="23">
        <v>45.205000000000005</v>
      </c>
      <c r="P127" s="26">
        <v>1446279.4168148364</v>
      </c>
      <c r="Q127" s="37">
        <v>4959.0200000000004</v>
      </c>
      <c r="R127" s="38">
        <v>0</v>
      </c>
      <c r="S127" s="38">
        <v>0</v>
      </c>
      <c r="T127" s="38">
        <v>0</v>
      </c>
      <c r="U127" s="38">
        <v>0</v>
      </c>
      <c r="V127" s="49"/>
      <c r="W127" s="49">
        <v>21.473833378798659</v>
      </c>
      <c r="X127" s="50">
        <v>23.731166621201346</v>
      </c>
    </row>
    <row r="128" spans="1:24" x14ac:dyDescent="0.2">
      <c r="A128" s="17" t="s">
        <v>194</v>
      </c>
      <c r="B128" s="17" t="s">
        <v>193</v>
      </c>
      <c r="C128" s="18" t="s">
        <v>408</v>
      </c>
      <c r="D128" s="19"/>
      <c r="E128" s="20">
        <v>109607020</v>
      </c>
      <c r="F128" s="21">
        <v>0</v>
      </c>
      <c r="G128" s="22">
        <v>109607020</v>
      </c>
      <c r="H128" s="19">
        <v>12.928000000000001</v>
      </c>
      <c r="I128" s="23">
        <v>0</v>
      </c>
      <c r="J128" s="23">
        <v>0</v>
      </c>
      <c r="K128" s="19">
        <v>0</v>
      </c>
      <c r="L128" s="24">
        <v>4.7110000000000003</v>
      </c>
      <c r="M128" s="23">
        <v>3.5451013995271473E-2</v>
      </c>
      <c r="N128" s="25">
        <v>17.674451013995274</v>
      </c>
      <c r="O128" s="23">
        <v>37.426000000000002</v>
      </c>
      <c r="P128" s="26">
        <v>2387588.7419082299</v>
      </c>
      <c r="Q128" s="37">
        <v>3885.68</v>
      </c>
      <c r="R128" s="38">
        <v>0</v>
      </c>
      <c r="S128" s="38">
        <v>0</v>
      </c>
      <c r="T128" s="38">
        <v>0</v>
      </c>
      <c r="U128" s="38">
        <v>0</v>
      </c>
      <c r="V128" s="49"/>
      <c r="W128" s="49">
        <v>17.674451013995274</v>
      </c>
      <c r="X128" s="50">
        <v>19.751548986004728</v>
      </c>
    </row>
    <row r="129" spans="1:24" x14ac:dyDescent="0.2">
      <c r="A129" s="17" t="s">
        <v>195</v>
      </c>
      <c r="B129" s="17" t="s">
        <v>196</v>
      </c>
      <c r="C129" s="18" t="s">
        <v>409</v>
      </c>
      <c r="D129" s="19"/>
      <c r="E129" s="20">
        <v>157291223</v>
      </c>
      <c r="F129" s="21">
        <v>0</v>
      </c>
      <c r="G129" s="22">
        <v>157291223</v>
      </c>
      <c r="H129" s="19">
        <v>17.661999999999999</v>
      </c>
      <c r="I129" s="23">
        <v>0</v>
      </c>
      <c r="J129" s="23">
        <v>0</v>
      </c>
      <c r="K129" s="19">
        <v>0</v>
      </c>
      <c r="L129" s="24">
        <v>3.4979999999999998</v>
      </c>
      <c r="M129" s="23">
        <v>4.0518217599465167E-2</v>
      </c>
      <c r="N129" s="25">
        <v>21.200518217599466</v>
      </c>
      <c r="O129" s="23">
        <v>53.78</v>
      </c>
      <c r="P129" s="26">
        <v>5066996.6411317894</v>
      </c>
      <c r="Q129" s="37">
        <v>6373.16</v>
      </c>
      <c r="R129" s="38">
        <v>0</v>
      </c>
      <c r="S129" s="38">
        <v>0</v>
      </c>
      <c r="T129" s="38">
        <v>0</v>
      </c>
      <c r="U129" s="38">
        <v>0</v>
      </c>
      <c r="V129" s="49"/>
      <c r="W129" s="49">
        <v>21.200518217599466</v>
      </c>
      <c r="X129" s="50">
        <v>32.579481782400535</v>
      </c>
    </row>
    <row r="130" spans="1:24" x14ac:dyDescent="0.2">
      <c r="A130" s="17" t="s">
        <v>197</v>
      </c>
      <c r="B130" s="17" t="s">
        <v>196</v>
      </c>
      <c r="C130" s="18" t="s">
        <v>196</v>
      </c>
      <c r="D130" s="19"/>
      <c r="E130" s="20">
        <v>323206813</v>
      </c>
      <c r="F130" s="21">
        <v>0</v>
      </c>
      <c r="G130" s="22">
        <v>323206813</v>
      </c>
      <c r="H130" s="19">
        <v>12.173</v>
      </c>
      <c r="I130" s="23">
        <v>0</v>
      </c>
      <c r="J130" s="23">
        <v>1.7049999999999998</v>
      </c>
      <c r="K130" s="19">
        <v>0</v>
      </c>
      <c r="L130" s="24">
        <v>0.64</v>
      </c>
      <c r="M130" s="23">
        <v>0.10035261849508104</v>
      </c>
      <c r="N130" s="25">
        <v>14.618352618495082</v>
      </c>
      <c r="O130" s="23">
        <v>18.385999999999999</v>
      </c>
      <c r="P130" s="26">
        <v>1542526.3372169342</v>
      </c>
      <c r="Q130" s="37">
        <v>32434.65</v>
      </c>
      <c r="R130" s="38">
        <v>0</v>
      </c>
      <c r="S130" s="38">
        <v>0</v>
      </c>
      <c r="T130" s="38">
        <v>0</v>
      </c>
      <c r="U130" s="38">
        <v>0</v>
      </c>
      <c r="V130" s="49"/>
      <c r="W130" s="49">
        <v>14.618352618495082</v>
      </c>
      <c r="X130" s="50">
        <v>3.7676473815049167</v>
      </c>
    </row>
    <row r="131" spans="1:24" x14ac:dyDescent="0.2">
      <c r="A131" s="17" t="s">
        <v>198</v>
      </c>
      <c r="B131" s="17" t="s">
        <v>199</v>
      </c>
      <c r="C131" s="18" t="s">
        <v>410</v>
      </c>
      <c r="D131" s="19"/>
      <c r="E131" s="20">
        <v>79382280</v>
      </c>
      <c r="F131" s="21">
        <v>0</v>
      </c>
      <c r="G131" s="22">
        <v>79382280</v>
      </c>
      <c r="H131" s="19">
        <v>27</v>
      </c>
      <c r="I131" s="23">
        <v>0</v>
      </c>
      <c r="J131" s="23">
        <v>0</v>
      </c>
      <c r="K131" s="19">
        <v>0</v>
      </c>
      <c r="L131" s="24">
        <v>5.6420000000000003</v>
      </c>
      <c r="M131" s="23">
        <v>3.2878874227346457E-3</v>
      </c>
      <c r="N131" s="25">
        <v>32.645287887422739</v>
      </c>
      <c r="O131" s="23">
        <v>72.372</v>
      </c>
      <c r="P131" s="26">
        <v>3182592.5254184669</v>
      </c>
      <c r="Q131" s="37">
        <v>261</v>
      </c>
      <c r="R131" s="38">
        <v>0</v>
      </c>
      <c r="S131" s="38">
        <v>0</v>
      </c>
      <c r="T131" s="38">
        <v>0</v>
      </c>
      <c r="U131" s="38">
        <v>0</v>
      </c>
      <c r="V131" s="49"/>
      <c r="W131" s="49">
        <v>32.645287887422739</v>
      </c>
      <c r="X131" s="50">
        <v>39.72671211257726</v>
      </c>
    </row>
    <row r="132" spans="1:24" x14ac:dyDescent="0.2">
      <c r="A132" s="17" t="s">
        <v>200</v>
      </c>
      <c r="B132" s="17" t="s">
        <v>199</v>
      </c>
      <c r="C132" s="18" t="s">
        <v>411</v>
      </c>
      <c r="D132" s="19"/>
      <c r="E132" s="20">
        <v>34114670</v>
      </c>
      <c r="F132" s="21">
        <v>0</v>
      </c>
      <c r="G132" s="22">
        <v>34114670</v>
      </c>
      <c r="H132" s="19">
        <v>26.620999999999999</v>
      </c>
      <c r="I132" s="23">
        <v>0</v>
      </c>
      <c r="J132" s="23">
        <v>0</v>
      </c>
      <c r="K132" s="19">
        <v>0</v>
      </c>
      <c r="L132" s="24">
        <v>0</v>
      </c>
      <c r="M132" s="23">
        <v>1.2897677157656809E-3</v>
      </c>
      <c r="N132" s="25">
        <v>26.622289767715763</v>
      </c>
      <c r="O132" s="23">
        <v>102.881</v>
      </c>
      <c r="P132" s="26">
        <v>2348530.6125367633</v>
      </c>
      <c r="Q132" s="37">
        <v>44</v>
      </c>
      <c r="R132" s="38">
        <v>0</v>
      </c>
      <c r="S132" s="38">
        <v>0</v>
      </c>
      <c r="T132" s="38">
        <v>0</v>
      </c>
      <c r="U132" s="38">
        <v>0</v>
      </c>
      <c r="V132" s="49"/>
      <c r="W132" s="49">
        <v>26.622289767715763</v>
      </c>
      <c r="X132" s="50">
        <v>76.258710232284244</v>
      </c>
    </row>
    <row r="133" spans="1:24" x14ac:dyDescent="0.2">
      <c r="A133" s="17" t="s">
        <v>201</v>
      </c>
      <c r="B133" s="17" t="s">
        <v>202</v>
      </c>
      <c r="C133" s="18" t="s">
        <v>412</v>
      </c>
      <c r="D133" s="19"/>
      <c r="E133" s="20">
        <v>3225152150</v>
      </c>
      <c r="F133" s="21">
        <v>0</v>
      </c>
      <c r="G133" s="22">
        <v>3225152150</v>
      </c>
      <c r="H133" s="19">
        <v>4.4119999999999999</v>
      </c>
      <c r="I133" s="23">
        <v>0</v>
      </c>
      <c r="J133" s="23">
        <v>0.22</v>
      </c>
      <c r="K133" s="19">
        <v>0</v>
      </c>
      <c r="L133" s="24">
        <v>1.2110000000000001</v>
      </c>
      <c r="M133" s="23">
        <v>9.4144891737898313E-3</v>
      </c>
      <c r="N133" s="25">
        <v>5.8524144891737899</v>
      </c>
      <c r="O133" s="23">
        <v>6.016</v>
      </c>
      <c r="P133" s="26">
        <v>3777873.3737169188</v>
      </c>
      <c r="Q133" s="37">
        <v>30363.16</v>
      </c>
      <c r="R133" s="38">
        <v>0</v>
      </c>
      <c r="S133" s="38">
        <v>0</v>
      </c>
      <c r="T133" s="38">
        <v>0</v>
      </c>
      <c r="U133" s="38">
        <v>0</v>
      </c>
      <c r="V133" s="49"/>
      <c r="W133" s="49">
        <v>5.8524144891737899</v>
      </c>
      <c r="X133" s="50">
        <v>0.16358551082621009</v>
      </c>
    </row>
    <row r="134" spans="1:24" x14ac:dyDescent="0.2">
      <c r="A134" s="17" t="s">
        <v>203</v>
      </c>
      <c r="B134" s="17" t="s">
        <v>204</v>
      </c>
      <c r="C134" s="18" t="s">
        <v>413</v>
      </c>
      <c r="D134" s="19"/>
      <c r="E134" s="20">
        <v>16232293</v>
      </c>
      <c r="F134" s="21">
        <v>0</v>
      </c>
      <c r="G134" s="22">
        <v>16232293</v>
      </c>
      <c r="H134" s="19">
        <v>27</v>
      </c>
      <c r="I134" s="23">
        <v>0</v>
      </c>
      <c r="J134" s="23">
        <v>0</v>
      </c>
      <c r="K134" s="19">
        <v>0</v>
      </c>
      <c r="L134" s="24">
        <v>0</v>
      </c>
      <c r="M134" s="23">
        <v>1.577103124001027E-2</v>
      </c>
      <c r="N134" s="25">
        <v>27.015771031240011</v>
      </c>
      <c r="O134" s="23">
        <v>170.078</v>
      </c>
      <c r="P134" s="26">
        <v>2123799.7182578645</v>
      </c>
      <c r="Q134" s="37">
        <v>256</v>
      </c>
      <c r="R134" s="38">
        <v>0</v>
      </c>
      <c r="S134" s="38">
        <v>0</v>
      </c>
      <c r="T134" s="38">
        <v>0</v>
      </c>
      <c r="U134" s="38">
        <v>0</v>
      </c>
      <c r="V134" s="49"/>
      <c r="W134" s="49">
        <v>27.015771031240011</v>
      </c>
      <c r="X134" s="50">
        <v>143.06222896876</v>
      </c>
    </row>
    <row r="135" spans="1:24" x14ac:dyDescent="0.2">
      <c r="A135" s="17" t="s">
        <v>205</v>
      </c>
      <c r="B135" s="17" t="s">
        <v>204</v>
      </c>
      <c r="C135" s="18" t="s">
        <v>414</v>
      </c>
      <c r="D135" s="19"/>
      <c r="E135" s="20">
        <v>87977592</v>
      </c>
      <c r="F135" s="21">
        <v>-2624553</v>
      </c>
      <c r="G135" s="22">
        <v>90602145</v>
      </c>
      <c r="H135" s="19">
        <v>19.594999999999999</v>
      </c>
      <c r="I135" s="23">
        <v>0</v>
      </c>
      <c r="J135" s="23">
        <v>0</v>
      </c>
      <c r="K135" s="19">
        <v>0</v>
      </c>
      <c r="L135" s="24">
        <v>0</v>
      </c>
      <c r="M135" s="23">
        <v>1.1286964980810114E-2</v>
      </c>
      <c r="N135" s="25">
        <v>19.606286964980811</v>
      </c>
      <c r="O135" s="23">
        <v>158.84799999999998</v>
      </c>
      <c r="P135" s="26">
        <v>11252375.435138067</v>
      </c>
      <c r="Q135" s="37">
        <v>993</v>
      </c>
      <c r="R135" s="38">
        <v>0</v>
      </c>
      <c r="S135" s="38">
        <v>0</v>
      </c>
      <c r="T135" s="38">
        <v>0</v>
      </c>
      <c r="U135" s="38">
        <v>0</v>
      </c>
      <c r="V135" s="49"/>
      <c r="W135" s="49">
        <v>19.606286964980811</v>
      </c>
      <c r="X135" s="50">
        <v>139.24171303501919</v>
      </c>
    </row>
    <row r="136" spans="1:24" x14ac:dyDescent="0.2">
      <c r="A136" s="17" t="s">
        <v>206</v>
      </c>
      <c r="B136" s="17" t="s">
        <v>204</v>
      </c>
      <c r="C136" s="18" t="s">
        <v>415</v>
      </c>
      <c r="D136" s="19"/>
      <c r="E136" s="20">
        <v>24254372</v>
      </c>
      <c r="F136" s="21">
        <v>0</v>
      </c>
      <c r="G136" s="22">
        <v>24254372</v>
      </c>
      <c r="H136" s="19">
        <v>26.536000000000001</v>
      </c>
      <c r="I136" s="23">
        <v>0</v>
      </c>
      <c r="J136" s="23">
        <v>0</v>
      </c>
      <c r="K136" s="19">
        <v>0</v>
      </c>
      <c r="L136" s="24">
        <v>0</v>
      </c>
      <c r="M136" s="23">
        <v>5.8133849023178173E-3</v>
      </c>
      <c r="N136" s="25">
        <v>26.541813384902319</v>
      </c>
      <c r="O136" s="23">
        <v>134.744</v>
      </c>
      <c r="P136" s="26">
        <v>2388388.9562528953</v>
      </c>
      <c r="Q136" s="37">
        <v>141</v>
      </c>
      <c r="R136" s="38">
        <v>0</v>
      </c>
      <c r="S136" s="38">
        <v>0</v>
      </c>
      <c r="T136" s="38">
        <v>0</v>
      </c>
      <c r="U136" s="38">
        <v>0</v>
      </c>
      <c r="V136" s="49"/>
      <c r="W136" s="49">
        <v>26.541813384902319</v>
      </c>
      <c r="X136" s="50">
        <v>108.20218661509767</v>
      </c>
    </row>
    <row r="137" spans="1:24" x14ac:dyDescent="0.2">
      <c r="A137" s="17" t="s">
        <v>207</v>
      </c>
      <c r="B137" s="17" t="s">
        <v>204</v>
      </c>
      <c r="C137" s="18" t="s">
        <v>416</v>
      </c>
      <c r="D137" s="19"/>
      <c r="E137" s="20">
        <v>13297433</v>
      </c>
      <c r="F137" s="21">
        <v>0</v>
      </c>
      <c r="G137" s="22">
        <v>13297433</v>
      </c>
      <c r="H137" s="19">
        <v>25.053000000000001</v>
      </c>
      <c r="I137" s="23">
        <v>0</v>
      </c>
      <c r="J137" s="23">
        <v>0</v>
      </c>
      <c r="K137" s="19">
        <v>0</v>
      </c>
      <c r="L137" s="24">
        <v>0</v>
      </c>
      <c r="M137" s="23">
        <v>0</v>
      </c>
      <c r="N137" s="25">
        <v>25.053000000000001</v>
      </c>
      <c r="O137" s="23">
        <v>225.917</v>
      </c>
      <c r="P137" s="26">
        <v>2456597.5981816584</v>
      </c>
      <c r="Q137" s="37">
        <v>0</v>
      </c>
      <c r="R137" s="38">
        <v>0</v>
      </c>
      <c r="S137" s="38">
        <v>0</v>
      </c>
      <c r="T137" s="38">
        <v>0</v>
      </c>
      <c r="U137" s="38">
        <v>0</v>
      </c>
      <c r="V137" s="49"/>
      <c r="W137" s="49">
        <v>25.053000000000001</v>
      </c>
      <c r="X137" s="50">
        <v>200.864</v>
      </c>
    </row>
    <row r="138" spans="1:24" x14ac:dyDescent="0.2">
      <c r="A138" s="17" t="s">
        <v>208</v>
      </c>
      <c r="B138" s="17" t="s">
        <v>209</v>
      </c>
      <c r="C138" s="18" t="s">
        <v>417</v>
      </c>
      <c r="D138" s="19"/>
      <c r="E138" s="20">
        <v>1080394416</v>
      </c>
      <c r="F138" s="21">
        <v>-35258360</v>
      </c>
      <c r="G138" s="22">
        <v>1115652776</v>
      </c>
      <c r="H138" s="19">
        <v>27</v>
      </c>
      <c r="I138" s="23">
        <v>0</v>
      </c>
      <c r="J138" s="23">
        <v>0</v>
      </c>
      <c r="K138" s="19">
        <v>0</v>
      </c>
      <c r="L138" s="24">
        <v>0</v>
      </c>
      <c r="M138" s="23">
        <v>0.11010978790545693</v>
      </c>
      <c r="N138" s="25">
        <v>27.110109787905458</v>
      </c>
      <c r="O138" s="23">
        <v>140.21900000000002</v>
      </c>
      <c r="P138" s="26">
        <v>111523481.15079841</v>
      </c>
      <c r="Q138" s="37">
        <v>118962</v>
      </c>
      <c r="R138" s="38">
        <v>0</v>
      </c>
      <c r="S138" s="38">
        <v>0</v>
      </c>
      <c r="T138" s="38">
        <v>0</v>
      </c>
      <c r="U138" s="38">
        <v>0</v>
      </c>
      <c r="V138" s="49"/>
      <c r="W138" s="49">
        <v>27.110109787905458</v>
      </c>
      <c r="X138" s="50">
        <v>113.10889021209456</v>
      </c>
    </row>
    <row r="139" spans="1:24" x14ac:dyDescent="0.2">
      <c r="A139" s="17" t="s">
        <v>210</v>
      </c>
      <c r="B139" s="17" t="s">
        <v>209</v>
      </c>
      <c r="C139" s="18" t="s">
        <v>418</v>
      </c>
      <c r="D139" s="19"/>
      <c r="E139" s="20">
        <v>761051705</v>
      </c>
      <c r="F139" s="21">
        <v>-21890464</v>
      </c>
      <c r="G139" s="22">
        <v>782942169</v>
      </c>
      <c r="H139" s="19">
        <v>27</v>
      </c>
      <c r="I139" s="23">
        <v>0</v>
      </c>
      <c r="J139" s="23">
        <v>0</v>
      </c>
      <c r="K139" s="19">
        <v>0</v>
      </c>
      <c r="L139" s="24">
        <v>0</v>
      </c>
      <c r="M139" s="23">
        <v>0.10044784013722169</v>
      </c>
      <c r="N139" s="25">
        <v>27.100447840137221</v>
      </c>
      <c r="O139" s="23">
        <v>114.521</v>
      </c>
      <c r="P139" s="26">
        <v>60350497.39261546</v>
      </c>
      <c r="Q139" s="37">
        <v>76446</v>
      </c>
      <c r="R139" s="38">
        <v>0</v>
      </c>
      <c r="S139" s="38">
        <v>0</v>
      </c>
      <c r="T139" s="38">
        <v>0</v>
      </c>
      <c r="U139" s="38">
        <v>0</v>
      </c>
      <c r="V139" s="49"/>
      <c r="W139" s="49">
        <v>27.100447840137221</v>
      </c>
      <c r="X139" s="50">
        <v>87.42055215986278</v>
      </c>
    </row>
    <row r="140" spans="1:24" x14ac:dyDescent="0.2">
      <c r="A140" s="17" t="s">
        <v>211</v>
      </c>
      <c r="B140" s="17" t="s">
        <v>212</v>
      </c>
      <c r="C140" s="18" t="s">
        <v>419</v>
      </c>
      <c r="D140" s="19"/>
      <c r="E140" s="20">
        <v>584179890</v>
      </c>
      <c r="F140" s="21">
        <v>0</v>
      </c>
      <c r="G140" s="22">
        <v>584179890</v>
      </c>
      <c r="H140" s="19">
        <v>5.7670000000000003</v>
      </c>
      <c r="I140" s="23">
        <v>0</v>
      </c>
      <c r="J140" s="23">
        <v>0</v>
      </c>
      <c r="K140" s="19">
        <v>0</v>
      </c>
      <c r="L140" s="24">
        <v>0.69300000000000006</v>
      </c>
      <c r="M140" s="23">
        <v>6.2864865135977208E-2</v>
      </c>
      <c r="N140" s="25">
        <v>6.5228648651359782</v>
      </c>
      <c r="O140" s="23">
        <v>11.438000000000001</v>
      </c>
      <c r="P140" s="26">
        <v>2836196.2939078519</v>
      </c>
      <c r="Q140" s="37">
        <v>36724.39</v>
      </c>
      <c r="R140" s="38">
        <v>0</v>
      </c>
      <c r="S140" s="38">
        <v>0</v>
      </c>
      <c r="T140" s="38">
        <v>0</v>
      </c>
      <c r="U140" s="38">
        <v>0</v>
      </c>
      <c r="V140" s="49"/>
      <c r="W140" s="49">
        <v>6.5228648651359782</v>
      </c>
      <c r="X140" s="50">
        <v>4.9151351348640224</v>
      </c>
    </row>
    <row r="141" spans="1:24" x14ac:dyDescent="0.2">
      <c r="A141" s="17" t="s">
        <v>213</v>
      </c>
      <c r="B141" s="17" t="s">
        <v>212</v>
      </c>
      <c r="C141" s="18" t="s">
        <v>420</v>
      </c>
      <c r="D141" s="19"/>
      <c r="E141" s="20">
        <v>286251660</v>
      </c>
      <c r="F141" s="21">
        <v>0</v>
      </c>
      <c r="G141" s="22">
        <v>286251660</v>
      </c>
      <c r="H141" s="19">
        <v>2.1160000000000001</v>
      </c>
      <c r="I141" s="23">
        <v>0</v>
      </c>
      <c r="J141" s="23">
        <v>2.3449999999999998</v>
      </c>
      <c r="K141" s="19">
        <v>0</v>
      </c>
      <c r="L141" s="24">
        <v>0</v>
      </c>
      <c r="M141" s="23">
        <v>1.5769690208958089E-3</v>
      </c>
      <c r="N141" s="25">
        <v>4.4625769690208958</v>
      </c>
      <c r="O141" s="23">
        <v>16.206000000000003</v>
      </c>
      <c r="P141" s="26">
        <v>3702199.7719014334</v>
      </c>
      <c r="Q141" s="37">
        <v>451.40999999999997</v>
      </c>
      <c r="R141" s="38">
        <v>0.91</v>
      </c>
      <c r="S141" s="38">
        <v>0</v>
      </c>
      <c r="T141" s="38">
        <v>0</v>
      </c>
      <c r="U141" s="38">
        <v>0</v>
      </c>
      <c r="V141" s="49"/>
      <c r="W141" s="49">
        <v>5.372576969020896</v>
      </c>
      <c r="X141" s="50">
        <v>10.833423030979107</v>
      </c>
    </row>
    <row r="142" spans="1:24" x14ac:dyDescent="0.2">
      <c r="A142" s="17" t="s">
        <v>214</v>
      </c>
      <c r="B142" s="17" t="s">
        <v>215</v>
      </c>
      <c r="C142" s="18" t="s">
        <v>421</v>
      </c>
      <c r="D142" s="19"/>
      <c r="E142" s="20">
        <v>92081230</v>
      </c>
      <c r="F142" s="21">
        <v>0</v>
      </c>
      <c r="G142" s="22">
        <v>92081230</v>
      </c>
      <c r="H142" s="19">
        <v>16.308</v>
      </c>
      <c r="I142" s="23">
        <v>0</v>
      </c>
      <c r="J142" s="23">
        <v>0</v>
      </c>
      <c r="K142" s="19">
        <v>0</v>
      </c>
      <c r="L142" s="24">
        <v>9.0419999999999998</v>
      </c>
      <c r="M142" s="23">
        <v>5.1054270235095692E-2</v>
      </c>
      <c r="N142" s="25">
        <v>25.401054270235097</v>
      </c>
      <c r="O142" s="23">
        <v>47.859000000000002</v>
      </c>
      <c r="P142" s="26">
        <v>2582804.0988563024</v>
      </c>
      <c r="Q142" s="37">
        <v>4701.1400000000003</v>
      </c>
      <c r="R142" s="38">
        <v>0</v>
      </c>
      <c r="S142" s="38">
        <v>0</v>
      </c>
      <c r="T142" s="38">
        <v>0</v>
      </c>
      <c r="U142" s="38">
        <v>0</v>
      </c>
      <c r="V142" s="49"/>
      <c r="W142" s="49">
        <v>25.401054270235097</v>
      </c>
      <c r="X142" s="50">
        <v>22.457945729764905</v>
      </c>
    </row>
    <row r="143" spans="1:24" x14ac:dyDescent="0.2">
      <c r="A143" s="17" t="s">
        <v>216</v>
      </c>
      <c r="B143" s="17" t="s">
        <v>215</v>
      </c>
      <c r="C143" s="18" t="s">
        <v>422</v>
      </c>
      <c r="D143" s="19"/>
      <c r="E143" s="20">
        <v>60668085</v>
      </c>
      <c r="F143" s="21">
        <v>0</v>
      </c>
      <c r="G143" s="22">
        <v>60668085</v>
      </c>
      <c r="H143" s="19">
        <v>27</v>
      </c>
      <c r="I143" s="23">
        <v>0</v>
      </c>
      <c r="J143" s="23">
        <v>0</v>
      </c>
      <c r="K143" s="19">
        <v>0</v>
      </c>
      <c r="L143" s="24">
        <v>3.214</v>
      </c>
      <c r="M143" s="23">
        <v>5.89403802674833E-3</v>
      </c>
      <c r="N143" s="25">
        <v>30.219894038026748</v>
      </c>
      <c r="O143" s="23">
        <v>170.74900000000002</v>
      </c>
      <c r="P143" s="26">
        <v>7979486.1302364813</v>
      </c>
      <c r="Q143" s="37">
        <v>357.58</v>
      </c>
      <c r="R143" s="38">
        <v>0</v>
      </c>
      <c r="S143" s="38">
        <v>0</v>
      </c>
      <c r="T143" s="38">
        <v>0</v>
      </c>
      <c r="U143" s="38">
        <v>0</v>
      </c>
      <c r="V143" s="49"/>
      <c r="W143" s="49">
        <v>30.219894038026748</v>
      </c>
      <c r="X143" s="50">
        <v>140.52910596197327</v>
      </c>
    </row>
    <row r="144" spans="1:24" x14ac:dyDescent="0.2">
      <c r="A144" s="17" t="s">
        <v>217</v>
      </c>
      <c r="B144" s="17" t="s">
        <v>215</v>
      </c>
      <c r="C144" s="18" t="s">
        <v>423</v>
      </c>
      <c r="D144" s="19"/>
      <c r="E144" s="20">
        <v>40736400</v>
      </c>
      <c r="F144" s="21">
        <v>0</v>
      </c>
      <c r="G144" s="22">
        <v>40736400</v>
      </c>
      <c r="H144" s="19">
        <v>27</v>
      </c>
      <c r="I144" s="23">
        <v>0</v>
      </c>
      <c r="J144" s="23">
        <v>0</v>
      </c>
      <c r="K144" s="19">
        <v>0</v>
      </c>
      <c r="L144" s="24">
        <v>1.841</v>
      </c>
      <c r="M144" s="23">
        <v>0</v>
      </c>
      <c r="N144" s="25">
        <v>28.841000000000001</v>
      </c>
      <c r="O144" s="23">
        <v>98.010999999999996</v>
      </c>
      <c r="P144" s="26">
        <v>2602056.3885392831</v>
      </c>
      <c r="Q144" s="37">
        <v>0</v>
      </c>
      <c r="R144" s="38">
        <v>0</v>
      </c>
      <c r="S144" s="38">
        <v>0</v>
      </c>
      <c r="T144" s="38">
        <v>0</v>
      </c>
      <c r="U144" s="38">
        <v>0</v>
      </c>
      <c r="V144" s="49"/>
      <c r="W144" s="49">
        <v>28.841000000000001</v>
      </c>
      <c r="X144" s="50">
        <v>69.169999999999987</v>
      </c>
    </row>
    <row r="145" spans="1:24" x14ac:dyDescent="0.2">
      <c r="A145" s="17" t="s">
        <v>218</v>
      </c>
      <c r="B145" s="17" t="s">
        <v>219</v>
      </c>
      <c r="C145" s="18" t="s">
        <v>424</v>
      </c>
      <c r="D145" s="19"/>
      <c r="E145" s="20">
        <v>125054250</v>
      </c>
      <c r="F145" s="21">
        <v>0</v>
      </c>
      <c r="G145" s="22">
        <v>125054250</v>
      </c>
      <c r="H145" s="19">
        <v>20.585999999999999</v>
      </c>
      <c r="I145" s="23">
        <v>0</v>
      </c>
      <c r="J145" s="23">
        <v>0</v>
      </c>
      <c r="K145" s="19">
        <v>0</v>
      </c>
      <c r="L145" s="24">
        <v>7.2409999999999997</v>
      </c>
      <c r="M145" s="23">
        <v>0</v>
      </c>
      <c r="N145" s="25">
        <v>27.826999999999998</v>
      </c>
      <c r="O145" s="23">
        <v>35.723999999999997</v>
      </c>
      <c r="P145" s="26">
        <v>1569466.325942324</v>
      </c>
      <c r="Q145" s="37">
        <v>0</v>
      </c>
      <c r="R145" s="38">
        <v>1.25</v>
      </c>
      <c r="S145" s="38">
        <v>0</v>
      </c>
      <c r="T145" s="38">
        <v>0</v>
      </c>
      <c r="U145" s="38">
        <v>0</v>
      </c>
      <c r="V145" s="49"/>
      <c r="W145" s="49">
        <v>29.076999999999998</v>
      </c>
      <c r="X145" s="50">
        <v>6.6469999999999985</v>
      </c>
    </row>
    <row r="146" spans="1:24" x14ac:dyDescent="0.2">
      <c r="A146" s="17" t="s">
        <v>220</v>
      </c>
      <c r="B146" s="17" t="s">
        <v>219</v>
      </c>
      <c r="C146" s="18" t="s">
        <v>425</v>
      </c>
      <c r="D146" s="19"/>
      <c r="E146" s="20">
        <v>979515341</v>
      </c>
      <c r="F146" s="21">
        <v>-50452279</v>
      </c>
      <c r="G146" s="22">
        <v>1029967620</v>
      </c>
      <c r="H146" s="19">
        <v>9.3840000000000003</v>
      </c>
      <c r="I146" s="23">
        <v>0</v>
      </c>
      <c r="J146" s="23">
        <v>1.0859999999999999</v>
      </c>
      <c r="K146" s="19">
        <v>0</v>
      </c>
      <c r="L146" s="24">
        <v>1.6060000000000001</v>
      </c>
      <c r="M146" s="23">
        <v>1.9548818437612629E-2</v>
      </c>
      <c r="N146" s="25">
        <v>12.095548818437614</v>
      </c>
      <c r="O146" s="23">
        <v>25.24</v>
      </c>
      <c r="P146" s="26">
        <v>12729166.007408056</v>
      </c>
      <c r="Q146" s="37">
        <v>20134.650000000001</v>
      </c>
      <c r="R146" s="38">
        <v>0</v>
      </c>
      <c r="S146" s="38">
        <v>0</v>
      </c>
      <c r="T146" s="38">
        <v>0</v>
      </c>
      <c r="U146" s="38">
        <v>1.1459999999999999</v>
      </c>
      <c r="V146" s="49"/>
      <c r="W146" s="49">
        <v>13.241548818437614</v>
      </c>
      <c r="X146" s="50">
        <v>11.998451181562384</v>
      </c>
    </row>
    <row r="147" spans="1:24" x14ac:dyDescent="0.2">
      <c r="A147" s="17" t="s">
        <v>221</v>
      </c>
      <c r="B147" s="17" t="s">
        <v>219</v>
      </c>
      <c r="C147" s="18" t="s">
        <v>426</v>
      </c>
      <c r="D147" s="19"/>
      <c r="E147" s="20">
        <v>89569560</v>
      </c>
      <c r="F147" s="21">
        <v>0</v>
      </c>
      <c r="G147" s="22">
        <v>89569560</v>
      </c>
      <c r="H147" s="19">
        <v>21.283000000000001</v>
      </c>
      <c r="I147" s="23">
        <v>0</v>
      </c>
      <c r="J147" s="23">
        <v>0</v>
      </c>
      <c r="K147" s="19">
        <v>0</v>
      </c>
      <c r="L147" s="24">
        <v>10.209</v>
      </c>
      <c r="M147" s="23">
        <v>0.18834445541543354</v>
      </c>
      <c r="N147" s="25">
        <v>31.680344455415433</v>
      </c>
      <c r="O147" s="23">
        <v>44.496000000000002</v>
      </c>
      <c r="P147" s="26">
        <v>1791136.2161024734</v>
      </c>
      <c r="Q147" s="37">
        <v>16869.93</v>
      </c>
      <c r="R147" s="38">
        <v>0</v>
      </c>
      <c r="S147" s="38">
        <v>0</v>
      </c>
      <c r="T147" s="38">
        <v>0</v>
      </c>
      <c r="U147" s="38">
        <v>0</v>
      </c>
      <c r="V147" s="49"/>
      <c r="W147" s="49">
        <v>31.680344455415433</v>
      </c>
      <c r="X147" s="50">
        <v>12.815655544584569</v>
      </c>
    </row>
    <row r="148" spans="1:24" x14ac:dyDescent="0.2">
      <c r="A148" s="17" t="s">
        <v>222</v>
      </c>
      <c r="B148" s="17" t="s">
        <v>223</v>
      </c>
      <c r="C148" s="18" t="s">
        <v>427</v>
      </c>
      <c r="D148" s="19"/>
      <c r="E148" s="20">
        <v>22609318</v>
      </c>
      <c r="F148" s="21">
        <v>0</v>
      </c>
      <c r="G148" s="22">
        <v>22609318</v>
      </c>
      <c r="H148" s="19">
        <v>23.558</v>
      </c>
      <c r="I148" s="23">
        <v>0</v>
      </c>
      <c r="J148" s="23">
        <v>0</v>
      </c>
      <c r="K148" s="19">
        <v>0</v>
      </c>
      <c r="L148" s="24">
        <v>0</v>
      </c>
      <c r="M148" s="23">
        <v>8.5792061485445957E-3</v>
      </c>
      <c r="N148" s="25">
        <v>23.566579206148546</v>
      </c>
      <c r="O148" s="23">
        <v>105.06400000000001</v>
      </c>
      <c r="P148" s="26">
        <v>1670131.0124063515</v>
      </c>
      <c r="Q148" s="37">
        <v>193.97</v>
      </c>
      <c r="R148" s="38">
        <v>0</v>
      </c>
      <c r="S148" s="38">
        <v>0</v>
      </c>
      <c r="T148" s="38">
        <v>0</v>
      </c>
      <c r="U148" s="38">
        <v>0</v>
      </c>
      <c r="V148" s="49"/>
      <c r="W148" s="49">
        <v>23.566579206148546</v>
      </c>
      <c r="X148" s="50">
        <v>81.497420793851461</v>
      </c>
    </row>
    <row r="149" spans="1:24" x14ac:dyDescent="0.2">
      <c r="A149" s="17" t="s">
        <v>224</v>
      </c>
      <c r="B149" s="17" t="s">
        <v>223</v>
      </c>
      <c r="C149" s="18" t="s">
        <v>172</v>
      </c>
      <c r="D149" s="19"/>
      <c r="E149" s="20">
        <v>22937162</v>
      </c>
      <c r="F149" s="21">
        <v>0</v>
      </c>
      <c r="G149" s="22">
        <v>22937162</v>
      </c>
      <c r="H149" s="19">
        <v>27</v>
      </c>
      <c r="I149" s="23">
        <v>0</v>
      </c>
      <c r="J149" s="23">
        <v>0</v>
      </c>
      <c r="K149" s="19">
        <v>0</v>
      </c>
      <c r="L149" s="24">
        <v>7.1539999999999999</v>
      </c>
      <c r="M149" s="23">
        <v>2.0534362533603765E-4</v>
      </c>
      <c r="N149" s="25">
        <v>34.154205343625335</v>
      </c>
      <c r="O149" s="23">
        <v>152.03100000000001</v>
      </c>
      <c r="P149" s="26">
        <v>2616372.4257002389</v>
      </c>
      <c r="Q149" s="37">
        <v>4.71</v>
      </c>
      <c r="R149" s="38">
        <v>0</v>
      </c>
      <c r="S149" s="38">
        <v>0</v>
      </c>
      <c r="T149" s="38">
        <v>0</v>
      </c>
      <c r="U149" s="38">
        <v>0</v>
      </c>
      <c r="V149" s="49"/>
      <c r="W149" s="49">
        <v>34.154205343625335</v>
      </c>
      <c r="X149" s="50">
        <v>117.87679465637467</v>
      </c>
    </row>
    <row r="150" spans="1:24" x14ac:dyDescent="0.2">
      <c r="A150" s="17" t="s">
        <v>225</v>
      </c>
      <c r="B150" s="17" t="s">
        <v>223</v>
      </c>
      <c r="C150" s="18" t="s">
        <v>428</v>
      </c>
      <c r="D150" s="19"/>
      <c r="E150" s="20">
        <v>35363020</v>
      </c>
      <c r="F150" s="21">
        <v>0</v>
      </c>
      <c r="G150" s="22">
        <v>35363020</v>
      </c>
      <c r="H150" s="19">
        <v>27</v>
      </c>
      <c r="I150" s="23">
        <v>0</v>
      </c>
      <c r="J150" s="23">
        <v>0</v>
      </c>
      <c r="K150" s="19">
        <v>0</v>
      </c>
      <c r="L150" s="24">
        <v>0</v>
      </c>
      <c r="M150" s="23">
        <v>3.9738687476352418E-2</v>
      </c>
      <c r="N150" s="25">
        <v>27.039738687476351</v>
      </c>
      <c r="O150" s="23">
        <v>185.31800000000001</v>
      </c>
      <c r="P150" s="26">
        <v>5131589.6418773141</v>
      </c>
      <c r="Q150" s="37">
        <v>1405.28</v>
      </c>
      <c r="R150" s="38">
        <v>0</v>
      </c>
      <c r="S150" s="38">
        <v>0</v>
      </c>
      <c r="T150" s="38">
        <v>0</v>
      </c>
      <c r="U150" s="38">
        <v>0</v>
      </c>
      <c r="V150" s="49"/>
      <c r="W150" s="49">
        <v>27.039738687476351</v>
      </c>
      <c r="X150" s="50">
        <v>158.27826131252365</v>
      </c>
    </row>
    <row r="151" spans="1:24" x14ac:dyDescent="0.2">
      <c r="A151" s="17" t="s">
        <v>226</v>
      </c>
      <c r="B151" s="17" t="s">
        <v>227</v>
      </c>
      <c r="C151" s="18" t="s">
        <v>429</v>
      </c>
      <c r="D151" s="19"/>
      <c r="E151" s="20">
        <v>43442300</v>
      </c>
      <c r="F151" s="21">
        <v>0</v>
      </c>
      <c r="G151" s="22">
        <v>43442300</v>
      </c>
      <c r="H151" s="19">
        <v>10.965</v>
      </c>
      <c r="I151" s="23">
        <v>0</v>
      </c>
      <c r="J151" s="23">
        <v>0.45600000000000002</v>
      </c>
      <c r="K151" s="19">
        <v>0</v>
      </c>
      <c r="L151" s="24">
        <v>0</v>
      </c>
      <c r="M151" s="23">
        <v>0</v>
      </c>
      <c r="N151" s="25">
        <v>11.420999999999999</v>
      </c>
      <c r="O151" s="23">
        <v>34.785000000000004</v>
      </c>
      <c r="P151" s="26">
        <v>925974.81360349199</v>
      </c>
      <c r="Q151" s="37">
        <v>0</v>
      </c>
      <c r="R151" s="38">
        <v>0</v>
      </c>
      <c r="S151" s="38">
        <v>0</v>
      </c>
      <c r="T151" s="38">
        <v>0</v>
      </c>
      <c r="U151" s="38">
        <v>0</v>
      </c>
      <c r="V151" s="49"/>
      <c r="W151" s="49">
        <v>11.420999999999999</v>
      </c>
      <c r="X151" s="50">
        <v>23.364000000000004</v>
      </c>
    </row>
    <row r="152" spans="1:24" x14ac:dyDescent="0.2">
      <c r="A152" s="17" t="s">
        <v>228</v>
      </c>
      <c r="B152" s="17" t="s">
        <v>229</v>
      </c>
      <c r="C152" s="18" t="s">
        <v>430</v>
      </c>
      <c r="D152" s="19"/>
      <c r="E152" s="20">
        <v>843028680</v>
      </c>
      <c r="F152" s="21">
        <v>0</v>
      </c>
      <c r="G152" s="22">
        <v>843028680</v>
      </c>
      <c r="H152" s="19">
        <v>6.0529999999999999</v>
      </c>
      <c r="I152" s="23">
        <v>0</v>
      </c>
      <c r="J152" s="23">
        <v>0</v>
      </c>
      <c r="K152" s="19">
        <v>0</v>
      </c>
      <c r="L152" s="24">
        <v>2.1930000000000001</v>
      </c>
      <c r="M152" s="23">
        <v>3.4558029508557166E-2</v>
      </c>
      <c r="N152" s="25">
        <v>8.2805580295085583</v>
      </c>
      <c r="O152" s="23">
        <v>12.99</v>
      </c>
      <c r="P152" s="26">
        <v>5063587.9955705926</v>
      </c>
      <c r="Q152" s="37">
        <v>29133.41</v>
      </c>
      <c r="R152" s="38">
        <v>0.22</v>
      </c>
      <c r="S152" s="38">
        <v>0</v>
      </c>
      <c r="T152" s="38">
        <v>0</v>
      </c>
      <c r="U152" s="38">
        <v>0</v>
      </c>
      <c r="V152" s="49"/>
      <c r="W152" s="49">
        <v>8.500558029508559</v>
      </c>
      <c r="X152" s="50">
        <v>4.4894419704914412</v>
      </c>
    </row>
    <row r="153" spans="1:24" x14ac:dyDescent="0.2">
      <c r="A153" s="17" t="s">
        <v>230</v>
      </c>
      <c r="B153" s="17" t="s">
        <v>229</v>
      </c>
      <c r="C153" s="18" t="s">
        <v>431</v>
      </c>
      <c r="D153" s="19"/>
      <c r="E153" s="20">
        <v>44531179</v>
      </c>
      <c r="F153" s="21">
        <v>0</v>
      </c>
      <c r="G153" s="22">
        <v>44531179</v>
      </c>
      <c r="H153" s="19">
        <v>3.91</v>
      </c>
      <c r="I153" s="23">
        <v>0</v>
      </c>
      <c r="J153" s="23">
        <v>0</v>
      </c>
      <c r="K153" s="19">
        <v>0</v>
      </c>
      <c r="L153" s="24">
        <v>8.9329999999999998</v>
      </c>
      <c r="M153" s="23">
        <v>4.5219103675651615E-2</v>
      </c>
      <c r="N153" s="25">
        <v>12.888219103675652</v>
      </c>
      <c r="O153" s="23">
        <v>72.924999999999997</v>
      </c>
      <c r="P153" s="26">
        <v>2844440.700100773</v>
      </c>
      <c r="Q153" s="37">
        <v>2013.66</v>
      </c>
      <c r="R153" s="38">
        <v>0</v>
      </c>
      <c r="S153" s="38">
        <v>0</v>
      </c>
      <c r="T153" s="38">
        <v>0</v>
      </c>
      <c r="U153" s="38">
        <v>0</v>
      </c>
      <c r="V153" s="49"/>
      <c r="W153" s="49">
        <v>12.888219103675652</v>
      </c>
      <c r="X153" s="50">
        <v>60.036780896324345</v>
      </c>
    </row>
    <row r="154" spans="1:24" x14ac:dyDescent="0.2">
      <c r="A154" s="17" t="s">
        <v>231</v>
      </c>
      <c r="B154" s="17" t="s">
        <v>232</v>
      </c>
      <c r="C154" s="18" t="s">
        <v>432</v>
      </c>
      <c r="D154" s="19"/>
      <c r="E154" s="20">
        <v>33607350</v>
      </c>
      <c r="F154" s="21">
        <v>0</v>
      </c>
      <c r="G154" s="22">
        <v>33607350</v>
      </c>
      <c r="H154" s="19">
        <v>27</v>
      </c>
      <c r="I154" s="23">
        <v>0</v>
      </c>
      <c r="J154" s="23">
        <v>0</v>
      </c>
      <c r="K154" s="19">
        <v>0</v>
      </c>
      <c r="L154" s="24">
        <v>0</v>
      </c>
      <c r="M154" s="23">
        <v>1.8534933578517793E-2</v>
      </c>
      <c r="N154" s="25">
        <v>27.018534933578518</v>
      </c>
      <c r="O154" s="23">
        <v>215.411</v>
      </c>
      <c r="P154" s="26">
        <v>5815892.2607807154</v>
      </c>
      <c r="Q154" s="37">
        <v>622.91</v>
      </c>
      <c r="R154" s="38">
        <v>0</v>
      </c>
      <c r="S154" s="38">
        <v>0</v>
      </c>
      <c r="T154" s="38">
        <v>0</v>
      </c>
      <c r="U154" s="38">
        <v>0</v>
      </c>
      <c r="V154" s="49"/>
      <c r="W154" s="49">
        <v>27.018534933578518</v>
      </c>
      <c r="X154" s="50">
        <v>188.39246506642149</v>
      </c>
    </row>
    <row r="155" spans="1:24" x14ac:dyDescent="0.2">
      <c r="A155" s="17" t="s">
        <v>233</v>
      </c>
      <c r="B155" s="17" t="s">
        <v>232</v>
      </c>
      <c r="C155" s="18" t="s">
        <v>462</v>
      </c>
      <c r="D155" s="19"/>
      <c r="E155" s="20">
        <v>25846530</v>
      </c>
      <c r="F155" s="21">
        <v>0</v>
      </c>
      <c r="G155" s="22">
        <v>25846530</v>
      </c>
      <c r="H155" s="19">
        <v>22.942</v>
      </c>
      <c r="I155" s="23">
        <v>0</v>
      </c>
      <c r="J155" s="23">
        <v>2.8719999999999999</v>
      </c>
      <c r="K155" s="19">
        <v>0</v>
      </c>
      <c r="L155" s="24">
        <v>0</v>
      </c>
      <c r="M155" s="23">
        <v>6.3064558375921256E-5</v>
      </c>
      <c r="N155" s="25">
        <v>25.814063064558376</v>
      </c>
      <c r="O155" s="23">
        <v>88.162000000000006</v>
      </c>
      <c r="P155" s="26">
        <v>1519458.8933597258</v>
      </c>
      <c r="Q155" s="37">
        <v>1.63</v>
      </c>
      <c r="R155" s="38">
        <v>0</v>
      </c>
      <c r="S155" s="38">
        <v>0</v>
      </c>
      <c r="T155" s="38">
        <v>0</v>
      </c>
      <c r="U155" s="38">
        <v>0</v>
      </c>
      <c r="V155" s="49"/>
      <c r="W155" s="49">
        <v>25.814063064558376</v>
      </c>
      <c r="X155" s="50">
        <v>62.347936935441631</v>
      </c>
    </row>
    <row r="156" spans="1:24" x14ac:dyDescent="0.2">
      <c r="A156" s="17" t="s">
        <v>234</v>
      </c>
      <c r="B156" s="17" t="s">
        <v>235</v>
      </c>
      <c r="C156" s="18" t="s">
        <v>235</v>
      </c>
      <c r="D156" s="19"/>
      <c r="E156" s="20">
        <v>2237648040</v>
      </c>
      <c r="F156" s="21">
        <v>-9918590</v>
      </c>
      <c r="G156" s="22">
        <v>2247566630</v>
      </c>
      <c r="H156" s="19">
        <v>10.666</v>
      </c>
      <c r="I156" s="23">
        <v>0</v>
      </c>
      <c r="J156" s="23">
        <v>0.65899999999999992</v>
      </c>
      <c r="K156" s="19">
        <v>0</v>
      </c>
      <c r="L156" s="24">
        <v>2.0950000000000002</v>
      </c>
      <c r="M156" s="23">
        <v>2.2949659232378655E-2</v>
      </c>
      <c r="N156" s="25">
        <v>13.442949659232381</v>
      </c>
      <c r="O156" s="23">
        <v>14.219000000000001</v>
      </c>
      <c r="P156" s="26">
        <v>5614477.3839339102</v>
      </c>
      <c r="Q156" s="37">
        <v>51353.26</v>
      </c>
      <c r="R156" s="38">
        <v>0.39300000000000002</v>
      </c>
      <c r="S156" s="38">
        <v>0</v>
      </c>
      <c r="T156" s="38">
        <v>0</v>
      </c>
      <c r="U156" s="38">
        <v>0.44700000000000001</v>
      </c>
      <c r="V156" s="49"/>
      <c r="W156" s="49">
        <v>14.282949659232381</v>
      </c>
      <c r="X156" s="50">
        <v>-6.394965923237983E-2</v>
      </c>
    </row>
    <row r="157" spans="1:24" x14ac:dyDescent="0.2">
      <c r="A157" s="17" t="s">
        <v>236</v>
      </c>
      <c r="B157" s="17" t="s">
        <v>237</v>
      </c>
      <c r="C157" s="18" t="s">
        <v>434</v>
      </c>
      <c r="D157" s="19"/>
      <c r="E157" s="20">
        <v>408843570</v>
      </c>
      <c r="F157" s="21">
        <v>0</v>
      </c>
      <c r="G157" s="22">
        <v>408843570</v>
      </c>
      <c r="H157" s="19">
        <v>9.2530000000000001</v>
      </c>
      <c r="I157" s="23">
        <v>0.39900000000000002</v>
      </c>
      <c r="J157" s="23">
        <v>0</v>
      </c>
      <c r="K157" s="19">
        <v>0</v>
      </c>
      <c r="L157" s="24">
        <v>1.4279999999999999</v>
      </c>
      <c r="M157" s="23">
        <v>4.5983357399995307E-3</v>
      </c>
      <c r="N157" s="25">
        <v>11.084598335740001</v>
      </c>
      <c r="O157" s="23">
        <v>9.2530000000000001</v>
      </c>
      <c r="P157" s="26">
        <v>0</v>
      </c>
      <c r="Q157" s="37">
        <v>1880</v>
      </c>
      <c r="R157" s="38">
        <v>0</v>
      </c>
      <c r="S157" s="38">
        <v>0</v>
      </c>
      <c r="T157" s="38">
        <v>0</v>
      </c>
      <c r="U157" s="38">
        <v>0</v>
      </c>
      <c r="V157" s="49"/>
      <c r="W157" s="49">
        <v>11.084598335740001</v>
      </c>
      <c r="X157" s="50">
        <v>-1.8315983357400007</v>
      </c>
    </row>
    <row r="158" spans="1:24" x14ac:dyDescent="0.2">
      <c r="A158" s="17" t="s">
        <v>238</v>
      </c>
      <c r="B158" s="17" t="s">
        <v>237</v>
      </c>
      <c r="C158" s="18" t="s">
        <v>435</v>
      </c>
      <c r="D158" s="19"/>
      <c r="E158" s="20">
        <v>304276444</v>
      </c>
      <c r="F158" s="21">
        <v>-8964576</v>
      </c>
      <c r="G158" s="22">
        <v>313241020</v>
      </c>
      <c r="H158" s="19">
        <v>22.55</v>
      </c>
      <c r="I158" s="23">
        <v>0</v>
      </c>
      <c r="J158" s="23">
        <v>0</v>
      </c>
      <c r="K158" s="19">
        <v>0</v>
      </c>
      <c r="L158" s="24">
        <v>3.6150000000000002</v>
      </c>
      <c r="M158" s="23">
        <v>7.5161914275559231E-3</v>
      </c>
      <c r="N158" s="25">
        <v>26.172516191427555</v>
      </c>
      <c r="O158" s="23">
        <v>64.531000000000006</v>
      </c>
      <c r="P158" s="26">
        <v>11343858.514889952</v>
      </c>
      <c r="Q158" s="37">
        <v>2287</v>
      </c>
      <c r="R158" s="38">
        <v>0</v>
      </c>
      <c r="S158" s="38">
        <v>0</v>
      </c>
      <c r="T158" s="38">
        <v>0</v>
      </c>
      <c r="U158" s="38">
        <v>0</v>
      </c>
      <c r="V158" s="49"/>
      <c r="W158" s="49">
        <v>26.172516191427555</v>
      </c>
      <c r="X158" s="50">
        <v>38.358483808572451</v>
      </c>
    </row>
    <row r="159" spans="1:24" x14ac:dyDescent="0.2">
      <c r="A159" s="17" t="s">
        <v>239</v>
      </c>
      <c r="B159" s="17" t="s">
        <v>240</v>
      </c>
      <c r="C159" s="18" t="s">
        <v>436</v>
      </c>
      <c r="D159" s="19"/>
      <c r="E159" s="20">
        <v>42157652</v>
      </c>
      <c r="F159" s="21">
        <v>0</v>
      </c>
      <c r="G159" s="22">
        <v>42157652</v>
      </c>
      <c r="H159" s="19">
        <v>24.437999999999999</v>
      </c>
      <c r="I159" s="23">
        <v>0</v>
      </c>
      <c r="J159" s="23">
        <v>0</v>
      </c>
      <c r="K159" s="19">
        <v>0</v>
      </c>
      <c r="L159" s="24">
        <v>0</v>
      </c>
      <c r="M159" s="23">
        <v>1.7031309049185187E-4</v>
      </c>
      <c r="N159" s="25">
        <v>24.438170313090492</v>
      </c>
      <c r="O159" s="23">
        <v>98.572000000000003</v>
      </c>
      <c r="P159" s="26">
        <v>2825333.2299867487</v>
      </c>
      <c r="Q159" s="37">
        <v>7.18</v>
      </c>
      <c r="R159" s="38">
        <v>0</v>
      </c>
      <c r="S159" s="38">
        <v>0</v>
      </c>
      <c r="T159" s="38">
        <v>0</v>
      </c>
      <c r="U159" s="38">
        <v>0</v>
      </c>
      <c r="V159" s="49"/>
      <c r="W159" s="49">
        <v>24.438170313090492</v>
      </c>
      <c r="X159" s="50">
        <v>74.133829686909507</v>
      </c>
    </row>
    <row r="160" spans="1:24" x14ac:dyDescent="0.2">
      <c r="A160" s="17" t="s">
        <v>241</v>
      </c>
      <c r="B160" s="17" t="s">
        <v>240</v>
      </c>
      <c r="C160" s="18" t="s">
        <v>437</v>
      </c>
      <c r="D160" s="19"/>
      <c r="E160" s="20">
        <v>34060268</v>
      </c>
      <c r="F160" s="21">
        <v>0</v>
      </c>
      <c r="G160" s="22">
        <v>34060268</v>
      </c>
      <c r="H160" s="19">
        <v>14.180999999999999</v>
      </c>
      <c r="I160" s="23">
        <v>0</v>
      </c>
      <c r="J160" s="23">
        <v>0.23</v>
      </c>
      <c r="K160" s="19">
        <v>0</v>
      </c>
      <c r="L160" s="24">
        <v>7.34</v>
      </c>
      <c r="M160" s="23">
        <v>0</v>
      </c>
      <c r="N160" s="25">
        <v>21.750999999999998</v>
      </c>
      <c r="O160" s="23">
        <v>53.273000000000003</v>
      </c>
      <c r="P160" s="26">
        <v>1199949.3806179389</v>
      </c>
      <c r="Q160" s="37">
        <v>0</v>
      </c>
      <c r="R160" s="38">
        <v>0</v>
      </c>
      <c r="S160" s="38">
        <v>0</v>
      </c>
      <c r="T160" s="38">
        <v>0</v>
      </c>
      <c r="U160" s="38">
        <v>0</v>
      </c>
      <c r="V160" s="49"/>
      <c r="W160" s="49">
        <v>21.750999999999998</v>
      </c>
      <c r="X160" s="50">
        <v>31.522000000000006</v>
      </c>
    </row>
    <row r="161" spans="1:24" x14ac:dyDescent="0.2">
      <c r="A161" s="17" t="s">
        <v>242</v>
      </c>
      <c r="B161" s="17" t="s">
        <v>240</v>
      </c>
      <c r="C161" s="18" t="s">
        <v>438</v>
      </c>
      <c r="D161" s="19"/>
      <c r="E161" s="20">
        <v>19133124</v>
      </c>
      <c r="F161" s="21">
        <v>0</v>
      </c>
      <c r="G161" s="22">
        <v>19133124</v>
      </c>
      <c r="H161" s="19">
        <v>27</v>
      </c>
      <c r="I161" s="23">
        <v>0</v>
      </c>
      <c r="J161" s="23">
        <v>0</v>
      </c>
      <c r="K161" s="19">
        <v>0</v>
      </c>
      <c r="L161" s="24">
        <v>0</v>
      </c>
      <c r="M161" s="23">
        <v>0</v>
      </c>
      <c r="N161" s="25">
        <v>27</v>
      </c>
      <c r="O161" s="23">
        <v>162.232</v>
      </c>
      <c r="P161" s="26">
        <v>2365298.212430221</v>
      </c>
      <c r="Q161" s="37">
        <v>0</v>
      </c>
      <c r="R161" s="38">
        <v>0</v>
      </c>
      <c r="S161" s="38">
        <v>0</v>
      </c>
      <c r="T161" s="38">
        <v>0</v>
      </c>
      <c r="U161" s="38">
        <v>0</v>
      </c>
      <c r="V161" s="49"/>
      <c r="W161" s="49">
        <v>27</v>
      </c>
      <c r="X161" s="50">
        <v>135.232</v>
      </c>
    </row>
    <row r="162" spans="1:24" x14ac:dyDescent="0.2">
      <c r="A162" s="17" t="s">
        <v>243</v>
      </c>
      <c r="B162" s="17" t="s">
        <v>240</v>
      </c>
      <c r="C162" s="18" t="s">
        <v>439</v>
      </c>
      <c r="D162" s="19"/>
      <c r="E162" s="20">
        <v>12694144</v>
      </c>
      <c r="F162" s="21">
        <v>0</v>
      </c>
      <c r="G162" s="22">
        <v>12694144</v>
      </c>
      <c r="H162" s="19">
        <v>27</v>
      </c>
      <c r="I162" s="23">
        <v>0</v>
      </c>
      <c r="J162" s="23">
        <v>0</v>
      </c>
      <c r="K162" s="19">
        <v>0</v>
      </c>
      <c r="L162" s="24">
        <v>0</v>
      </c>
      <c r="M162" s="23">
        <v>0</v>
      </c>
      <c r="N162" s="25">
        <v>27</v>
      </c>
      <c r="O162" s="23">
        <v>169.09099999999998</v>
      </c>
      <c r="P162" s="26">
        <v>1650269.5337599947</v>
      </c>
      <c r="Q162" s="37">
        <v>0</v>
      </c>
      <c r="R162" s="38">
        <v>0</v>
      </c>
      <c r="S162" s="38">
        <v>0</v>
      </c>
      <c r="T162" s="38">
        <v>0</v>
      </c>
      <c r="U162" s="38">
        <v>0</v>
      </c>
      <c r="V162" s="49"/>
      <c r="W162" s="49">
        <v>27</v>
      </c>
      <c r="X162" s="50">
        <v>142.09099999999998</v>
      </c>
    </row>
    <row r="163" spans="1:24" x14ac:dyDescent="0.2">
      <c r="A163" s="17" t="s">
        <v>244</v>
      </c>
      <c r="B163" s="17" t="s">
        <v>240</v>
      </c>
      <c r="C163" s="18" t="s">
        <v>440</v>
      </c>
      <c r="D163" s="19"/>
      <c r="E163" s="20">
        <v>45703936</v>
      </c>
      <c r="F163" s="21">
        <v>0</v>
      </c>
      <c r="G163" s="22">
        <v>45703936</v>
      </c>
      <c r="H163" s="19">
        <v>19.771999999999998</v>
      </c>
      <c r="I163" s="23">
        <v>0</v>
      </c>
      <c r="J163" s="23">
        <v>1.6839999999999999</v>
      </c>
      <c r="K163" s="19">
        <v>0</v>
      </c>
      <c r="L163" s="24">
        <v>3.391</v>
      </c>
      <c r="M163" s="23">
        <v>1.3127972172899945E-5</v>
      </c>
      <c r="N163" s="25">
        <v>24.847013127972176</v>
      </c>
      <c r="O163" s="23">
        <v>34.783000000000001</v>
      </c>
      <c r="P163" s="26">
        <v>566672.9337308323</v>
      </c>
      <c r="Q163" s="37">
        <v>0.6</v>
      </c>
      <c r="R163" s="38">
        <v>0</v>
      </c>
      <c r="S163" s="38">
        <v>0</v>
      </c>
      <c r="T163" s="38">
        <v>0</v>
      </c>
      <c r="U163" s="38">
        <v>0</v>
      </c>
      <c r="V163" s="49"/>
      <c r="W163" s="49">
        <v>24.847013127972176</v>
      </c>
      <c r="X163" s="50">
        <v>9.9359868720278257</v>
      </c>
    </row>
    <row r="164" spans="1:24" x14ac:dyDescent="0.2">
      <c r="A164" s="17" t="s">
        <v>245</v>
      </c>
      <c r="B164" s="17" t="s">
        <v>246</v>
      </c>
      <c r="C164" s="18" t="s">
        <v>441</v>
      </c>
      <c r="D164" s="19"/>
      <c r="E164" s="20">
        <v>1403443856</v>
      </c>
      <c r="F164" s="21">
        <v>-209034</v>
      </c>
      <c r="G164" s="22">
        <v>1403652890</v>
      </c>
      <c r="H164" s="19">
        <v>6.2</v>
      </c>
      <c r="I164" s="23">
        <v>0</v>
      </c>
      <c r="J164" s="23">
        <v>0</v>
      </c>
      <c r="K164" s="19">
        <v>0</v>
      </c>
      <c r="L164" s="24">
        <v>2.782</v>
      </c>
      <c r="M164" s="23">
        <v>0.51868594307345051</v>
      </c>
      <c r="N164" s="25">
        <v>9.5006859430734494</v>
      </c>
      <c r="O164" s="23">
        <v>12.017999999999999</v>
      </c>
      <c r="P164" s="26">
        <v>6948071.2725221515</v>
      </c>
      <c r="Q164" s="37">
        <v>727946.6</v>
      </c>
      <c r="R164" s="38">
        <v>0</v>
      </c>
      <c r="S164" s="38">
        <v>0</v>
      </c>
      <c r="T164" s="38">
        <v>0</v>
      </c>
      <c r="U164" s="38">
        <v>0</v>
      </c>
      <c r="V164" s="49"/>
      <c r="W164" s="49">
        <v>9.5006859430734494</v>
      </c>
      <c r="X164" s="50">
        <v>2.5173140569265495</v>
      </c>
    </row>
    <row r="165" spans="1:24" x14ac:dyDescent="0.2">
      <c r="A165" s="17" t="s">
        <v>247</v>
      </c>
      <c r="B165" s="17" t="s">
        <v>246</v>
      </c>
      <c r="C165" s="18" t="s">
        <v>442</v>
      </c>
      <c r="D165" s="19"/>
      <c r="E165" s="20">
        <v>649931330</v>
      </c>
      <c r="F165" s="21">
        <v>0</v>
      </c>
      <c r="G165" s="22">
        <v>649931330</v>
      </c>
      <c r="H165" s="19">
        <v>19.437999999999999</v>
      </c>
      <c r="I165" s="23">
        <v>0</v>
      </c>
      <c r="J165" s="23">
        <v>0</v>
      </c>
      <c r="K165" s="19">
        <v>0</v>
      </c>
      <c r="L165" s="24">
        <v>1.8460000000000001</v>
      </c>
      <c r="M165" s="23">
        <v>1.8681512091438953E-3</v>
      </c>
      <c r="N165" s="25">
        <v>21.285868151209144</v>
      </c>
      <c r="O165" s="23">
        <v>26.363</v>
      </c>
      <c r="P165" s="26">
        <v>3259482.387152961</v>
      </c>
      <c r="Q165" s="37">
        <v>1214.17</v>
      </c>
      <c r="R165" s="38">
        <v>0</v>
      </c>
      <c r="S165" s="38">
        <v>0</v>
      </c>
      <c r="T165" s="38">
        <v>0</v>
      </c>
      <c r="U165" s="38">
        <v>0</v>
      </c>
      <c r="V165" s="49"/>
      <c r="W165" s="49">
        <v>21.285868151209144</v>
      </c>
      <c r="X165" s="50">
        <v>5.0771318487908559</v>
      </c>
    </row>
    <row r="166" spans="1:24" x14ac:dyDescent="0.2">
      <c r="A166" s="17" t="s">
        <v>248</v>
      </c>
      <c r="B166" s="17" t="s">
        <v>246</v>
      </c>
      <c r="C166" s="18" t="s">
        <v>443</v>
      </c>
      <c r="D166" s="19"/>
      <c r="E166" s="20">
        <v>1424014940</v>
      </c>
      <c r="F166" s="21">
        <v>0</v>
      </c>
      <c r="G166" s="20">
        <v>1424014940</v>
      </c>
      <c r="H166" s="19">
        <v>10.845000000000001</v>
      </c>
      <c r="I166" s="23">
        <v>0</v>
      </c>
      <c r="J166" s="23">
        <v>3.3000000000000002E-2</v>
      </c>
      <c r="K166" s="19">
        <v>0</v>
      </c>
      <c r="L166" s="24">
        <v>0.84299999999999997</v>
      </c>
      <c r="M166" s="23">
        <v>0.32484769436477962</v>
      </c>
      <c r="N166" s="25">
        <v>12.045847694364779</v>
      </c>
      <c r="O166" s="23">
        <v>15.223000000000001</v>
      </c>
      <c r="P166" s="26">
        <v>4651872.3114425642</v>
      </c>
      <c r="Q166" s="37">
        <v>462587.97</v>
      </c>
      <c r="R166" s="38">
        <v>0</v>
      </c>
      <c r="S166" s="38">
        <v>0</v>
      </c>
      <c r="T166" s="38">
        <v>0</v>
      </c>
      <c r="U166" s="38">
        <v>0</v>
      </c>
      <c r="V166" s="49"/>
      <c r="W166" s="49">
        <v>12.045847694364779</v>
      </c>
      <c r="X166" s="50">
        <v>3.1771523056352216</v>
      </c>
    </row>
    <row r="167" spans="1:24" x14ac:dyDescent="0.2">
      <c r="A167" s="17" t="s">
        <v>249</v>
      </c>
      <c r="B167" s="17" t="s">
        <v>246</v>
      </c>
      <c r="C167" s="18" t="s">
        <v>444</v>
      </c>
      <c r="D167" s="19"/>
      <c r="E167" s="20">
        <v>1415284004</v>
      </c>
      <c r="F167" s="21">
        <v>-806146</v>
      </c>
      <c r="G167" s="22">
        <v>1416090150</v>
      </c>
      <c r="H167" s="19">
        <v>27</v>
      </c>
      <c r="I167" s="23">
        <v>0</v>
      </c>
      <c r="J167" s="23">
        <v>0</v>
      </c>
      <c r="K167" s="19">
        <v>0</v>
      </c>
      <c r="L167" s="24">
        <v>4.3769999999999998</v>
      </c>
      <c r="M167" s="23">
        <v>6.6244944290347538E-2</v>
      </c>
      <c r="N167" s="25">
        <v>31.443244944290345</v>
      </c>
      <c r="O167" s="23">
        <v>42.477000000000004</v>
      </c>
      <c r="P167" s="26">
        <v>17562921.345475186</v>
      </c>
      <c r="Q167" s="37">
        <v>93755.41</v>
      </c>
      <c r="R167" s="38">
        <v>0</v>
      </c>
      <c r="S167" s="38">
        <v>0</v>
      </c>
      <c r="T167" s="38">
        <v>0</v>
      </c>
      <c r="U167" s="38">
        <v>0</v>
      </c>
      <c r="V167" s="49"/>
      <c r="W167" s="49">
        <v>31.443244944290345</v>
      </c>
      <c r="X167" s="50">
        <v>11.033755055709658</v>
      </c>
    </row>
    <row r="168" spans="1:24" x14ac:dyDescent="0.2">
      <c r="A168" s="17" t="s">
        <v>250</v>
      </c>
      <c r="B168" s="17" t="s">
        <v>246</v>
      </c>
      <c r="C168" s="18" t="s">
        <v>445</v>
      </c>
      <c r="D168" s="19"/>
      <c r="E168" s="20">
        <v>638435720</v>
      </c>
      <c r="F168" s="21">
        <v>0</v>
      </c>
      <c r="G168" s="22">
        <v>638435720</v>
      </c>
      <c r="H168" s="19">
        <v>18.414000000000001</v>
      </c>
      <c r="I168" s="23">
        <v>0</v>
      </c>
      <c r="J168" s="23">
        <v>0</v>
      </c>
      <c r="K168" s="19">
        <v>0</v>
      </c>
      <c r="L168" s="24">
        <v>0.78299999999999992</v>
      </c>
      <c r="M168" s="23">
        <v>2.5821550210254527E-3</v>
      </c>
      <c r="N168" s="25">
        <v>19.199582155021027</v>
      </c>
      <c r="O168" s="23">
        <v>51.915999999999997</v>
      </c>
      <c r="P168" s="26">
        <v>19016333.122535165</v>
      </c>
      <c r="Q168" s="37">
        <v>1648.54</v>
      </c>
      <c r="R168" s="38">
        <v>0</v>
      </c>
      <c r="S168" s="38">
        <v>0</v>
      </c>
      <c r="T168" s="38">
        <v>0</v>
      </c>
      <c r="U168" s="38">
        <v>0</v>
      </c>
      <c r="V168" s="49"/>
      <c r="W168" s="49">
        <v>19.199582155021027</v>
      </c>
      <c r="X168" s="50">
        <v>32.71641784497897</v>
      </c>
    </row>
    <row r="169" spans="1:24" x14ac:dyDescent="0.2">
      <c r="A169" s="17" t="s">
        <v>251</v>
      </c>
      <c r="B169" s="17" t="s">
        <v>246</v>
      </c>
      <c r="C169" s="18" t="s">
        <v>446</v>
      </c>
      <c r="D169" s="19"/>
      <c r="E169" s="20">
        <v>2134985239</v>
      </c>
      <c r="F169" s="21">
        <v>-124041801</v>
      </c>
      <c r="G169" s="22">
        <v>2259027040</v>
      </c>
      <c r="H169" s="19">
        <v>27</v>
      </c>
      <c r="I169" s="23">
        <v>0</v>
      </c>
      <c r="J169" s="23">
        <v>0</v>
      </c>
      <c r="K169" s="19">
        <v>0</v>
      </c>
      <c r="L169" s="24">
        <v>0</v>
      </c>
      <c r="M169" s="23">
        <v>0.25088762217901217</v>
      </c>
      <c r="N169" s="25">
        <v>27.250887622179011</v>
      </c>
      <c r="O169" s="23">
        <v>92.238</v>
      </c>
      <c r="P169" s="26">
        <v>125223120.46223541</v>
      </c>
      <c r="Q169" s="37">
        <v>535641.37</v>
      </c>
      <c r="R169" s="38">
        <v>0</v>
      </c>
      <c r="S169" s="38">
        <v>0</v>
      </c>
      <c r="T169" s="38">
        <v>0</v>
      </c>
      <c r="U169" s="38">
        <v>0</v>
      </c>
      <c r="V169" s="49"/>
      <c r="W169" s="49">
        <v>27.250887622179011</v>
      </c>
      <c r="X169" s="50">
        <v>64.987112377820992</v>
      </c>
    </row>
    <row r="170" spans="1:24" x14ac:dyDescent="0.2">
      <c r="A170" s="17" t="s">
        <v>252</v>
      </c>
      <c r="B170" s="17" t="s">
        <v>246</v>
      </c>
      <c r="C170" s="18" t="s">
        <v>433</v>
      </c>
      <c r="D170" s="19"/>
      <c r="E170" s="20">
        <v>2448074360</v>
      </c>
      <c r="F170" s="21">
        <v>0</v>
      </c>
      <c r="G170" s="22">
        <v>2448074360</v>
      </c>
      <c r="H170" s="19">
        <v>4.1139999999999999</v>
      </c>
      <c r="I170" s="23">
        <v>0.21199999999999999</v>
      </c>
      <c r="J170" s="23">
        <v>0</v>
      </c>
      <c r="K170" s="19">
        <v>0</v>
      </c>
      <c r="L170" s="24">
        <v>1.1869999999999998</v>
      </c>
      <c r="M170" s="23">
        <v>4.1058393340633655E-4</v>
      </c>
      <c r="N170" s="25">
        <v>5.513410583933406</v>
      </c>
      <c r="O170" s="23">
        <v>4.1139999999999999</v>
      </c>
      <c r="P170" s="26">
        <v>0</v>
      </c>
      <c r="Q170" s="37">
        <v>1005.14</v>
      </c>
      <c r="R170" s="38">
        <v>0</v>
      </c>
      <c r="S170" s="38">
        <v>0</v>
      </c>
      <c r="T170" s="38">
        <v>0</v>
      </c>
      <c r="U170" s="38">
        <v>0</v>
      </c>
      <c r="V170" s="49"/>
      <c r="W170" s="49">
        <v>5.513410583933406</v>
      </c>
      <c r="X170" s="50">
        <v>-1.3994105839334061</v>
      </c>
    </row>
    <row r="171" spans="1:24" x14ac:dyDescent="0.2">
      <c r="A171" s="17" t="s">
        <v>253</v>
      </c>
      <c r="B171" s="17" t="s">
        <v>246</v>
      </c>
      <c r="C171" s="18" t="s">
        <v>447</v>
      </c>
      <c r="D171" s="19"/>
      <c r="E171" s="20">
        <v>1627538519</v>
      </c>
      <c r="F171" s="21">
        <v>-29292605</v>
      </c>
      <c r="G171" s="22">
        <v>1656831124</v>
      </c>
      <c r="H171" s="19">
        <v>12.143000000000001</v>
      </c>
      <c r="I171" s="23">
        <v>0</v>
      </c>
      <c r="J171" s="23">
        <v>0</v>
      </c>
      <c r="K171" s="19">
        <v>0</v>
      </c>
      <c r="L171" s="24">
        <v>1.6440000000000001</v>
      </c>
      <c r="M171" s="23">
        <v>4.083747894387009E-2</v>
      </c>
      <c r="N171" s="25">
        <v>13.82783747894387</v>
      </c>
      <c r="O171" s="23">
        <v>12.651999999999999</v>
      </c>
      <c r="P171" s="26">
        <v>0</v>
      </c>
      <c r="Q171" s="37">
        <v>66464.570000000007</v>
      </c>
      <c r="R171" s="38">
        <v>0</v>
      </c>
      <c r="S171" s="38">
        <v>0</v>
      </c>
      <c r="T171" s="38">
        <v>0</v>
      </c>
      <c r="U171" s="38">
        <v>0</v>
      </c>
      <c r="V171" s="49"/>
      <c r="W171" s="49">
        <v>13.82783747894387</v>
      </c>
      <c r="X171" s="50">
        <v>-1.1758374789438708</v>
      </c>
    </row>
    <row r="172" spans="1:24" x14ac:dyDescent="0.2">
      <c r="A172" s="17" t="s">
        <v>254</v>
      </c>
      <c r="B172" s="17" t="s">
        <v>246</v>
      </c>
      <c r="C172" s="18" t="s">
        <v>448</v>
      </c>
      <c r="D172" s="19"/>
      <c r="E172" s="20">
        <v>198467300</v>
      </c>
      <c r="F172" s="21">
        <v>0</v>
      </c>
      <c r="G172" s="22">
        <v>198467300</v>
      </c>
      <c r="H172" s="19">
        <v>16.88</v>
      </c>
      <c r="I172" s="23">
        <v>0</v>
      </c>
      <c r="J172" s="23">
        <v>0</v>
      </c>
      <c r="K172" s="19">
        <v>0</v>
      </c>
      <c r="L172" s="24">
        <v>4.5350000000000001</v>
      </c>
      <c r="M172" s="23">
        <v>2.1051931476873016E-2</v>
      </c>
      <c r="N172" s="25">
        <v>21.436051931476872</v>
      </c>
      <c r="O172" s="23">
        <v>44.413000000000004</v>
      </c>
      <c r="P172" s="26">
        <v>4829717.6086289762</v>
      </c>
      <c r="Q172" s="37">
        <v>4178.12</v>
      </c>
      <c r="R172" s="38">
        <v>0</v>
      </c>
      <c r="S172" s="38">
        <v>0</v>
      </c>
      <c r="T172" s="38">
        <v>0</v>
      </c>
      <c r="U172" s="38">
        <v>0</v>
      </c>
      <c r="V172" s="49"/>
      <c r="W172" s="49">
        <v>21.436051931476872</v>
      </c>
      <c r="X172" s="50">
        <v>22.976948068523132</v>
      </c>
    </row>
    <row r="173" spans="1:24" x14ac:dyDescent="0.2">
      <c r="A173" s="17" t="s">
        <v>255</v>
      </c>
      <c r="B173" s="17" t="s">
        <v>246</v>
      </c>
      <c r="C173" s="18" t="s">
        <v>449</v>
      </c>
      <c r="D173" s="19"/>
      <c r="E173" s="20">
        <v>110168540</v>
      </c>
      <c r="F173" s="21">
        <v>0</v>
      </c>
      <c r="G173" s="22">
        <v>110168540</v>
      </c>
      <c r="H173" s="19">
        <v>11.565</v>
      </c>
      <c r="I173" s="23">
        <v>0</v>
      </c>
      <c r="J173" s="23">
        <v>0</v>
      </c>
      <c r="K173" s="19">
        <v>0</v>
      </c>
      <c r="L173" s="24">
        <v>4.5180000000000007</v>
      </c>
      <c r="M173" s="23">
        <v>4.1309433709478218E-4</v>
      </c>
      <c r="N173" s="25">
        <v>16.083413094337093</v>
      </c>
      <c r="O173" s="23">
        <v>24.052</v>
      </c>
      <c r="P173" s="26">
        <v>1184024.8125031909</v>
      </c>
      <c r="Q173" s="37">
        <v>45.51</v>
      </c>
      <c r="R173" s="38">
        <v>0</v>
      </c>
      <c r="S173" s="38">
        <v>0</v>
      </c>
      <c r="T173" s="38">
        <v>0</v>
      </c>
      <c r="U173" s="38">
        <v>0</v>
      </c>
      <c r="V173" s="49"/>
      <c r="W173" s="49">
        <v>16.083413094337093</v>
      </c>
      <c r="X173" s="50">
        <v>7.9685869056629066</v>
      </c>
    </row>
    <row r="174" spans="1:24" x14ac:dyDescent="0.2">
      <c r="A174" s="17" t="s">
        <v>256</v>
      </c>
      <c r="B174" s="17" t="s">
        <v>246</v>
      </c>
      <c r="C174" s="18" t="s">
        <v>450</v>
      </c>
      <c r="D174" s="19"/>
      <c r="E174" s="20">
        <v>589696770</v>
      </c>
      <c r="F174" s="21">
        <v>0</v>
      </c>
      <c r="G174" s="22">
        <v>589696770</v>
      </c>
      <c r="H174" s="19">
        <v>4.9269999999999996</v>
      </c>
      <c r="I174" s="23">
        <v>0.17399999999999999</v>
      </c>
      <c r="J174" s="23">
        <v>0</v>
      </c>
      <c r="K174" s="19">
        <v>0</v>
      </c>
      <c r="L174" s="24">
        <v>0.127</v>
      </c>
      <c r="M174" s="23">
        <v>3.1880791885633018E-6</v>
      </c>
      <c r="N174" s="25">
        <v>5.228003188079188</v>
      </c>
      <c r="O174" s="23">
        <v>4.9269999999999996</v>
      </c>
      <c r="P174" s="26">
        <v>0</v>
      </c>
      <c r="Q174" s="37">
        <v>1.88</v>
      </c>
      <c r="R174" s="38">
        <v>0</v>
      </c>
      <c r="S174" s="38">
        <v>0</v>
      </c>
      <c r="T174" s="38">
        <v>0</v>
      </c>
      <c r="U174" s="38">
        <v>0</v>
      </c>
      <c r="V174" s="49"/>
      <c r="W174" s="49">
        <v>5.228003188079188</v>
      </c>
      <c r="X174" s="50">
        <v>-0.30100318807918836</v>
      </c>
    </row>
    <row r="175" spans="1:24" x14ac:dyDescent="0.2">
      <c r="A175" s="17" t="s">
        <v>257</v>
      </c>
      <c r="B175" s="17" t="s">
        <v>246</v>
      </c>
      <c r="C175" s="18" t="s">
        <v>451</v>
      </c>
      <c r="D175" s="19"/>
      <c r="E175" s="20">
        <v>546707520</v>
      </c>
      <c r="F175" s="21">
        <v>0</v>
      </c>
      <c r="G175" s="22">
        <v>546707520</v>
      </c>
      <c r="H175" s="19">
        <v>2.4670000000000001</v>
      </c>
      <c r="I175" s="23">
        <v>9.4E-2</v>
      </c>
      <c r="J175" s="23">
        <v>0</v>
      </c>
      <c r="K175" s="19">
        <v>0</v>
      </c>
      <c r="L175" s="24">
        <v>0.74099999999999999</v>
      </c>
      <c r="M175" s="23">
        <v>7.849718255201611E-4</v>
      </c>
      <c r="N175" s="25">
        <v>3.30278497182552</v>
      </c>
      <c r="O175" s="23">
        <v>2.4670000000000001</v>
      </c>
      <c r="P175" s="26">
        <v>1.1641532182693481E-10</v>
      </c>
      <c r="Q175" s="37">
        <v>429.15</v>
      </c>
      <c r="R175" s="38">
        <v>0</v>
      </c>
      <c r="S175" s="38">
        <v>0</v>
      </c>
      <c r="T175" s="38">
        <v>0</v>
      </c>
      <c r="U175" s="38">
        <v>0</v>
      </c>
      <c r="V175" s="49"/>
      <c r="W175" s="49">
        <v>3.30278497182552</v>
      </c>
      <c r="X175" s="50">
        <v>-0.83578497182551992</v>
      </c>
    </row>
    <row r="176" spans="1:24" x14ac:dyDescent="0.2">
      <c r="A176" s="17" t="s">
        <v>258</v>
      </c>
      <c r="B176" s="17" t="s">
        <v>259</v>
      </c>
      <c r="C176" s="18" t="s">
        <v>260</v>
      </c>
      <c r="D176" s="19"/>
      <c r="E176" s="20">
        <v>111135630</v>
      </c>
      <c r="F176" s="21">
        <v>0</v>
      </c>
      <c r="G176" s="22">
        <v>111135630</v>
      </c>
      <c r="H176" s="19">
        <v>18.344999999999999</v>
      </c>
      <c r="I176" s="23">
        <v>0</v>
      </c>
      <c r="J176" s="23">
        <v>0</v>
      </c>
      <c r="K176" s="19">
        <v>0</v>
      </c>
      <c r="L176" s="24">
        <v>10.744</v>
      </c>
      <c r="M176" s="23">
        <v>1.5145907752536249E-2</v>
      </c>
      <c r="N176" s="25">
        <v>29.104145907752535</v>
      </c>
      <c r="O176" s="23">
        <v>75.894000000000005</v>
      </c>
      <c r="P176" s="26">
        <v>5787345.7636388903</v>
      </c>
      <c r="Q176" s="37">
        <v>1683.25</v>
      </c>
      <c r="R176" s="38">
        <v>0</v>
      </c>
      <c r="S176" s="38">
        <v>0</v>
      </c>
      <c r="T176" s="38">
        <v>0</v>
      </c>
      <c r="U176" s="38">
        <v>0</v>
      </c>
      <c r="V176" s="49"/>
      <c r="W176" s="49">
        <v>29.104145907752535</v>
      </c>
      <c r="X176" s="50">
        <v>46.789854092247467</v>
      </c>
    </row>
    <row r="177" spans="1:24" x14ac:dyDescent="0.2">
      <c r="A177" s="17" t="s">
        <v>261</v>
      </c>
      <c r="B177" s="17" t="s">
        <v>259</v>
      </c>
      <c r="C177" s="18" t="s">
        <v>262</v>
      </c>
      <c r="D177" s="19"/>
      <c r="E177" s="20">
        <v>100700480</v>
      </c>
      <c r="F177" s="21">
        <v>0</v>
      </c>
      <c r="G177" s="22">
        <v>100700480</v>
      </c>
      <c r="H177" s="19">
        <v>15.032</v>
      </c>
      <c r="I177" s="23">
        <v>0</v>
      </c>
      <c r="J177" s="23">
        <v>0</v>
      </c>
      <c r="K177" s="19">
        <v>0</v>
      </c>
      <c r="L177" s="24">
        <v>3.972</v>
      </c>
      <c r="M177" s="23">
        <v>1.0529145442007823E-2</v>
      </c>
      <c r="N177" s="25">
        <v>19.014529145442008</v>
      </c>
      <c r="O177" s="23">
        <v>68.810999999999993</v>
      </c>
      <c r="P177" s="26">
        <v>4918940.2364719911</v>
      </c>
      <c r="Q177" s="37">
        <v>1060.29</v>
      </c>
      <c r="R177" s="38">
        <v>0</v>
      </c>
      <c r="S177" s="38">
        <v>0</v>
      </c>
      <c r="T177" s="38">
        <v>0</v>
      </c>
      <c r="U177" s="38">
        <v>0</v>
      </c>
      <c r="V177" s="49"/>
      <c r="W177" s="49">
        <v>19.014529145442008</v>
      </c>
      <c r="X177" s="50">
        <v>49.796470854557981</v>
      </c>
    </row>
    <row r="178" spans="1:24" x14ac:dyDescent="0.2">
      <c r="A178" s="17" t="s">
        <v>263</v>
      </c>
      <c r="B178" s="17" t="s">
        <v>259</v>
      </c>
      <c r="C178" s="18" t="s">
        <v>264</v>
      </c>
      <c r="D178" s="19"/>
      <c r="E178" s="20">
        <v>18266387</v>
      </c>
      <c r="F178" s="21">
        <v>0</v>
      </c>
      <c r="G178" s="22">
        <v>18266387</v>
      </c>
      <c r="H178" s="19">
        <v>21.498000000000001</v>
      </c>
      <c r="I178" s="23">
        <v>0</v>
      </c>
      <c r="J178" s="23">
        <v>0</v>
      </c>
      <c r="K178" s="19">
        <v>0</v>
      </c>
      <c r="L178" s="24">
        <v>0</v>
      </c>
      <c r="M178" s="23">
        <v>3.8989648034939803E-2</v>
      </c>
      <c r="N178" s="25">
        <v>21.53698964803494</v>
      </c>
      <c r="O178" s="23">
        <v>159.57499999999999</v>
      </c>
      <c r="P178" s="26">
        <v>2314304.6823634701</v>
      </c>
      <c r="Q178" s="37">
        <v>712.2</v>
      </c>
      <c r="R178" s="38">
        <v>0</v>
      </c>
      <c r="S178" s="38">
        <v>0</v>
      </c>
      <c r="T178" s="38">
        <v>0</v>
      </c>
      <c r="U178" s="38">
        <v>0</v>
      </c>
      <c r="V178" s="49"/>
      <c r="W178" s="49">
        <v>21.53698964803494</v>
      </c>
      <c r="X178" s="50">
        <v>138.03801035196506</v>
      </c>
    </row>
    <row r="179" spans="1:24" x14ac:dyDescent="0.2">
      <c r="A179" s="17" t="s">
        <v>265</v>
      </c>
      <c r="B179" s="17" t="s">
        <v>259</v>
      </c>
      <c r="C179" s="18" t="s">
        <v>266</v>
      </c>
      <c r="D179" s="19"/>
      <c r="E179" s="20">
        <v>17771212</v>
      </c>
      <c r="F179" s="21">
        <v>0</v>
      </c>
      <c r="G179" s="22">
        <v>17771212</v>
      </c>
      <c r="H179" s="19">
        <v>19.675000000000001</v>
      </c>
      <c r="I179" s="23">
        <v>0</v>
      </c>
      <c r="J179" s="23">
        <v>0</v>
      </c>
      <c r="K179" s="19">
        <v>0</v>
      </c>
      <c r="L179" s="24">
        <v>16.452000000000002</v>
      </c>
      <c r="M179" s="23">
        <v>9.741035107791186E-3</v>
      </c>
      <c r="N179" s="25">
        <v>36.136741035107796</v>
      </c>
      <c r="O179" s="23">
        <v>65.998999999999995</v>
      </c>
      <c r="P179" s="26">
        <v>737772.57314870076</v>
      </c>
      <c r="Q179" s="37">
        <v>173.11</v>
      </c>
      <c r="R179" s="38">
        <v>0</v>
      </c>
      <c r="S179" s="38">
        <v>0</v>
      </c>
      <c r="T179" s="38">
        <v>0</v>
      </c>
      <c r="U179" s="38">
        <v>0</v>
      </c>
      <c r="V179" s="49"/>
      <c r="W179" s="49">
        <v>36.136741035107796</v>
      </c>
      <c r="X179" s="50">
        <v>29.862258964892199</v>
      </c>
    </row>
    <row r="180" spans="1:24" x14ac:dyDescent="0.2">
      <c r="F180" s="21"/>
      <c r="I180" s="23"/>
    </row>
    <row r="181" spans="1:24" x14ac:dyDescent="0.2">
      <c r="E181" s="20">
        <v>132046277106</v>
      </c>
      <c r="F181" s="20">
        <v>-3753833394</v>
      </c>
      <c r="G181" s="20">
        <v>135800110500</v>
      </c>
      <c r="H181" s="42">
        <v>3496.9379999999987</v>
      </c>
      <c r="I181" s="42">
        <v>0.87899999999999989</v>
      </c>
      <c r="J181" s="42">
        <v>46.420999999999985</v>
      </c>
      <c r="K181" s="42">
        <v>5.5E-2</v>
      </c>
      <c r="L181" s="42">
        <v>581.95899999999995</v>
      </c>
      <c r="M181" s="42">
        <v>23.917869956275993</v>
      </c>
      <c r="N181" s="42">
        <v>4150.1698699562749</v>
      </c>
      <c r="O181" s="42">
        <v>16389.823000000004</v>
      </c>
      <c r="P181" s="42">
        <v>4476496698.1471977</v>
      </c>
      <c r="Q181" s="42">
        <v>38613996.719999976</v>
      </c>
      <c r="R181" s="42">
        <v>5.9919999999999991</v>
      </c>
      <c r="S181" s="42">
        <v>0</v>
      </c>
      <c r="T181" s="42">
        <v>0</v>
      </c>
      <c r="U181" s="42">
        <v>5.3020000000000005</v>
      </c>
      <c r="V181" s="42">
        <v>6.798</v>
      </c>
      <c r="W181" s="42">
        <v>4168.2618699562754</v>
      </c>
    </row>
    <row r="182" spans="1:24" x14ac:dyDescent="0.2">
      <c r="E182" s="20"/>
    </row>
    <row r="183" spans="1:24" s="42" customFormat="1" x14ac:dyDescent="0.2">
      <c r="E183" s="20">
        <v>132050011897</v>
      </c>
      <c r="F183" s="20">
        <v>-3753833394</v>
      </c>
      <c r="G183" s="20">
        <v>135803843091</v>
      </c>
      <c r="H183" s="42">
        <v>3496.9379999999987</v>
      </c>
      <c r="I183" s="42">
        <v>0.87899999999999989</v>
      </c>
      <c r="J183" s="42">
        <v>46.420999999999985</v>
      </c>
      <c r="K183" s="42">
        <v>5.5E-2</v>
      </c>
      <c r="L183" s="42">
        <v>588.90099999999995</v>
      </c>
      <c r="M183" s="42">
        <v>23.894920297043615</v>
      </c>
      <c r="R183" s="42">
        <v>5.9919999999999991</v>
      </c>
      <c r="S183" s="42">
        <v>1</v>
      </c>
      <c r="T183" s="42">
        <v>0.42899999999999999</v>
      </c>
      <c r="U183" s="42">
        <v>4.8550000000000004</v>
      </c>
      <c r="V183" s="42">
        <v>35.455999999999996</v>
      </c>
      <c r="W183" s="42">
        <v>4204.820920297042</v>
      </c>
    </row>
    <row r="185" spans="1:24" x14ac:dyDescent="0.2">
      <c r="C185" s="17" t="s">
        <v>463</v>
      </c>
      <c r="E185" s="20">
        <v>-3734791</v>
      </c>
      <c r="F185" s="20">
        <v>0</v>
      </c>
      <c r="G185" s="20">
        <v>-3732591</v>
      </c>
      <c r="H185" s="42">
        <v>0</v>
      </c>
      <c r="I185" s="42">
        <v>0</v>
      </c>
      <c r="J185" s="42">
        <v>0</v>
      </c>
      <c r="K185" s="42">
        <v>0</v>
      </c>
      <c r="L185" s="42">
        <v>-6.9420000000000073</v>
      </c>
      <c r="M185" s="42">
        <v>2.2949659232377684E-2</v>
      </c>
      <c r="N185" s="42"/>
      <c r="O185" s="42"/>
      <c r="P185" s="42"/>
      <c r="Q185" s="42"/>
      <c r="R185" s="42">
        <v>0</v>
      </c>
      <c r="S185" s="42">
        <v>-1</v>
      </c>
      <c r="T185" s="42">
        <v>-0.42899999999999999</v>
      </c>
      <c r="U185" s="42">
        <v>0.44700000000000006</v>
      </c>
      <c r="V185" s="42">
        <v>-28.657999999999994</v>
      </c>
      <c r="W185" s="42">
        <v>-36.559050340766589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Mill Levy Certification Form</vt:lpstr>
      <vt:lpstr>Data</vt:lpstr>
      <vt:lpstr>'Mill Levy Certification Form'!Print_Area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2019-11-18T23:13:01Z</cp:lastPrinted>
  <dcterms:created xsi:type="dcterms:W3CDTF">2018-11-30T18:09:16Z</dcterms:created>
  <dcterms:modified xsi:type="dcterms:W3CDTF">2019-12-10T15:34:15Z</dcterms:modified>
</cp:coreProperties>
</file>