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Rescission" sheetId="1" r:id="rId1"/>
  </sheets>
  <definedNames>
    <definedName name="_xlnm.Print_Titles" localSheetId="0">'Rescission'!$1:$2</definedName>
  </definedNames>
  <calcPr fullCalcOnLoad="1"/>
</workbook>
</file>

<file path=xl/sharedStrings.xml><?xml version="1.0" encoding="utf-8"?>
<sst xmlns="http://schemas.openxmlformats.org/spreadsheetml/2006/main" count="391" uniqueCount="238">
  <si>
    <t>STATE</t>
  </si>
  <si>
    <t>YUMA</t>
  </si>
  <si>
    <t>PAWNEE</t>
  </si>
  <si>
    <t>WELD</t>
  </si>
  <si>
    <t>PRAIRIE</t>
  </si>
  <si>
    <t>BRIGGSDALE</t>
  </si>
  <si>
    <t>GREELEY</t>
  </si>
  <si>
    <t>JOHNSTOWN</t>
  </si>
  <si>
    <t>WINDSOR</t>
  </si>
  <si>
    <t>KEENESBURG</t>
  </si>
  <si>
    <t>EATON</t>
  </si>
  <si>
    <t>GILCREST</t>
  </si>
  <si>
    <t>WOODLIN</t>
  </si>
  <si>
    <t>WASHINGTON</t>
  </si>
  <si>
    <t>LONE STAR</t>
  </si>
  <si>
    <t>OTIS</t>
  </si>
  <si>
    <t>ARICKAREE</t>
  </si>
  <si>
    <t>AKRON</t>
  </si>
  <si>
    <t>WOODLAND PARK</t>
  </si>
  <si>
    <t>TELLER</t>
  </si>
  <si>
    <t>CRIPPLE CREEK</t>
  </si>
  <si>
    <t>SUMMIT</t>
  </si>
  <si>
    <t>SEDGWICK</t>
  </si>
  <si>
    <t>JULESBURG</t>
  </si>
  <si>
    <t>NORWOOD</t>
  </si>
  <si>
    <t>SAN MIGUEL</t>
  </si>
  <si>
    <t>TELLURIDE</t>
  </si>
  <si>
    <t>SILVERTON</t>
  </si>
  <si>
    <t>SAN JUAN</t>
  </si>
  <si>
    <t>CENTER</t>
  </si>
  <si>
    <t>SAGUACHE</t>
  </si>
  <si>
    <t>MOFFAT</t>
  </si>
  <si>
    <t>SOUTH ROUTT</t>
  </si>
  <si>
    <t>ROUTT</t>
  </si>
  <si>
    <t>STEAMBOAT SPRINGS</t>
  </si>
  <si>
    <t>HAYDEN</t>
  </si>
  <si>
    <t>SARGENT</t>
  </si>
  <si>
    <t>RIO GRANDE</t>
  </si>
  <si>
    <t>MONTE VISTA</t>
  </si>
  <si>
    <t>DEL NORTE</t>
  </si>
  <si>
    <t>RANGELY</t>
  </si>
  <si>
    <t>RIO BLANCO</t>
  </si>
  <si>
    <t>MEEKER</t>
  </si>
  <si>
    <t>PUEBLO RURAL</t>
  </si>
  <si>
    <t>PUEBLO</t>
  </si>
  <si>
    <t>PUEBLO CITY</t>
  </si>
  <si>
    <t>WILEY</t>
  </si>
  <si>
    <t>PROWERS</t>
  </si>
  <si>
    <t>HOLLY</t>
  </si>
  <si>
    <t>LAMAR</t>
  </si>
  <si>
    <t>GRANADA</t>
  </si>
  <si>
    <t>ASPEN</t>
  </si>
  <si>
    <t>PITKIN</t>
  </si>
  <si>
    <t>HAXTUN</t>
  </si>
  <si>
    <t>PHILLIPS</t>
  </si>
  <si>
    <t>HOLYOKE</t>
  </si>
  <si>
    <t>PARK</t>
  </si>
  <si>
    <t>PLATTE CANYON</t>
  </si>
  <si>
    <t>RIDGWAY</t>
  </si>
  <si>
    <t>OURAY</t>
  </si>
  <si>
    <t>SWINK</t>
  </si>
  <si>
    <t>OTERO</t>
  </si>
  <si>
    <t>CHERAW</t>
  </si>
  <si>
    <t>FOWLER</t>
  </si>
  <si>
    <t>MANZANOLA</t>
  </si>
  <si>
    <t>ROCKY FORD</t>
  </si>
  <si>
    <t>EAST OTERO</t>
  </si>
  <si>
    <t>WIGGINS</t>
  </si>
  <si>
    <t>MORGAN</t>
  </si>
  <si>
    <t>WELDON</t>
  </si>
  <si>
    <t>BRUSH</t>
  </si>
  <si>
    <t>WEST END</t>
  </si>
  <si>
    <t>MONTROSE</t>
  </si>
  <si>
    <t>MANCOS</t>
  </si>
  <si>
    <t>MONTEZUMA</t>
  </si>
  <si>
    <t>DOLORES</t>
  </si>
  <si>
    <t>CREEDE</t>
  </si>
  <si>
    <t>MINERAL</t>
  </si>
  <si>
    <t>MESA VALLEY</t>
  </si>
  <si>
    <t>MESA</t>
  </si>
  <si>
    <t>DEBEQUE</t>
  </si>
  <si>
    <t>PLATEAU</t>
  </si>
  <si>
    <t>LOGAN</t>
  </si>
  <si>
    <t>BUFFALO</t>
  </si>
  <si>
    <t>FRENCHMAN</t>
  </si>
  <si>
    <t>VALLEY</t>
  </si>
  <si>
    <t>KARVAL</t>
  </si>
  <si>
    <t>LINCOLN</t>
  </si>
  <si>
    <t>LIMON</t>
  </si>
  <si>
    <t>GENOA-HUGO</t>
  </si>
  <si>
    <t>KIM</t>
  </si>
  <si>
    <t>LAS ANIMAS</t>
  </si>
  <si>
    <t>BRANSON</t>
  </si>
  <si>
    <t>AGUILAR</t>
  </si>
  <si>
    <t>HOEHNE</t>
  </si>
  <si>
    <t>PRIMERO</t>
  </si>
  <si>
    <t>TRINIDAD</t>
  </si>
  <si>
    <t>LARIMER</t>
  </si>
  <si>
    <t>THOMPSON</t>
  </si>
  <si>
    <t>POUDRE</t>
  </si>
  <si>
    <t>IGNACIO</t>
  </si>
  <si>
    <t>LA PLATA</t>
  </si>
  <si>
    <t>BAYFIELD</t>
  </si>
  <si>
    <t>DURANGO</t>
  </si>
  <si>
    <t>LAKE</t>
  </si>
  <si>
    <t>BURLINGTON</t>
  </si>
  <si>
    <t>KIT CARSON</t>
  </si>
  <si>
    <t>BETHUNE</t>
  </si>
  <si>
    <t>STRATTON</t>
  </si>
  <si>
    <t>HI PLAINS</t>
  </si>
  <si>
    <t>PLAINVIEW</t>
  </si>
  <si>
    <t>KIOWA</t>
  </si>
  <si>
    <t>EADS</t>
  </si>
  <si>
    <t>JEFFERSON</t>
  </si>
  <si>
    <t>NORTH PARK</t>
  </si>
  <si>
    <t>JACKSON</t>
  </si>
  <si>
    <t>LA VETA</t>
  </si>
  <si>
    <t>HUERFANO</t>
  </si>
  <si>
    <t>HINSDALE</t>
  </si>
  <si>
    <t>GUNNISON</t>
  </si>
  <si>
    <t>EAST GRAND</t>
  </si>
  <si>
    <t>GRAND</t>
  </si>
  <si>
    <t>WEST GRAND</t>
  </si>
  <si>
    <t>GILPIN</t>
  </si>
  <si>
    <t>GARFIELD</t>
  </si>
  <si>
    <t>ROARING FORK</t>
  </si>
  <si>
    <t>COTOPAXI</t>
  </si>
  <si>
    <t>FREMONT</t>
  </si>
  <si>
    <t>CANON CITY</t>
  </si>
  <si>
    <t>MIAMI-YODER</t>
  </si>
  <si>
    <t>EL PASO</t>
  </si>
  <si>
    <t>EDISON</t>
  </si>
  <si>
    <t>FALCON</t>
  </si>
  <si>
    <t>LEWIS-PALMER</t>
  </si>
  <si>
    <t>HANOVER</t>
  </si>
  <si>
    <t>PEYTON</t>
  </si>
  <si>
    <t>ELLICOTT</t>
  </si>
  <si>
    <t>ACADEMY</t>
  </si>
  <si>
    <t>MANITOU SPRINGS</t>
  </si>
  <si>
    <t>CHEYENNE MOUNTAIN</t>
  </si>
  <si>
    <t>COLORADO SPRINGS</t>
  </si>
  <si>
    <t>FOUNTAIN</t>
  </si>
  <si>
    <t>WIDEFIELD</t>
  </si>
  <si>
    <t>HARRISON</t>
  </si>
  <si>
    <t>CALHAN</t>
  </si>
  <si>
    <t>AGATE</t>
  </si>
  <si>
    <t>ELBERT</t>
  </si>
  <si>
    <t>BIG SANDY</t>
  </si>
  <si>
    <t>ELIZABETH</t>
  </si>
  <si>
    <t>EAGLE</t>
  </si>
  <si>
    <t>DOUGLAS</t>
  </si>
  <si>
    <t>DENVER</t>
  </si>
  <si>
    <t>DELTA</t>
  </si>
  <si>
    <t>WESTCLIFFE</t>
  </si>
  <si>
    <t>CUSTER</t>
  </si>
  <si>
    <t>CROWLEY</t>
  </si>
  <si>
    <t>SIERRA GRANDE</t>
  </si>
  <si>
    <t>COSTILLA</t>
  </si>
  <si>
    <t>CENTENNIAL</t>
  </si>
  <si>
    <t>SOUTH CONEJOS</t>
  </si>
  <si>
    <t>CONEJOS</t>
  </si>
  <si>
    <t>SANFORD</t>
  </si>
  <si>
    <t>NORTH CONEJOS</t>
  </si>
  <si>
    <t>CLEAR CREEK</t>
  </si>
  <si>
    <t>CHEYENNE</t>
  </si>
  <si>
    <t>SALIDA</t>
  </si>
  <si>
    <t>CHAFFEE</t>
  </si>
  <si>
    <t>BUENA VISTA</t>
  </si>
  <si>
    <t>BOULDER</t>
  </si>
  <si>
    <t>ST VRAIN</t>
  </si>
  <si>
    <t>MCCLAVE</t>
  </si>
  <si>
    <t>BENT</t>
  </si>
  <si>
    <t>CAMPO</t>
  </si>
  <si>
    <t>BACA</t>
  </si>
  <si>
    <t>VILAS</t>
  </si>
  <si>
    <t>SPRINGFIELD</t>
  </si>
  <si>
    <t>PRITCHETT</t>
  </si>
  <si>
    <t>WALSH</t>
  </si>
  <si>
    <t>ARCHULETA</t>
  </si>
  <si>
    <t>BYERS</t>
  </si>
  <si>
    <t>ARAPAHOE</t>
  </si>
  <si>
    <t>AURORA</t>
  </si>
  <si>
    <t>DEER TRAIL</t>
  </si>
  <si>
    <t>LITTLETON</t>
  </si>
  <si>
    <t>CHERRY CREEK</t>
  </si>
  <si>
    <t>SHERIDAN</t>
  </si>
  <si>
    <t>ENGLEWOOD</t>
  </si>
  <si>
    <t>ALAMOSA</t>
  </si>
  <si>
    <t>WESTMINSTER</t>
  </si>
  <si>
    <t>ADAMS</t>
  </si>
  <si>
    <t>STRASBURG</t>
  </si>
  <si>
    <t>BENNETT</t>
  </si>
  <si>
    <t>BRIGHTON</t>
  </si>
  <si>
    <t>COMMERCE CITY</t>
  </si>
  <si>
    <t>MAPLETON</t>
  </si>
  <si>
    <t>District</t>
  </si>
  <si>
    <t>County</t>
  </si>
  <si>
    <t>District Total Rescission Amount</t>
  </si>
  <si>
    <t>FIVE STAR</t>
  </si>
  <si>
    <t>SANGRE DECRISTO</t>
  </si>
  <si>
    <t>CHEYENNE R-5</t>
  </si>
  <si>
    <t>FLORENCE</t>
  </si>
  <si>
    <t>GARFIELD COUNTY</t>
  </si>
  <si>
    <t>GARFIELD COUNTY 16</t>
  </si>
  <si>
    <t>ARRIBA/FLAGLER</t>
  </si>
  <si>
    <t>ESTES PRK</t>
  </si>
  <si>
    <t xml:space="preserve">MONTEZUMA </t>
  </si>
  <si>
    <t>FT MORGAN</t>
  </si>
  <si>
    <t>MTN VALLEY</t>
  </si>
  <si>
    <t>PLATTE VLY</t>
  </si>
  <si>
    <t>FORT LUPTON</t>
  </si>
  <si>
    <t>AULT-HGHLND</t>
  </si>
  <si>
    <t>WRAY</t>
  </si>
  <si>
    <t>IDALIA</t>
  </si>
  <si>
    <t>LIBERTY</t>
  </si>
  <si>
    <t>CHARTER SCHOOL INSTITUTE</t>
  </si>
  <si>
    <t>N/A</t>
  </si>
  <si>
    <t>TOTAL RESCISSION</t>
  </si>
  <si>
    <t>District Total Pupil Count</t>
  </si>
  <si>
    <t>PRE-Rescission</t>
  </si>
  <si>
    <t>POST-Rescission</t>
  </si>
  <si>
    <t>In-School Rescission Amount</t>
  </si>
  <si>
    <t xml:space="preserve">In-School Pupil Count </t>
  </si>
  <si>
    <t>Total Progam Per Pupil Funding</t>
  </si>
  <si>
    <t>FINAL Total Progam Per Pupil Funding</t>
  </si>
  <si>
    <t>Calculated Per Pupil Rescission</t>
  </si>
  <si>
    <t>Adjusted District In-School Per Pupil Funding</t>
  </si>
  <si>
    <t>District On-Line Per Pupil Funding</t>
  </si>
  <si>
    <t>FINAL Adjusted District In-School Per Pupil Funding</t>
  </si>
  <si>
    <t xml:space="preserve"> </t>
  </si>
  <si>
    <t>In School Per Pupil Rescission Amount</t>
  </si>
  <si>
    <t>District Total Program Funding</t>
  </si>
  <si>
    <t>Total Program Funding After Rescission</t>
  </si>
  <si>
    <t xml:space="preserve">On-line &amp; ASCENT Pupil Count </t>
  </si>
  <si>
    <t>On-Line &amp; ASCENT Per Pupil Rescission Amount</t>
  </si>
  <si>
    <t>FINAL District On-Line &amp; ASCENT Per Pupil Funding</t>
  </si>
  <si>
    <t>Total Program Categorical Buyout</t>
  </si>
  <si>
    <t>Online &amp; ASCENT Rescission Amount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</si>
</sst>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%"/>
    <numFmt numFmtId="165" formatCode="0.0000000%"/>
    <numFmt numFmtId="166" formatCode="#,##0.0"/>
    <numFmt numFmtId="167" formatCode="#,##0.000_);[Red]\(#,##0.000\)"/>
    <numFmt numFmtId="168" formatCode="#,##0.0000_);[Red]\(#,##0.0000\)"/>
    <numFmt numFmtId="169" formatCode="#,##0.0_);[Red]\(#,##0.0\)"/>
    <numFmt numFmtId="170" formatCode="#,##0.000"/>
    <numFmt numFmtId="171" formatCode="#,##0.0000"/>
    <numFmt numFmtId="172" formatCode="#,##0.00000"/>
    <numFmt numFmtId="173" formatCode="#,##0.000000"/>
    <numFmt numFmtId="174" formatCode="#,##0.0000000"/>
    <numFmt numFmtId="175" formatCode="#,##0.00000000"/>
    <numFmt numFmtId="176" formatCode="#,##0.000000000"/>
    <numFmt numFmtId="177" formatCode="#,##0.0000000000"/>
    <numFmt numFmtId="178" formatCode="#,##0.00000000000"/>
    <numFmt numFmtId="179" formatCode="#,##0.0000000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Fill="1" applyAlignment="1">
      <alignment/>
    </xf>
    <xf numFmtId="4" fontId="36" fillId="0" borderId="0" xfId="0" applyNumberFormat="1" applyFont="1" applyFill="1" applyAlignment="1">
      <alignment/>
    </xf>
    <xf numFmtId="4" fontId="36" fillId="0" borderId="0" xfId="0" applyNumberFormat="1" applyFont="1" applyAlignment="1">
      <alignment horizontal="center"/>
    </xf>
    <xf numFmtId="4" fontId="36" fillId="0" borderId="0" xfId="0" applyNumberFormat="1" applyFont="1" applyAlignment="1">
      <alignment horizontal="right" wrapText="1"/>
    </xf>
    <xf numFmtId="43" fontId="36" fillId="0" borderId="0" xfId="42" applyFont="1" applyFill="1" applyAlignment="1">
      <alignment horizontal="center" wrapText="1"/>
    </xf>
    <xf numFmtId="40" fontId="36" fillId="0" borderId="0" xfId="0" applyNumberFormat="1" applyFont="1" applyFill="1" applyAlignment="1" applyProtection="1">
      <alignment horizontal="right" wrapText="1"/>
      <protection/>
    </xf>
    <xf numFmtId="4" fontId="36" fillId="0" borderId="0" xfId="0" applyNumberFormat="1" applyFont="1" applyAlignment="1">
      <alignment horizontal="right"/>
    </xf>
    <xf numFmtId="4" fontId="36" fillId="32" borderId="0" xfId="0" applyNumberFormat="1" applyFont="1" applyFill="1" applyAlignment="1">
      <alignment horizontal="center" wrapText="1"/>
    </xf>
    <xf numFmtId="40" fontId="36" fillId="32" borderId="0" xfId="0" applyNumberFormat="1" applyFont="1" applyFill="1" applyAlignment="1" applyProtection="1">
      <alignment horizontal="center" wrapText="1"/>
      <protection/>
    </xf>
    <xf numFmtId="40" fontId="36" fillId="0" borderId="0" xfId="0" applyNumberFormat="1" applyFont="1" applyAlignment="1">
      <alignment/>
    </xf>
    <xf numFmtId="4" fontId="36" fillId="0" borderId="0" xfId="0" applyNumberFormat="1" applyFont="1" applyAlignment="1">
      <alignment/>
    </xf>
    <xf numFmtId="165" fontId="36" fillId="0" borderId="0" xfId="57" applyNumberFormat="1" applyFont="1" applyAlignment="1">
      <alignment/>
    </xf>
    <xf numFmtId="164" fontId="36" fillId="0" borderId="0" xfId="57" applyNumberFormat="1" applyFont="1" applyAlignment="1">
      <alignment/>
    </xf>
    <xf numFmtId="40" fontId="36" fillId="0" borderId="0" xfId="0" applyNumberFormat="1" applyFont="1" applyAlignment="1">
      <alignment horizontal="center"/>
    </xf>
    <xf numFmtId="0" fontId="36" fillId="0" borderId="10" xfId="0" applyFont="1" applyBorder="1" applyAlignment="1">
      <alignment/>
    </xf>
    <xf numFmtId="4" fontId="36" fillId="0" borderId="10" xfId="0" applyNumberFormat="1" applyFont="1" applyBorder="1" applyAlignment="1">
      <alignment horizontal="right" wrapText="1"/>
    </xf>
    <xf numFmtId="43" fontId="36" fillId="0" borderId="10" xfId="42" applyFont="1" applyFill="1" applyBorder="1" applyAlignment="1">
      <alignment horizontal="center" wrapText="1"/>
    </xf>
    <xf numFmtId="4" fontId="36" fillId="0" borderId="10" xfId="0" applyNumberFormat="1" applyFont="1" applyBorder="1" applyAlignment="1">
      <alignment horizontal="right"/>
    </xf>
    <xf numFmtId="4" fontId="36" fillId="32" borderId="10" xfId="0" applyNumberFormat="1" applyFont="1" applyFill="1" applyBorder="1" applyAlignment="1">
      <alignment horizontal="center" wrapText="1"/>
    </xf>
    <xf numFmtId="40" fontId="36" fillId="32" borderId="10" xfId="0" applyNumberFormat="1" applyFont="1" applyFill="1" applyBorder="1" applyAlignment="1" applyProtection="1">
      <alignment horizontal="center" wrapText="1"/>
      <protection/>
    </xf>
    <xf numFmtId="40" fontId="36" fillId="32" borderId="0" xfId="0" applyNumberFormat="1" applyFont="1" applyFill="1" applyAlignment="1">
      <alignment/>
    </xf>
    <xf numFmtId="40" fontId="36" fillId="32" borderId="0" xfId="0" applyNumberFormat="1" applyFont="1" applyFill="1" applyAlignment="1">
      <alignment horizontal="center"/>
    </xf>
    <xf numFmtId="166" fontId="36" fillId="0" borderId="0" xfId="0" applyNumberFormat="1" applyFont="1" applyAlignment="1">
      <alignment horizontal="center"/>
    </xf>
    <xf numFmtId="166" fontId="36" fillId="0" borderId="0" xfId="0" applyNumberFormat="1" applyFont="1" applyAlignment="1">
      <alignment horizontal="center" wrapText="1"/>
    </xf>
    <xf numFmtId="166" fontId="36" fillId="0" borderId="0" xfId="0" applyNumberFormat="1" applyFont="1" applyAlignment="1">
      <alignment/>
    </xf>
    <xf numFmtId="4" fontId="37" fillId="0" borderId="0" xfId="0" applyNumberFormat="1" applyFont="1" applyBorder="1" applyAlignment="1">
      <alignment horizontal="center"/>
    </xf>
    <xf numFmtId="170" fontId="36" fillId="0" borderId="0" xfId="0" applyNumberFormat="1" applyFont="1" applyAlignment="1">
      <alignment/>
    </xf>
    <xf numFmtId="0" fontId="36" fillId="0" borderId="10" xfId="0" applyFont="1" applyFill="1" applyBorder="1" applyAlignment="1">
      <alignment wrapText="1"/>
    </xf>
    <xf numFmtId="4" fontId="36" fillId="0" borderId="10" xfId="0" applyNumberFormat="1" applyFont="1" applyFill="1" applyBorder="1" applyAlignment="1">
      <alignment horizontal="right" wrapText="1"/>
    </xf>
    <xf numFmtId="166" fontId="36" fillId="0" borderId="10" xfId="0" applyNumberFormat="1" applyFont="1" applyFill="1" applyBorder="1" applyAlignment="1">
      <alignment horizontal="center" wrapText="1"/>
    </xf>
    <xf numFmtId="4" fontId="36" fillId="0" borderId="10" xfId="0" applyNumberFormat="1" applyFont="1" applyFill="1" applyBorder="1" applyAlignment="1">
      <alignment horizontal="center"/>
    </xf>
    <xf numFmtId="40" fontId="36" fillId="0" borderId="10" xfId="0" applyNumberFormat="1" applyFont="1" applyFill="1" applyBorder="1" applyAlignment="1" applyProtection="1">
      <alignment horizontal="right" wrapText="1"/>
      <protection/>
    </xf>
    <xf numFmtId="175" fontId="36" fillId="0" borderId="0" xfId="0" applyNumberFormat="1" applyFont="1" applyFill="1" applyAlignment="1">
      <alignment/>
    </xf>
    <xf numFmtId="4" fontId="37" fillId="0" borderId="11" xfId="0" applyNumberFormat="1" applyFont="1" applyBorder="1" applyAlignment="1">
      <alignment horizontal="center"/>
    </xf>
    <xf numFmtId="4" fontId="37" fillId="0" borderId="12" xfId="0" applyNumberFormat="1" applyFont="1" applyBorder="1" applyAlignment="1">
      <alignment horizontal="center"/>
    </xf>
    <xf numFmtId="4" fontId="37" fillId="0" borderId="13" xfId="0" applyNumberFormat="1" applyFont="1" applyBorder="1" applyAlignment="1">
      <alignment horizontal="center"/>
    </xf>
    <xf numFmtId="4" fontId="37" fillId="32" borderId="11" xfId="0" applyNumberFormat="1" applyFont="1" applyFill="1" applyBorder="1" applyAlignment="1">
      <alignment horizontal="center" wrapText="1"/>
    </xf>
    <xf numFmtId="4" fontId="37" fillId="32" borderId="12" xfId="0" applyNumberFormat="1" applyFont="1" applyFill="1" applyBorder="1" applyAlignment="1">
      <alignment horizontal="center" wrapText="1"/>
    </xf>
    <xf numFmtId="4" fontId="37" fillId="32" borderId="13" xfId="0" applyNumberFormat="1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89"/>
  <sheetViews>
    <sheetView tabSelected="1" zoomScaleSheetLayoutView="85" zoomScalePageLayoutView="0" workbookViewId="0" topLeftCell="A1">
      <pane xSplit="2" ySplit="2" topLeftCell="D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5"/>
  <cols>
    <col min="1" max="1" width="12.7109375" style="1" customWidth="1"/>
    <col min="2" max="2" width="25.00390625" style="1" customWidth="1"/>
    <col min="3" max="3" width="20.8515625" style="1" customWidth="1"/>
    <col min="4" max="6" width="16.421875" style="2" customWidth="1"/>
    <col min="7" max="7" width="13.7109375" style="2" customWidth="1"/>
    <col min="8" max="8" width="16.421875" style="2" customWidth="1"/>
    <col min="9" max="9" width="2.421875" style="2" customWidth="1"/>
    <col min="10" max="10" width="14.140625" style="26" customWidth="1"/>
    <col min="11" max="11" width="11.28125" style="26" customWidth="1"/>
    <col min="12" max="12" width="13.421875" style="26" customWidth="1"/>
    <col min="13" max="13" width="2.8515625" style="1" customWidth="1"/>
    <col min="14" max="14" width="11.421875" style="1" customWidth="1"/>
    <col min="15" max="15" width="13.8515625" style="1" customWidth="1"/>
    <col min="16" max="16" width="13.28125" style="1" customWidth="1"/>
    <col min="17" max="17" width="2.7109375" style="1" customWidth="1"/>
    <col min="18" max="18" width="11.57421875" style="1" customWidth="1"/>
    <col min="19" max="19" width="12.421875" style="1" customWidth="1"/>
    <col min="20" max="20" width="3.140625" style="1" customWidth="1"/>
    <col min="21" max="21" width="13.57421875" style="1" customWidth="1"/>
    <col min="22" max="23" width="14.57421875" style="1" customWidth="1"/>
    <col min="24" max="24" width="9.140625" style="1" customWidth="1"/>
    <col min="25" max="25" width="14.421875" style="1" bestFit="1" customWidth="1"/>
    <col min="26" max="26" width="14.00390625" style="1" bestFit="1" customWidth="1"/>
    <col min="27" max="16384" width="9.140625" style="1" customWidth="1"/>
  </cols>
  <sheetData>
    <row r="1" spans="2:23" ht="13.5" thickBot="1">
      <c r="B1" s="35" t="s">
        <v>225</v>
      </c>
      <c r="C1" s="36"/>
      <c r="D1" s="37"/>
      <c r="E1" s="27"/>
      <c r="F1" s="3"/>
      <c r="G1" s="3"/>
      <c r="H1" s="3"/>
      <c r="I1" s="3"/>
      <c r="J1" s="24"/>
      <c r="K1" s="24"/>
      <c r="L1" s="24"/>
      <c r="M1" s="4"/>
      <c r="N1" s="35" t="s">
        <v>219</v>
      </c>
      <c r="O1" s="36"/>
      <c r="P1" s="37"/>
      <c r="Q1" s="4"/>
      <c r="R1" s="36"/>
      <c r="S1" s="37"/>
      <c r="T1" s="4"/>
      <c r="U1" s="38" t="s">
        <v>220</v>
      </c>
      <c r="V1" s="39"/>
      <c r="W1" s="40"/>
    </row>
    <row r="2" spans="1:23" ht="63.75">
      <c r="A2" s="16" t="s">
        <v>196</v>
      </c>
      <c r="B2" s="16" t="s">
        <v>195</v>
      </c>
      <c r="C2" s="29" t="s">
        <v>231</v>
      </c>
      <c r="D2" s="30" t="s">
        <v>197</v>
      </c>
      <c r="E2" s="30" t="s">
        <v>236</v>
      </c>
      <c r="F2" s="30" t="s">
        <v>232</v>
      </c>
      <c r="G2" s="30" t="s">
        <v>237</v>
      </c>
      <c r="H2" s="30" t="s">
        <v>221</v>
      </c>
      <c r="I2" s="18"/>
      <c r="J2" s="31" t="s">
        <v>218</v>
      </c>
      <c r="K2" s="31" t="s">
        <v>233</v>
      </c>
      <c r="L2" s="31" t="s">
        <v>222</v>
      </c>
      <c r="M2" s="32"/>
      <c r="N2" s="30" t="s">
        <v>223</v>
      </c>
      <c r="O2" s="33" t="s">
        <v>226</v>
      </c>
      <c r="P2" s="30" t="s">
        <v>227</v>
      </c>
      <c r="Q2" s="19"/>
      <c r="R2" s="17" t="s">
        <v>230</v>
      </c>
      <c r="S2" s="17" t="s">
        <v>234</v>
      </c>
      <c r="T2" s="16"/>
      <c r="U2" s="20" t="s">
        <v>224</v>
      </c>
      <c r="V2" s="21" t="s">
        <v>228</v>
      </c>
      <c r="W2" s="20" t="s">
        <v>235</v>
      </c>
    </row>
    <row r="3" spans="4:23" ht="12.75">
      <c r="D3" s="5"/>
      <c r="E3" s="5"/>
      <c r="F3" s="5"/>
      <c r="G3" s="5" t="s">
        <v>229</v>
      </c>
      <c r="H3" s="5"/>
      <c r="I3" s="6"/>
      <c r="J3" s="25"/>
      <c r="K3" s="25"/>
      <c r="L3" s="25"/>
      <c r="M3" s="4"/>
      <c r="N3" s="5"/>
      <c r="O3" s="7"/>
      <c r="P3" s="5"/>
      <c r="Q3" s="8"/>
      <c r="R3" s="5"/>
      <c r="S3" s="5"/>
      <c r="U3" s="9"/>
      <c r="V3" s="10"/>
      <c r="W3" s="9"/>
    </row>
    <row r="4" spans="1:28" ht="12.75">
      <c r="A4" s="1" t="s">
        <v>189</v>
      </c>
      <c r="B4" s="1" t="s">
        <v>194</v>
      </c>
      <c r="C4" s="12">
        <v>57424611.64216119</v>
      </c>
      <c r="D4" s="3">
        <v>18819.68</v>
      </c>
      <c r="E4" s="3">
        <v>0</v>
      </c>
      <c r="F4" s="3">
        <f>C4-D4-E4</f>
        <v>57405791.96216119</v>
      </c>
      <c r="G4" s="3">
        <f aca="true" t="shared" si="0" ref="G4:G35">K4*-S4</f>
        <v>4889.85</v>
      </c>
      <c r="H4" s="3">
        <f>D4-G4</f>
        <v>13929.83</v>
      </c>
      <c r="I4" s="3"/>
      <c r="J4" s="26">
        <v>8203.9</v>
      </c>
      <c r="K4" s="26">
        <v>2328.5</v>
      </c>
      <c r="L4" s="26">
        <f>J4-K4</f>
        <v>5875.4</v>
      </c>
      <c r="M4" s="12"/>
      <c r="N4" s="11">
        <v>6999.6723073369</v>
      </c>
      <c r="O4" s="11">
        <v>7227.86</v>
      </c>
      <c r="P4" s="11">
        <v>6423.9</v>
      </c>
      <c r="Q4" s="11"/>
      <c r="R4" s="11">
        <f aca="true" t="shared" si="1" ref="R4:R35">ROUND(H4/-L4,2)</f>
        <v>-2.37</v>
      </c>
      <c r="S4" s="11">
        <v>-2.1</v>
      </c>
      <c r="U4" s="22">
        <f>ROUND(F4/J4,2)</f>
        <v>6997.38</v>
      </c>
      <c r="V4" s="22">
        <f>ROUND(O4+R4,2)</f>
        <v>7225.49</v>
      </c>
      <c r="W4" s="22">
        <f aca="true" t="shared" si="2" ref="W4:W35">P4+S4</f>
        <v>6421.799999999999</v>
      </c>
      <c r="X4" s="11"/>
      <c r="Y4" s="11"/>
      <c r="Z4" s="11"/>
      <c r="AA4" s="11"/>
      <c r="AB4" s="11"/>
    </row>
    <row r="5" spans="1:28" ht="12.75">
      <c r="A5" s="1" t="s">
        <v>189</v>
      </c>
      <c r="B5" s="1" t="s">
        <v>198</v>
      </c>
      <c r="C5" s="12">
        <v>253191874.19107482</v>
      </c>
      <c r="D5" s="3">
        <v>82978.2</v>
      </c>
      <c r="E5" s="3">
        <v>0</v>
      </c>
      <c r="F5" s="3">
        <f aca="true" t="shared" si="3" ref="F5:F68">C5-D5-E5</f>
        <v>253108895.99107483</v>
      </c>
      <c r="G5" s="3">
        <f t="shared" si="0"/>
        <v>0</v>
      </c>
      <c r="H5" s="3">
        <f aca="true" t="shared" si="4" ref="H5:H68">D5-G5</f>
        <v>82978.2</v>
      </c>
      <c r="I5" s="3"/>
      <c r="J5" s="26">
        <v>36918.3</v>
      </c>
      <c r="K5" s="26">
        <v>0</v>
      </c>
      <c r="L5" s="26">
        <f aca="true" t="shared" si="5" ref="L5:L68">J5-K5</f>
        <v>36918.3</v>
      </c>
      <c r="M5" s="12"/>
      <c r="N5" s="11">
        <v>6858.156945928827</v>
      </c>
      <c r="O5" s="11">
        <v>6858.17</v>
      </c>
      <c r="P5" s="11">
        <v>6423.9</v>
      </c>
      <c r="Q5" s="11"/>
      <c r="R5" s="11">
        <f t="shared" si="1"/>
        <v>-2.25</v>
      </c>
      <c r="S5" s="11">
        <v>-2.1</v>
      </c>
      <c r="U5" s="22">
        <f>ROUND(F5/J5,2)</f>
        <v>6855.92</v>
      </c>
      <c r="V5" s="22">
        <f aca="true" t="shared" si="6" ref="V5:V68">ROUND(O5+R5,2)</f>
        <v>6855.92</v>
      </c>
      <c r="W5" s="22">
        <f t="shared" si="2"/>
        <v>6421.799999999999</v>
      </c>
      <c r="X5" s="11"/>
      <c r="Y5" s="11"/>
      <c r="Z5" s="11"/>
      <c r="AA5" s="11"/>
      <c r="AB5" s="11"/>
    </row>
    <row r="6" spans="1:28" ht="12.75">
      <c r="A6" s="1" t="s">
        <v>189</v>
      </c>
      <c r="B6" s="1" t="s">
        <v>193</v>
      </c>
      <c r="C6" s="12">
        <v>52019367.6514357</v>
      </c>
      <c r="D6" s="3">
        <v>17048.23</v>
      </c>
      <c r="E6" s="3">
        <v>0</v>
      </c>
      <c r="F6" s="3">
        <f t="shared" si="3"/>
        <v>52002319.42143571</v>
      </c>
      <c r="G6" s="3">
        <f t="shared" si="0"/>
        <v>4.2</v>
      </c>
      <c r="H6" s="3">
        <f t="shared" si="4"/>
        <v>17044.03</v>
      </c>
      <c r="I6" s="3"/>
      <c r="J6" s="26">
        <v>7205.2</v>
      </c>
      <c r="K6" s="26">
        <v>2</v>
      </c>
      <c r="L6" s="26">
        <f t="shared" si="5"/>
        <v>7203.2</v>
      </c>
      <c r="M6" s="12"/>
      <c r="N6" s="11">
        <v>7219.721639940949</v>
      </c>
      <c r="O6" s="11">
        <v>7219.92</v>
      </c>
      <c r="P6" s="11">
        <v>6423.9</v>
      </c>
      <c r="Q6" s="11"/>
      <c r="R6" s="11">
        <f t="shared" si="1"/>
        <v>-2.37</v>
      </c>
      <c r="S6" s="11">
        <v>-2.1</v>
      </c>
      <c r="U6" s="22">
        <f aca="true" t="shared" si="7" ref="U6:U69">ROUND(F6/J6,2)</f>
        <v>7217.33</v>
      </c>
      <c r="V6" s="22">
        <f t="shared" si="6"/>
        <v>7217.55</v>
      </c>
      <c r="W6" s="22">
        <f t="shared" si="2"/>
        <v>6421.799999999999</v>
      </c>
      <c r="X6" s="11"/>
      <c r="Y6" s="11"/>
      <c r="Z6" s="11"/>
      <c r="AA6" s="11"/>
      <c r="AB6" s="11"/>
    </row>
    <row r="7" spans="1:28" ht="12.75">
      <c r="A7" s="1" t="s">
        <v>189</v>
      </c>
      <c r="B7" s="1" t="s">
        <v>192</v>
      </c>
      <c r="C7" s="12">
        <v>111246034.51005618</v>
      </c>
      <c r="D7" s="3">
        <v>36458.5</v>
      </c>
      <c r="E7" s="3">
        <v>0</v>
      </c>
      <c r="F7" s="3">
        <f t="shared" si="3"/>
        <v>111209576.01005618</v>
      </c>
      <c r="G7" s="3">
        <f t="shared" si="0"/>
        <v>2.1</v>
      </c>
      <c r="H7" s="3">
        <f t="shared" si="4"/>
        <v>36456.4</v>
      </c>
      <c r="I7" s="3"/>
      <c r="J7" s="26">
        <v>16431.6</v>
      </c>
      <c r="K7" s="26">
        <v>1</v>
      </c>
      <c r="L7" s="26">
        <f t="shared" si="5"/>
        <v>16430.6</v>
      </c>
      <c r="M7" s="12"/>
      <c r="N7" s="11">
        <v>6770.250523728948</v>
      </c>
      <c r="O7" s="11">
        <v>6770.27</v>
      </c>
      <c r="P7" s="11">
        <v>6423.9</v>
      </c>
      <c r="Q7" s="11"/>
      <c r="R7" s="11">
        <f t="shared" si="1"/>
        <v>-2.22</v>
      </c>
      <c r="S7" s="11">
        <v>-2.1</v>
      </c>
      <c r="U7" s="22">
        <f t="shared" si="7"/>
        <v>6768.03</v>
      </c>
      <c r="V7" s="22">
        <f t="shared" si="6"/>
        <v>6768.05</v>
      </c>
      <c r="W7" s="22">
        <f t="shared" si="2"/>
        <v>6421.799999999999</v>
      </c>
      <c r="X7" s="11"/>
      <c r="Y7" s="11"/>
      <c r="Z7" s="11"/>
      <c r="AA7" s="11"/>
      <c r="AB7" s="11"/>
    </row>
    <row r="8" spans="1:28" ht="12.75">
      <c r="A8" s="1" t="s">
        <v>189</v>
      </c>
      <c r="B8" s="1" t="s">
        <v>191</v>
      </c>
      <c r="C8" s="12">
        <v>7295895.752190199</v>
      </c>
      <c r="D8" s="3">
        <v>2391.07</v>
      </c>
      <c r="E8" s="3">
        <v>0</v>
      </c>
      <c r="F8" s="3">
        <f t="shared" si="3"/>
        <v>7293504.682190198</v>
      </c>
      <c r="G8" s="3">
        <f t="shared" si="0"/>
        <v>0</v>
      </c>
      <c r="H8" s="3">
        <f t="shared" si="4"/>
        <v>2391.07</v>
      </c>
      <c r="I8" s="3"/>
      <c r="J8" s="26">
        <v>994.6</v>
      </c>
      <c r="K8" s="26">
        <v>0</v>
      </c>
      <c r="L8" s="26">
        <f t="shared" si="5"/>
        <v>994.6</v>
      </c>
      <c r="M8" s="12"/>
      <c r="N8" s="11">
        <v>7335.507492650511</v>
      </c>
      <c r="O8" s="11">
        <v>7335.51</v>
      </c>
      <c r="P8" s="11">
        <v>6423.9</v>
      </c>
      <c r="Q8" s="11"/>
      <c r="R8" s="11">
        <f t="shared" si="1"/>
        <v>-2.4</v>
      </c>
      <c r="S8" s="11">
        <v>-2.1</v>
      </c>
      <c r="U8" s="22">
        <f t="shared" si="7"/>
        <v>7333.1</v>
      </c>
      <c r="V8" s="22">
        <f t="shared" si="6"/>
        <v>7333.11</v>
      </c>
      <c r="W8" s="22">
        <f t="shared" si="2"/>
        <v>6421.799999999999</v>
      </c>
      <c r="X8" s="11"/>
      <c r="Y8" s="11"/>
      <c r="Z8" s="11"/>
      <c r="AA8" s="11"/>
      <c r="AB8" s="11"/>
    </row>
    <row r="9" spans="1:28" ht="12.75">
      <c r="A9" s="1" t="s">
        <v>189</v>
      </c>
      <c r="B9" s="1" t="s">
        <v>190</v>
      </c>
      <c r="C9" s="12">
        <v>7080333.975555526</v>
      </c>
      <c r="D9" s="3">
        <v>2320.43</v>
      </c>
      <c r="E9" s="3">
        <v>0</v>
      </c>
      <c r="F9" s="3">
        <f t="shared" si="3"/>
        <v>7078013.545555526</v>
      </c>
      <c r="G9" s="3">
        <f t="shared" si="0"/>
        <v>0</v>
      </c>
      <c r="H9" s="3">
        <f t="shared" si="4"/>
        <v>2320.43</v>
      </c>
      <c r="I9" s="3"/>
      <c r="J9" s="26">
        <v>979.3</v>
      </c>
      <c r="K9" s="26">
        <v>0</v>
      </c>
      <c r="L9" s="26">
        <f t="shared" si="5"/>
        <v>979.3</v>
      </c>
      <c r="M9" s="12"/>
      <c r="N9" s="11">
        <v>7229.994869351094</v>
      </c>
      <c r="O9" s="11">
        <v>7229.99</v>
      </c>
      <c r="P9" s="11">
        <v>6423.9</v>
      </c>
      <c r="Q9" s="11"/>
      <c r="R9" s="11">
        <f t="shared" si="1"/>
        <v>-2.37</v>
      </c>
      <c r="S9" s="11">
        <v>-2.1</v>
      </c>
      <c r="U9" s="22">
        <f t="shared" si="7"/>
        <v>7227.63</v>
      </c>
      <c r="V9" s="22">
        <f t="shared" si="6"/>
        <v>7227.62</v>
      </c>
      <c r="W9" s="22">
        <f t="shared" si="2"/>
        <v>6421.799999999999</v>
      </c>
      <c r="X9" s="11"/>
      <c r="Y9" s="11"/>
      <c r="Z9" s="11"/>
      <c r="AA9" s="11"/>
      <c r="AB9" s="11"/>
    </row>
    <row r="10" spans="1:28" ht="12.75">
      <c r="A10" s="1" t="s">
        <v>189</v>
      </c>
      <c r="B10" s="1" t="s">
        <v>188</v>
      </c>
      <c r="C10" s="12">
        <v>72107894.41484615</v>
      </c>
      <c r="D10" s="3">
        <v>23631.82</v>
      </c>
      <c r="E10" s="3">
        <v>0</v>
      </c>
      <c r="F10" s="3">
        <f t="shared" si="3"/>
        <v>72084262.59484616</v>
      </c>
      <c r="G10" s="3">
        <f t="shared" si="0"/>
        <v>7.3500000000000005</v>
      </c>
      <c r="H10" s="3">
        <f>D10-G10</f>
        <v>23624.47</v>
      </c>
      <c r="I10" s="3"/>
      <c r="J10" s="26">
        <v>9920.4</v>
      </c>
      <c r="K10" s="26">
        <v>3.5</v>
      </c>
      <c r="L10" s="26">
        <f t="shared" si="5"/>
        <v>9916.9</v>
      </c>
      <c r="M10" s="12"/>
      <c r="N10" s="11">
        <v>7268.665333787282</v>
      </c>
      <c r="O10" s="11">
        <v>7268.95</v>
      </c>
      <c r="P10" s="11">
        <v>6423.9</v>
      </c>
      <c r="Q10" s="11"/>
      <c r="R10" s="11">
        <f t="shared" si="1"/>
        <v>-2.38</v>
      </c>
      <c r="S10" s="11">
        <v>-2.1</v>
      </c>
      <c r="U10" s="22">
        <f t="shared" si="7"/>
        <v>7266.27</v>
      </c>
      <c r="V10" s="22">
        <f t="shared" si="6"/>
        <v>7266.57</v>
      </c>
      <c r="W10" s="22">
        <f t="shared" si="2"/>
        <v>6421.799999999999</v>
      </c>
      <c r="Y10" s="11"/>
      <c r="Z10" s="11"/>
      <c r="AA10" s="11"/>
      <c r="AB10" s="11"/>
    </row>
    <row r="11" spans="1:28" ht="12.75">
      <c r="A11" s="1" t="s">
        <v>187</v>
      </c>
      <c r="B11" s="1" t="s">
        <v>187</v>
      </c>
      <c r="C11" s="12">
        <v>14739761.902070656</v>
      </c>
      <c r="D11" s="3">
        <v>4830.64</v>
      </c>
      <c r="E11" s="3">
        <v>0</v>
      </c>
      <c r="F11" s="3">
        <f t="shared" si="3"/>
        <v>14734931.262070656</v>
      </c>
      <c r="G11" s="3">
        <f t="shared" si="0"/>
        <v>0</v>
      </c>
      <c r="H11" s="3">
        <f t="shared" si="4"/>
        <v>4830.64</v>
      </c>
      <c r="I11" s="3"/>
      <c r="J11" s="26">
        <v>2152.3</v>
      </c>
      <c r="K11" s="26">
        <v>0</v>
      </c>
      <c r="L11" s="26">
        <f t="shared" si="5"/>
        <v>2152.3</v>
      </c>
      <c r="M11" s="12"/>
      <c r="N11" s="11">
        <v>6848.377039479002</v>
      </c>
      <c r="O11" s="11">
        <v>6848.38</v>
      </c>
      <c r="P11" s="11">
        <v>6423.9</v>
      </c>
      <c r="Q11" s="11"/>
      <c r="R11" s="11">
        <f t="shared" si="1"/>
        <v>-2.24</v>
      </c>
      <c r="S11" s="11">
        <v>-2.1</v>
      </c>
      <c r="U11" s="22">
        <f t="shared" si="7"/>
        <v>6846.13</v>
      </c>
      <c r="V11" s="22">
        <f t="shared" si="6"/>
        <v>6846.14</v>
      </c>
      <c r="W11" s="22">
        <f t="shared" si="2"/>
        <v>6421.799999999999</v>
      </c>
      <c r="Y11" s="11"/>
      <c r="Z11" s="11"/>
      <c r="AA11" s="11"/>
      <c r="AB11" s="11"/>
    </row>
    <row r="12" spans="1:28" ht="12.75">
      <c r="A12" s="1" t="s">
        <v>187</v>
      </c>
      <c r="B12" s="1" t="s">
        <v>199</v>
      </c>
      <c r="C12" s="12">
        <v>2893386.7702527093</v>
      </c>
      <c r="D12" s="3">
        <v>948.25</v>
      </c>
      <c r="E12" s="3">
        <v>0</v>
      </c>
      <c r="F12" s="3">
        <f t="shared" si="3"/>
        <v>2892438.5202527093</v>
      </c>
      <c r="G12" s="3">
        <f t="shared" si="0"/>
        <v>0</v>
      </c>
      <c r="H12" s="3">
        <f t="shared" si="4"/>
        <v>948.25</v>
      </c>
      <c r="I12" s="3"/>
      <c r="J12" s="26">
        <v>321.4</v>
      </c>
      <c r="K12" s="26">
        <v>0</v>
      </c>
      <c r="L12" s="26">
        <f t="shared" si="5"/>
        <v>321.4</v>
      </c>
      <c r="M12" s="12"/>
      <c r="N12" s="11">
        <v>9002.44794727041</v>
      </c>
      <c r="O12" s="11">
        <v>9002.45</v>
      </c>
      <c r="P12" s="11">
        <v>6423.9</v>
      </c>
      <c r="Q12" s="11"/>
      <c r="R12" s="11">
        <f t="shared" si="1"/>
        <v>-2.95</v>
      </c>
      <c r="S12" s="11">
        <v>-2.1</v>
      </c>
      <c r="U12" s="22">
        <f>ROUND(F12/J12,2)</f>
        <v>8999.5</v>
      </c>
      <c r="V12" s="22">
        <f t="shared" si="6"/>
        <v>8999.5</v>
      </c>
      <c r="W12" s="22">
        <f t="shared" si="2"/>
        <v>6421.799999999999</v>
      </c>
      <c r="Y12" s="11"/>
      <c r="Z12" s="11"/>
      <c r="AA12" s="11"/>
      <c r="AB12" s="11"/>
    </row>
    <row r="13" spans="1:28" ht="12.75">
      <c r="A13" s="1" t="s">
        <v>180</v>
      </c>
      <c r="B13" s="1" t="s">
        <v>186</v>
      </c>
      <c r="C13" s="12">
        <v>19856538.48921507</v>
      </c>
      <c r="D13" s="3">
        <v>6509.99</v>
      </c>
      <c r="E13" s="3">
        <v>0</v>
      </c>
      <c r="F13" s="3">
        <f t="shared" si="3"/>
        <v>19850028.49921507</v>
      </c>
      <c r="G13" s="3">
        <f t="shared" si="0"/>
        <v>4.2</v>
      </c>
      <c r="H13" s="3">
        <f t="shared" si="4"/>
        <v>6505.79</v>
      </c>
      <c r="I13" s="3"/>
      <c r="J13" s="26">
        <v>2744</v>
      </c>
      <c r="K13" s="26">
        <v>2</v>
      </c>
      <c r="L13" s="26">
        <f t="shared" si="5"/>
        <v>2742</v>
      </c>
      <c r="M13" s="12"/>
      <c r="N13" s="11">
        <v>7236.347845923859</v>
      </c>
      <c r="O13" s="11">
        <v>7236.94</v>
      </c>
      <c r="P13" s="11">
        <v>6423.9</v>
      </c>
      <c r="Q13" s="11"/>
      <c r="R13" s="11">
        <f t="shared" si="1"/>
        <v>-2.37</v>
      </c>
      <c r="S13" s="11">
        <v>-2.1</v>
      </c>
      <c r="U13" s="22">
        <f t="shared" si="7"/>
        <v>7233.98</v>
      </c>
      <c r="V13" s="22">
        <f t="shared" si="6"/>
        <v>7234.57</v>
      </c>
      <c r="W13" s="22">
        <f t="shared" si="2"/>
        <v>6421.799999999999</v>
      </c>
      <c r="Y13" s="11"/>
      <c r="Z13" s="11"/>
      <c r="AA13" s="11"/>
      <c r="AB13" s="11"/>
    </row>
    <row r="14" spans="1:28" ht="12.75">
      <c r="A14" s="1" t="s">
        <v>180</v>
      </c>
      <c r="B14" s="1" t="s">
        <v>185</v>
      </c>
      <c r="C14" s="12">
        <v>12002132.728757909</v>
      </c>
      <c r="D14" s="3">
        <v>3933.44</v>
      </c>
      <c r="E14" s="3">
        <v>0</v>
      </c>
      <c r="F14" s="3">
        <f t="shared" si="3"/>
        <v>11998199.28875791</v>
      </c>
      <c r="G14" s="3">
        <f t="shared" si="0"/>
        <v>1.05</v>
      </c>
      <c r="H14" s="3">
        <f t="shared" si="4"/>
        <v>3932.39</v>
      </c>
      <c r="I14" s="3"/>
      <c r="J14" s="26">
        <v>1460.1999999999998</v>
      </c>
      <c r="K14" s="26">
        <v>0.5</v>
      </c>
      <c r="L14" s="26">
        <f t="shared" si="5"/>
        <v>1459.6999999999998</v>
      </c>
      <c r="M14" s="12"/>
      <c r="N14" s="11">
        <v>8219.512894643138</v>
      </c>
      <c r="O14" s="11">
        <v>8220.13</v>
      </c>
      <c r="P14" s="11">
        <v>6423.9</v>
      </c>
      <c r="Q14" s="11"/>
      <c r="R14" s="11">
        <f t="shared" si="1"/>
        <v>-2.69</v>
      </c>
      <c r="S14" s="11">
        <v>-2.1</v>
      </c>
      <c r="U14" s="22">
        <f t="shared" si="7"/>
        <v>8216.82</v>
      </c>
      <c r="V14" s="22">
        <f t="shared" si="6"/>
        <v>8217.44</v>
      </c>
      <c r="W14" s="22">
        <f t="shared" si="2"/>
        <v>6421.799999999999</v>
      </c>
      <c r="Y14" s="11"/>
      <c r="Z14" s="11"/>
      <c r="AA14" s="11"/>
      <c r="AB14" s="11"/>
    </row>
    <row r="15" spans="1:28" ht="12.75">
      <c r="A15" s="1" t="s">
        <v>180</v>
      </c>
      <c r="B15" s="1" t="s">
        <v>184</v>
      </c>
      <c r="C15" s="12">
        <v>359120042.9331641</v>
      </c>
      <c r="D15" s="3">
        <v>117693.89</v>
      </c>
      <c r="E15" s="3">
        <v>0</v>
      </c>
      <c r="F15" s="3">
        <f t="shared" si="3"/>
        <v>359002349.04316413</v>
      </c>
      <c r="G15" s="3">
        <f t="shared" si="0"/>
        <v>17.85</v>
      </c>
      <c r="H15" s="3">
        <f t="shared" si="4"/>
        <v>117676.04</v>
      </c>
      <c r="I15" s="3"/>
      <c r="J15" s="26">
        <v>51432.7</v>
      </c>
      <c r="K15" s="26">
        <v>8.5</v>
      </c>
      <c r="L15" s="26">
        <f t="shared" si="5"/>
        <v>51424.2</v>
      </c>
      <c r="M15" s="12"/>
      <c r="N15" s="11">
        <v>6982.329197828699</v>
      </c>
      <c r="O15" s="11">
        <v>6982.42</v>
      </c>
      <c r="P15" s="11">
        <v>6423.9</v>
      </c>
      <c r="Q15" s="11"/>
      <c r="R15" s="11">
        <f t="shared" si="1"/>
        <v>-2.29</v>
      </c>
      <c r="S15" s="11">
        <v>-2.1</v>
      </c>
      <c r="U15" s="22">
        <f t="shared" si="7"/>
        <v>6980.04</v>
      </c>
      <c r="V15" s="22">
        <f t="shared" si="6"/>
        <v>6980.13</v>
      </c>
      <c r="W15" s="22">
        <f t="shared" si="2"/>
        <v>6421.799999999999</v>
      </c>
      <c r="Y15" s="11"/>
      <c r="Z15" s="11"/>
      <c r="AA15" s="11"/>
      <c r="AB15" s="11"/>
    </row>
    <row r="16" spans="1:28" ht="12.75">
      <c r="A16" s="1" t="s">
        <v>180</v>
      </c>
      <c r="B16" s="1" t="s">
        <v>183</v>
      </c>
      <c r="C16" s="12">
        <v>100124418.51730269</v>
      </c>
      <c r="D16" s="3">
        <v>32813.63</v>
      </c>
      <c r="E16" s="3">
        <v>0</v>
      </c>
      <c r="F16" s="3">
        <f t="shared" si="3"/>
        <v>100091604.8873027</v>
      </c>
      <c r="G16" s="3">
        <f t="shared" si="0"/>
        <v>0</v>
      </c>
      <c r="H16" s="3">
        <f t="shared" si="4"/>
        <v>32813.63</v>
      </c>
      <c r="I16" s="3"/>
      <c r="J16" s="26">
        <v>14799.8</v>
      </c>
      <c r="K16" s="26">
        <v>0</v>
      </c>
      <c r="L16" s="26">
        <f t="shared" si="5"/>
        <v>14799.8</v>
      </c>
      <c r="M16" s="12"/>
      <c r="N16" s="11">
        <v>6765.254835693908</v>
      </c>
      <c r="O16" s="11">
        <v>6765.25</v>
      </c>
      <c r="P16" s="11">
        <v>6423.9</v>
      </c>
      <c r="Q16" s="11"/>
      <c r="R16" s="11">
        <f t="shared" si="1"/>
        <v>-2.22</v>
      </c>
      <c r="S16" s="11">
        <v>-2.1</v>
      </c>
      <c r="U16" s="22">
        <f t="shared" si="7"/>
        <v>6763.04</v>
      </c>
      <c r="V16" s="22">
        <f t="shared" si="6"/>
        <v>6763.03</v>
      </c>
      <c r="W16" s="22">
        <f t="shared" si="2"/>
        <v>6421.799999999999</v>
      </c>
      <c r="Y16" s="11"/>
      <c r="Z16" s="11"/>
      <c r="AA16" s="11"/>
      <c r="AB16" s="11"/>
    </row>
    <row r="17" spans="1:28" ht="12.75">
      <c r="A17" s="1" t="s">
        <v>180</v>
      </c>
      <c r="B17" s="1" t="s">
        <v>182</v>
      </c>
      <c r="C17" s="12">
        <v>2133146.2975993357</v>
      </c>
      <c r="D17" s="3">
        <v>699.09</v>
      </c>
      <c r="E17" s="3">
        <v>0</v>
      </c>
      <c r="F17" s="3">
        <f t="shared" si="3"/>
        <v>2132447.207599336</v>
      </c>
      <c r="G17" s="3">
        <f t="shared" si="0"/>
        <v>0</v>
      </c>
      <c r="H17" s="3">
        <f t="shared" si="4"/>
        <v>699.09</v>
      </c>
      <c r="I17" s="3"/>
      <c r="J17" s="26">
        <v>164.1</v>
      </c>
      <c r="K17" s="26">
        <v>0</v>
      </c>
      <c r="L17" s="26">
        <f t="shared" si="5"/>
        <v>164.1</v>
      </c>
      <c r="M17" s="12"/>
      <c r="N17" s="11">
        <v>12999.063361360973</v>
      </c>
      <c r="O17" s="11">
        <v>12999.06</v>
      </c>
      <c r="P17" s="11">
        <v>6423.9</v>
      </c>
      <c r="Q17" s="11"/>
      <c r="R17" s="11">
        <f t="shared" si="1"/>
        <v>-4.26</v>
      </c>
      <c r="S17" s="11">
        <v>-2.1</v>
      </c>
      <c r="U17" s="22">
        <f t="shared" si="7"/>
        <v>12994.8</v>
      </c>
      <c r="V17" s="22">
        <f t="shared" si="6"/>
        <v>12994.8</v>
      </c>
      <c r="W17" s="22">
        <f t="shared" si="2"/>
        <v>6421.799999999999</v>
      </c>
      <c r="Y17" s="11"/>
      <c r="Z17" s="11"/>
      <c r="AA17" s="11"/>
      <c r="AB17" s="11"/>
    </row>
    <row r="18" spans="1:28" ht="12.75">
      <c r="A18" s="1" t="s">
        <v>180</v>
      </c>
      <c r="B18" s="1" t="s">
        <v>181</v>
      </c>
      <c r="C18" s="12">
        <v>286515219.7550119</v>
      </c>
      <c r="D18" s="3">
        <v>93899.21</v>
      </c>
      <c r="E18" s="3">
        <v>0</v>
      </c>
      <c r="F18" s="3">
        <f t="shared" si="3"/>
        <v>286421320.54501194</v>
      </c>
      <c r="G18" s="3">
        <f t="shared" si="0"/>
        <v>275.1</v>
      </c>
      <c r="H18" s="3">
        <f t="shared" si="4"/>
        <v>93624.11</v>
      </c>
      <c r="I18" s="3"/>
      <c r="J18" s="26">
        <v>38987</v>
      </c>
      <c r="K18" s="26">
        <v>131</v>
      </c>
      <c r="L18" s="26">
        <f t="shared" si="5"/>
        <v>38856</v>
      </c>
      <c r="M18" s="12"/>
      <c r="N18" s="11">
        <v>7349.01855993645</v>
      </c>
      <c r="O18" s="11">
        <v>7352.11</v>
      </c>
      <c r="P18" s="11">
        <v>6423.9</v>
      </c>
      <c r="Q18" s="11"/>
      <c r="R18" s="11">
        <f t="shared" si="1"/>
        <v>-2.41</v>
      </c>
      <c r="S18" s="11">
        <v>-2.1</v>
      </c>
      <c r="U18" s="22">
        <f t="shared" si="7"/>
        <v>7346.59</v>
      </c>
      <c r="V18" s="22">
        <f t="shared" si="6"/>
        <v>7349.7</v>
      </c>
      <c r="W18" s="22">
        <f t="shared" si="2"/>
        <v>6421.799999999999</v>
      </c>
      <c r="Y18" s="11"/>
      <c r="Z18" s="11"/>
      <c r="AA18" s="11"/>
      <c r="AB18" s="11"/>
    </row>
    <row r="19" spans="1:28" ht="12.75">
      <c r="A19" s="1" t="s">
        <v>180</v>
      </c>
      <c r="B19" s="1" t="s">
        <v>179</v>
      </c>
      <c r="C19" s="12">
        <v>13542544.643709304</v>
      </c>
      <c r="D19" s="3">
        <v>4438.28</v>
      </c>
      <c r="E19" s="3">
        <v>0</v>
      </c>
      <c r="F19" s="3">
        <f t="shared" si="3"/>
        <v>13538106.363709304</v>
      </c>
      <c r="G19" s="3">
        <f t="shared" si="0"/>
        <v>3371.55</v>
      </c>
      <c r="H19" s="3">
        <f t="shared" si="4"/>
        <v>1066.7299999999996</v>
      </c>
      <c r="I19" s="3"/>
      <c r="J19" s="26">
        <v>2058.1</v>
      </c>
      <c r="K19" s="26">
        <v>1605.5</v>
      </c>
      <c r="L19" s="26">
        <f t="shared" si="5"/>
        <v>452.5999999999999</v>
      </c>
      <c r="M19" s="12"/>
      <c r="N19" s="11">
        <v>6580.119840488463</v>
      </c>
      <c r="O19" s="11">
        <v>7134.28</v>
      </c>
      <c r="P19" s="11">
        <v>6423.9</v>
      </c>
      <c r="Q19" s="11"/>
      <c r="R19" s="11">
        <f t="shared" si="1"/>
        <v>-2.36</v>
      </c>
      <c r="S19" s="11">
        <v>-2.1</v>
      </c>
      <c r="U19" s="22">
        <f t="shared" si="7"/>
        <v>6577.96</v>
      </c>
      <c r="V19" s="22">
        <f t="shared" si="6"/>
        <v>7131.92</v>
      </c>
      <c r="W19" s="22">
        <f t="shared" si="2"/>
        <v>6421.799999999999</v>
      </c>
      <c r="Y19" s="11"/>
      <c r="Z19" s="11"/>
      <c r="AA19" s="11"/>
      <c r="AB19" s="11"/>
    </row>
    <row r="20" spans="1:28" ht="12.75">
      <c r="A20" s="1" t="s">
        <v>178</v>
      </c>
      <c r="B20" s="1" t="s">
        <v>178</v>
      </c>
      <c r="C20" s="12">
        <v>9814416.131664408</v>
      </c>
      <c r="D20" s="3">
        <v>3221.11</v>
      </c>
      <c r="E20" s="3">
        <v>0</v>
      </c>
      <c r="F20" s="3">
        <f t="shared" si="3"/>
        <v>9811195.021664409</v>
      </c>
      <c r="G20" s="3">
        <f t="shared" si="0"/>
        <v>2.1</v>
      </c>
      <c r="H20" s="3">
        <f t="shared" si="4"/>
        <v>3219.01</v>
      </c>
      <c r="I20" s="3"/>
      <c r="J20" s="26">
        <v>1378.3999999999999</v>
      </c>
      <c r="K20" s="26">
        <v>1</v>
      </c>
      <c r="L20" s="26">
        <f t="shared" si="5"/>
        <v>1377.3999999999999</v>
      </c>
      <c r="M20" s="12"/>
      <c r="N20" s="11">
        <v>7120.150995113471</v>
      </c>
      <c r="O20" s="11">
        <v>7120.66</v>
      </c>
      <c r="P20" s="11">
        <v>6423.9</v>
      </c>
      <c r="Q20" s="11"/>
      <c r="R20" s="11">
        <f t="shared" si="1"/>
        <v>-2.34</v>
      </c>
      <c r="S20" s="11">
        <v>-2.1</v>
      </c>
      <c r="U20" s="22">
        <f t="shared" si="7"/>
        <v>7117.81</v>
      </c>
      <c r="V20" s="22">
        <f t="shared" si="6"/>
        <v>7118.32</v>
      </c>
      <c r="W20" s="22">
        <f t="shared" si="2"/>
        <v>6421.799999999999</v>
      </c>
      <c r="Y20" s="11"/>
      <c r="Z20" s="11"/>
      <c r="AA20" s="11"/>
      <c r="AB20" s="11"/>
    </row>
    <row r="21" spans="1:28" ht="12.75">
      <c r="A21" s="1" t="s">
        <v>173</v>
      </c>
      <c r="B21" s="1" t="s">
        <v>177</v>
      </c>
      <c r="C21" s="12">
        <v>1677008.1132730595</v>
      </c>
      <c r="D21" s="3">
        <v>549.05</v>
      </c>
      <c r="E21" s="3">
        <v>0</v>
      </c>
      <c r="F21" s="3">
        <f t="shared" si="3"/>
        <v>1676459.0632730594</v>
      </c>
      <c r="G21" s="3">
        <f t="shared" si="0"/>
        <v>0</v>
      </c>
      <c r="H21" s="3">
        <f t="shared" si="4"/>
        <v>549.05</v>
      </c>
      <c r="I21" s="3"/>
      <c r="J21" s="26">
        <v>137.7</v>
      </c>
      <c r="K21" s="26">
        <v>0</v>
      </c>
      <c r="L21" s="26">
        <f t="shared" si="5"/>
        <v>137.7</v>
      </c>
      <c r="M21" s="12"/>
      <c r="N21" s="11">
        <v>12178.708157393316</v>
      </c>
      <c r="O21" s="11">
        <v>12178.71</v>
      </c>
      <c r="P21" s="11">
        <v>6423.9</v>
      </c>
      <c r="Q21" s="11"/>
      <c r="R21" s="11">
        <f t="shared" si="1"/>
        <v>-3.99</v>
      </c>
      <c r="S21" s="11">
        <v>-2.1</v>
      </c>
      <c r="U21" s="22">
        <f t="shared" si="7"/>
        <v>12174.72</v>
      </c>
      <c r="V21" s="22">
        <f t="shared" si="6"/>
        <v>12174.72</v>
      </c>
      <c r="W21" s="22">
        <f t="shared" si="2"/>
        <v>6421.799999999999</v>
      </c>
      <c r="Y21" s="11"/>
      <c r="Z21" s="11"/>
      <c r="AA21" s="11"/>
      <c r="AB21" s="11"/>
    </row>
    <row r="22" spans="1:28" ht="12.75">
      <c r="A22" s="1" t="s">
        <v>173</v>
      </c>
      <c r="B22" s="1" t="s">
        <v>176</v>
      </c>
      <c r="C22" s="12">
        <v>714530.9319541848</v>
      </c>
      <c r="D22" s="3">
        <v>234.17</v>
      </c>
      <c r="E22" s="3">
        <v>0</v>
      </c>
      <c r="F22" s="3">
        <f t="shared" si="3"/>
        <v>714296.7619541847</v>
      </c>
      <c r="G22" s="3">
        <f t="shared" si="0"/>
        <v>0</v>
      </c>
      <c r="H22" s="3">
        <f t="shared" si="4"/>
        <v>234.17</v>
      </c>
      <c r="I22" s="3"/>
      <c r="J22" s="26">
        <v>50.5</v>
      </c>
      <c r="K22" s="26">
        <v>0</v>
      </c>
      <c r="L22" s="26">
        <f t="shared" si="5"/>
        <v>50.5</v>
      </c>
      <c r="M22" s="12"/>
      <c r="N22" s="11">
        <v>14149.127365429402</v>
      </c>
      <c r="O22" s="11">
        <v>14149.13</v>
      </c>
      <c r="P22" s="11">
        <v>6423.9</v>
      </c>
      <c r="Q22" s="11"/>
      <c r="R22" s="11">
        <f t="shared" si="1"/>
        <v>-4.64</v>
      </c>
      <c r="S22" s="11">
        <v>-2.1</v>
      </c>
      <c r="U22" s="22">
        <f t="shared" si="7"/>
        <v>14144.49</v>
      </c>
      <c r="V22" s="22">
        <f t="shared" si="6"/>
        <v>14144.49</v>
      </c>
      <c r="W22" s="22">
        <f t="shared" si="2"/>
        <v>6421.799999999999</v>
      </c>
      <c r="Y22" s="11"/>
      <c r="Z22" s="11"/>
      <c r="AA22" s="11"/>
      <c r="AB22" s="11"/>
    </row>
    <row r="23" spans="1:28" ht="12.75">
      <c r="A23" s="1" t="s">
        <v>173</v>
      </c>
      <c r="B23" s="1" t="s">
        <v>175</v>
      </c>
      <c r="C23" s="12">
        <v>2540874.8760017734</v>
      </c>
      <c r="D23" s="3">
        <v>832.72</v>
      </c>
      <c r="E23" s="3">
        <v>0</v>
      </c>
      <c r="F23" s="3">
        <f t="shared" si="3"/>
        <v>2540042.156001773</v>
      </c>
      <c r="G23" s="3">
        <f t="shared" si="0"/>
        <v>0</v>
      </c>
      <c r="H23" s="3">
        <f t="shared" si="4"/>
        <v>832.72</v>
      </c>
      <c r="I23" s="3"/>
      <c r="J23" s="26">
        <v>271</v>
      </c>
      <c r="K23" s="26">
        <v>0</v>
      </c>
      <c r="L23" s="26">
        <f t="shared" si="5"/>
        <v>271</v>
      </c>
      <c r="M23" s="12"/>
      <c r="N23" s="11">
        <v>9375.922051667061</v>
      </c>
      <c r="O23" s="11">
        <v>9375.92</v>
      </c>
      <c r="P23" s="11">
        <v>6423.9</v>
      </c>
      <c r="Q23" s="11"/>
      <c r="R23" s="11">
        <f t="shared" si="1"/>
        <v>-3.07</v>
      </c>
      <c r="S23" s="11">
        <v>-2.1</v>
      </c>
      <c r="U23" s="22">
        <f t="shared" si="7"/>
        <v>9372.85</v>
      </c>
      <c r="V23" s="22">
        <f t="shared" si="6"/>
        <v>9372.85</v>
      </c>
      <c r="W23" s="22">
        <f t="shared" si="2"/>
        <v>6421.799999999999</v>
      </c>
      <c r="Y23" s="11"/>
      <c r="Z23" s="11"/>
      <c r="AA23" s="11"/>
      <c r="AB23" s="11"/>
    </row>
    <row r="24" spans="1:28" ht="12.75">
      <c r="A24" s="1" t="s">
        <v>173</v>
      </c>
      <c r="B24" s="1" t="s">
        <v>174</v>
      </c>
      <c r="C24" s="12">
        <v>1050828.283307417</v>
      </c>
      <c r="D24" s="3">
        <v>344.39</v>
      </c>
      <c r="E24" s="3">
        <v>0</v>
      </c>
      <c r="F24" s="3">
        <f t="shared" si="3"/>
        <v>1050483.8933074172</v>
      </c>
      <c r="G24" s="3">
        <f t="shared" si="0"/>
        <v>103.95</v>
      </c>
      <c r="H24" s="3">
        <f t="shared" si="4"/>
        <v>240.44</v>
      </c>
      <c r="I24" s="3"/>
      <c r="J24" s="26">
        <v>102.1</v>
      </c>
      <c r="K24" s="26">
        <v>49.5</v>
      </c>
      <c r="L24" s="26">
        <f t="shared" si="5"/>
        <v>52.599999999999994</v>
      </c>
      <c r="M24" s="12"/>
      <c r="N24" s="11">
        <v>10292.147730728864</v>
      </c>
      <c r="O24" s="11">
        <v>13932.42</v>
      </c>
      <c r="P24" s="11">
        <v>6423.9</v>
      </c>
      <c r="Q24" s="11"/>
      <c r="R24" s="11">
        <f t="shared" si="1"/>
        <v>-4.57</v>
      </c>
      <c r="S24" s="11">
        <v>-2.1</v>
      </c>
      <c r="U24" s="22">
        <f t="shared" si="7"/>
        <v>10288.77</v>
      </c>
      <c r="V24" s="22">
        <f t="shared" si="6"/>
        <v>13927.85</v>
      </c>
      <c r="W24" s="22">
        <f t="shared" si="2"/>
        <v>6421.799999999999</v>
      </c>
      <c r="Y24" s="11"/>
      <c r="Z24" s="11"/>
      <c r="AA24" s="11"/>
      <c r="AB24" s="11"/>
    </row>
    <row r="25" spans="1:28" ht="12.75">
      <c r="A25" s="1" t="s">
        <v>173</v>
      </c>
      <c r="B25" s="1" t="s">
        <v>172</v>
      </c>
      <c r="C25" s="12">
        <v>713479.052304722</v>
      </c>
      <c r="D25" s="3">
        <v>233.83</v>
      </c>
      <c r="E25" s="3">
        <v>0</v>
      </c>
      <c r="F25" s="3">
        <f t="shared" si="3"/>
        <v>713245.2223047221</v>
      </c>
      <c r="G25" s="3">
        <f t="shared" si="0"/>
        <v>0</v>
      </c>
      <c r="H25" s="3">
        <f t="shared" si="4"/>
        <v>233.83</v>
      </c>
      <c r="I25" s="3"/>
      <c r="J25" s="26">
        <v>50</v>
      </c>
      <c r="K25" s="26">
        <v>0</v>
      </c>
      <c r="L25" s="26">
        <f t="shared" si="5"/>
        <v>50</v>
      </c>
      <c r="M25" s="12"/>
      <c r="N25" s="11">
        <v>14269.581046094441</v>
      </c>
      <c r="O25" s="11">
        <v>14269.58</v>
      </c>
      <c r="P25" s="11">
        <v>6423.9</v>
      </c>
      <c r="Q25" s="11"/>
      <c r="R25" s="11">
        <f t="shared" si="1"/>
        <v>-4.68</v>
      </c>
      <c r="S25" s="11">
        <v>-2.1</v>
      </c>
      <c r="U25" s="22">
        <f t="shared" si="7"/>
        <v>14264.9</v>
      </c>
      <c r="V25" s="22">
        <f t="shared" si="6"/>
        <v>14264.9</v>
      </c>
      <c r="W25" s="22">
        <f t="shared" si="2"/>
        <v>6421.799999999999</v>
      </c>
      <c r="Y25" s="11"/>
      <c r="Z25" s="11"/>
      <c r="AA25" s="11"/>
      <c r="AB25" s="11"/>
    </row>
    <row r="26" spans="1:28" ht="12.75">
      <c r="A26" s="1" t="s">
        <v>171</v>
      </c>
      <c r="B26" s="1" t="s">
        <v>91</v>
      </c>
      <c r="C26" s="12">
        <v>3629050.0305096065</v>
      </c>
      <c r="D26" s="3">
        <v>1189.34</v>
      </c>
      <c r="E26" s="3">
        <v>0</v>
      </c>
      <c r="F26" s="3">
        <f t="shared" si="3"/>
        <v>3627860.6905096066</v>
      </c>
      <c r="G26" s="3">
        <f t="shared" si="0"/>
        <v>0</v>
      </c>
      <c r="H26" s="3">
        <f t="shared" si="4"/>
        <v>1189.34</v>
      </c>
      <c r="I26" s="3"/>
      <c r="J26" s="26">
        <v>482.5</v>
      </c>
      <c r="K26" s="26">
        <v>0</v>
      </c>
      <c r="L26" s="26">
        <f t="shared" si="5"/>
        <v>482.5</v>
      </c>
      <c r="M26" s="12"/>
      <c r="N26" s="11">
        <v>7521.347213491413</v>
      </c>
      <c r="O26" s="11">
        <v>7521.35</v>
      </c>
      <c r="P26" s="11">
        <v>6423.9</v>
      </c>
      <c r="Q26" s="11"/>
      <c r="R26" s="11">
        <f t="shared" si="1"/>
        <v>-2.46</v>
      </c>
      <c r="S26" s="11">
        <v>-2.1</v>
      </c>
      <c r="U26" s="22">
        <f t="shared" si="7"/>
        <v>7518.88</v>
      </c>
      <c r="V26" s="22">
        <f t="shared" si="6"/>
        <v>7518.89</v>
      </c>
      <c r="W26" s="22">
        <f t="shared" si="2"/>
        <v>6421.799999999999</v>
      </c>
      <c r="Y26" s="11"/>
      <c r="Z26" s="11"/>
      <c r="AA26" s="11"/>
      <c r="AB26" s="11"/>
    </row>
    <row r="27" spans="1:28" ht="12.75">
      <c r="A27" s="1" t="s">
        <v>171</v>
      </c>
      <c r="B27" s="1" t="s">
        <v>170</v>
      </c>
      <c r="C27" s="12">
        <v>2479423.0503358673</v>
      </c>
      <c r="D27" s="3">
        <v>812.58</v>
      </c>
      <c r="E27" s="3">
        <v>0</v>
      </c>
      <c r="F27" s="3">
        <f t="shared" si="3"/>
        <v>2478610.4703358673</v>
      </c>
      <c r="G27" s="3">
        <f t="shared" si="0"/>
        <v>0</v>
      </c>
      <c r="H27" s="3">
        <f t="shared" si="4"/>
        <v>812.58</v>
      </c>
      <c r="I27" s="3"/>
      <c r="J27" s="26">
        <v>263.5</v>
      </c>
      <c r="K27" s="26">
        <v>0</v>
      </c>
      <c r="L27" s="26">
        <f t="shared" si="5"/>
        <v>263.5</v>
      </c>
      <c r="M27" s="12"/>
      <c r="N27" s="11">
        <v>9409.575143589629</v>
      </c>
      <c r="O27" s="11">
        <v>9409.58</v>
      </c>
      <c r="P27" s="11">
        <v>6423.9</v>
      </c>
      <c r="Q27" s="11"/>
      <c r="R27" s="11">
        <f t="shared" si="1"/>
        <v>-3.08</v>
      </c>
      <c r="S27" s="11">
        <v>-2.1</v>
      </c>
      <c r="U27" s="22">
        <f t="shared" si="7"/>
        <v>9406.49</v>
      </c>
      <c r="V27" s="22">
        <f t="shared" si="6"/>
        <v>9406.5</v>
      </c>
      <c r="W27" s="22">
        <f t="shared" si="2"/>
        <v>6421.799999999999</v>
      </c>
      <c r="Y27" s="11"/>
      <c r="Z27" s="11"/>
      <c r="AA27" s="11"/>
      <c r="AB27" s="11"/>
    </row>
    <row r="28" spans="1:28" ht="12.75">
      <c r="A28" s="1" t="s">
        <v>168</v>
      </c>
      <c r="B28" s="1" t="s">
        <v>169</v>
      </c>
      <c r="C28" s="12">
        <v>197200253.6727935</v>
      </c>
      <c r="D28" s="3">
        <v>64628.15</v>
      </c>
      <c r="E28" s="3">
        <v>0</v>
      </c>
      <c r="F28" s="3">
        <f t="shared" si="3"/>
        <v>197135625.5227935</v>
      </c>
      <c r="G28" s="3">
        <f t="shared" si="0"/>
        <v>0</v>
      </c>
      <c r="H28" s="3">
        <f t="shared" si="4"/>
        <v>64628.15</v>
      </c>
      <c r="I28" s="3"/>
      <c r="J28" s="26">
        <v>28740.5</v>
      </c>
      <c r="K28" s="26">
        <v>0</v>
      </c>
      <c r="L28" s="26">
        <f t="shared" si="5"/>
        <v>28740.5</v>
      </c>
      <c r="M28" s="12"/>
      <c r="N28" s="11">
        <v>6861.406505551174</v>
      </c>
      <c r="O28" s="11">
        <v>6861.41</v>
      </c>
      <c r="P28" s="11">
        <v>6423.9</v>
      </c>
      <c r="Q28" s="11"/>
      <c r="R28" s="11">
        <f t="shared" si="1"/>
        <v>-2.25</v>
      </c>
      <c r="S28" s="11">
        <v>-2.1</v>
      </c>
      <c r="U28" s="22">
        <f t="shared" si="7"/>
        <v>6859.16</v>
      </c>
      <c r="V28" s="22">
        <f t="shared" si="6"/>
        <v>6859.16</v>
      </c>
      <c r="W28" s="22">
        <f t="shared" si="2"/>
        <v>6421.799999999999</v>
      </c>
      <c r="Y28" s="11"/>
      <c r="Z28" s="11"/>
      <c r="AA28" s="11"/>
      <c r="AB28" s="11"/>
    </row>
    <row r="29" spans="1:28" ht="12.75">
      <c r="A29" s="1" t="s">
        <v>168</v>
      </c>
      <c r="B29" s="1" t="s">
        <v>168</v>
      </c>
      <c r="C29" s="12">
        <v>204087106.493107</v>
      </c>
      <c r="D29" s="3">
        <v>66885.17</v>
      </c>
      <c r="E29" s="3">
        <v>0</v>
      </c>
      <c r="F29" s="3">
        <f t="shared" si="3"/>
        <v>204020221.323107</v>
      </c>
      <c r="G29" s="3">
        <f t="shared" si="0"/>
        <v>265.65000000000003</v>
      </c>
      <c r="H29" s="3">
        <f t="shared" si="4"/>
        <v>66619.52</v>
      </c>
      <c r="I29" s="3"/>
      <c r="J29" s="26">
        <v>29398.3</v>
      </c>
      <c r="K29" s="26">
        <v>126.5</v>
      </c>
      <c r="L29" s="26">
        <f t="shared" si="5"/>
        <v>29271.8</v>
      </c>
      <c r="M29" s="12"/>
      <c r="N29" s="11">
        <v>6942.139732335101</v>
      </c>
      <c r="O29" s="11">
        <v>6944.38</v>
      </c>
      <c r="P29" s="11">
        <v>6423.9</v>
      </c>
      <c r="Q29" s="11"/>
      <c r="R29" s="11">
        <f t="shared" si="1"/>
        <v>-2.28</v>
      </c>
      <c r="S29" s="11">
        <v>-2.1</v>
      </c>
      <c r="U29" s="22">
        <f t="shared" si="7"/>
        <v>6939.86</v>
      </c>
      <c r="V29" s="22">
        <f t="shared" si="6"/>
        <v>6942.1</v>
      </c>
      <c r="W29" s="22">
        <f t="shared" si="2"/>
        <v>6421.799999999999</v>
      </c>
      <c r="Y29" s="11"/>
      <c r="Z29" s="11"/>
      <c r="AA29" s="11"/>
      <c r="AB29" s="11"/>
    </row>
    <row r="30" spans="1:28" ht="12.75">
      <c r="A30" s="1" t="s">
        <v>166</v>
      </c>
      <c r="B30" s="1" t="s">
        <v>167</v>
      </c>
      <c r="C30" s="12">
        <v>6497244.561662967</v>
      </c>
      <c r="D30" s="3">
        <v>2129.33</v>
      </c>
      <c r="E30" s="3">
        <v>0</v>
      </c>
      <c r="F30" s="3">
        <f t="shared" si="3"/>
        <v>6495115.231662967</v>
      </c>
      <c r="G30" s="3">
        <f t="shared" si="0"/>
        <v>0</v>
      </c>
      <c r="H30" s="3">
        <f t="shared" si="4"/>
        <v>2129.33</v>
      </c>
      <c r="I30" s="3"/>
      <c r="J30" s="26">
        <v>900.5999999999999</v>
      </c>
      <c r="K30" s="26">
        <v>0</v>
      </c>
      <c r="L30" s="26">
        <f t="shared" si="5"/>
        <v>900.5999999999999</v>
      </c>
      <c r="M30" s="12"/>
      <c r="N30" s="11">
        <v>7214.351056698832</v>
      </c>
      <c r="O30" s="11">
        <v>7214.35</v>
      </c>
      <c r="P30" s="11">
        <v>6423.9</v>
      </c>
      <c r="Q30" s="11"/>
      <c r="R30" s="11">
        <f t="shared" si="1"/>
        <v>-2.36</v>
      </c>
      <c r="S30" s="11">
        <v>-2.1</v>
      </c>
      <c r="U30" s="22">
        <f t="shared" si="7"/>
        <v>7211.99</v>
      </c>
      <c r="V30" s="22">
        <f t="shared" si="6"/>
        <v>7211.99</v>
      </c>
      <c r="W30" s="22">
        <f t="shared" si="2"/>
        <v>6421.799999999999</v>
      </c>
      <c r="Y30" s="11"/>
      <c r="Z30" s="11"/>
      <c r="AA30" s="11"/>
      <c r="AB30" s="11"/>
    </row>
    <row r="31" spans="1:28" ht="12.75">
      <c r="A31" s="1" t="s">
        <v>166</v>
      </c>
      <c r="B31" s="1" t="s">
        <v>165</v>
      </c>
      <c r="C31" s="12">
        <v>7740713.036096859</v>
      </c>
      <c r="D31" s="3">
        <v>2536.85</v>
      </c>
      <c r="E31" s="3">
        <v>0</v>
      </c>
      <c r="F31" s="3">
        <f t="shared" si="3"/>
        <v>7738176.186096859</v>
      </c>
      <c r="G31" s="3">
        <f t="shared" si="0"/>
        <v>0</v>
      </c>
      <c r="H31" s="3">
        <f t="shared" si="4"/>
        <v>2536.85</v>
      </c>
      <c r="I31" s="3"/>
      <c r="J31" s="26">
        <v>1114.3</v>
      </c>
      <c r="K31" s="26">
        <v>0</v>
      </c>
      <c r="L31" s="26">
        <f t="shared" si="5"/>
        <v>1114.3</v>
      </c>
      <c r="M31" s="12"/>
      <c r="N31" s="11">
        <v>6946.704690026796</v>
      </c>
      <c r="O31" s="11">
        <v>6946.7</v>
      </c>
      <c r="P31" s="11">
        <v>6423.9</v>
      </c>
      <c r="Q31" s="11"/>
      <c r="R31" s="11">
        <f t="shared" si="1"/>
        <v>-2.28</v>
      </c>
      <c r="S31" s="11">
        <v>-2.1</v>
      </c>
      <c r="U31" s="22">
        <f t="shared" si="7"/>
        <v>6944.43</v>
      </c>
      <c r="V31" s="22">
        <f t="shared" si="6"/>
        <v>6944.42</v>
      </c>
      <c r="W31" s="22">
        <f t="shared" si="2"/>
        <v>6421.799999999999</v>
      </c>
      <c r="Y31" s="11"/>
      <c r="Z31" s="11"/>
      <c r="AA31" s="11"/>
      <c r="AB31" s="11"/>
    </row>
    <row r="32" spans="1:28" ht="12.75">
      <c r="A32" s="1" t="s">
        <v>164</v>
      </c>
      <c r="B32" s="1" t="s">
        <v>106</v>
      </c>
      <c r="C32" s="12">
        <v>1372002.284174088</v>
      </c>
      <c r="D32" s="3">
        <v>449.64</v>
      </c>
      <c r="E32" s="3">
        <v>0</v>
      </c>
      <c r="F32" s="3">
        <f t="shared" si="3"/>
        <v>1371552.644174088</v>
      </c>
      <c r="G32" s="3">
        <f t="shared" si="0"/>
        <v>2.1</v>
      </c>
      <c r="H32" s="3">
        <f t="shared" si="4"/>
        <v>447.53999999999996</v>
      </c>
      <c r="I32" s="3"/>
      <c r="J32" s="26">
        <v>109.7</v>
      </c>
      <c r="K32" s="26">
        <v>1</v>
      </c>
      <c r="L32" s="26">
        <f t="shared" si="5"/>
        <v>108.7</v>
      </c>
      <c r="M32" s="12"/>
      <c r="N32" s="11">
        <v>12506.857649718213</v>
      </c>
      <c r="O32" s="11">
        <v>12562.82</v>
      </c>
      <c r="P32" s="11">
        <v>6423.9</v>
      </c>
      <c r="Q32" s="11"/>
      <c r="R32" s="11">
        <f t="shared" si="1"/>
        <v>-4.12</v>
      </c>
      <c r="S32" s="11">
        <v>-2.1</v>
      </c>
      <c r="U32" s="22">
        <f t="shared" si="7"/>
        <v>12502.76</v>
      </c>
      <c r="V32" s="22">
        <f t="shared" si="6"/>
        <v>12558.7</v>
      </c>
      <c r="W32" s="22">
        <f t="shared" si="2"/>
        <v>6421.799999999999</v>
      </c>
      <c r="Y32" s="11"/>
      <c r="Z32" s="11"/>
      <c r="AA32" s="11"/>
      <c r="AB32" s="11"/>
    </row>
    <row r="33" spans="1:28" ht="12.75">
      <c r="A33" s="1" t="s">
        <v>164</v>
      </c>
      <c r="B33" s="1" t="s">
        <v>200</v>
      </c>
      <c r="C33" s="12">
        <v>2010804.278285226</v>
      </c>
      <c r="D33" s="3">
        <v>659</v>
      </c>
      <c r="E33" s="3">
        <v>0</v>
      </c>
      <c r="F33" s="3">
        <f t="shared" si="3"/>
        <v>2010145.278285226</v>
      </c>
      <c r="G33" s="3">
        <f t="shared" si="0"/>
        <v>0</v>
      </c>
      <c r="H33" s="3">
        <f t="shared" si="4"/>
        <v>659</v>
      </c>
      <c r="I33" s="3"/>
      <c r="J33" s="26">
        <v>170.4</v>
      </c>
      <c r="K33" s="26">
        <v>0</v>
      </c>
      <c r="L33" s="26">
        <f t="shared" si="5"/>
        <v>170.4</v>
      </c>
      <c r="M33" s="12"/>
      <c r="N33" s="11">
        <v>11800.49459087574</v>
      </c>
      <c r="O33" s="11">
        <v>11800.49</v>
      </c>
      <c r="P33" s="11">
        <v>6423.9</v>
      </c>
      <c r="Q33" s="11"/>
      <c r="R33" s="11">
        <f t="shared" si="1"/>
        <v>-3.87</v>
      </c>
      <c r="S33" s="11">
        <v>-2.1</v>
      </c>
      <c r="U33" s="22">
        <f t="shared" si="7"/>
        <v>11796.63</v>
      </c>
      <c r="V33" s="22">
        <f t="shared" si="6"/>
        <v>11796.62</v>
      </c>
      <c r="W33" s="22">
        <f t="shared" si="2"/>
        <v>6421.799999999999</v>
      </c>
      <c r="Y33" s="11"/>
      <c r="Z33" s="11"/>
      <c r="AA33" s="11"/>
      <c r="AB33" s="11"/>
    </row>
    <row r="34" spans="1:28" ht="12.75">
      <c r="A34" s="1" t="s">
        <v>163</v>
      </c>
      <c r="B34" s="1" t="s">
        <v>163</v>
      </c>
      <c r="C34" s="12">
        <v>7404271.5600000005</v>
      </c>
      <c r="D34" s="3">
        <v>0</v>
      </c>
      <c r="E34" s="3">
        <v>116622.94999999998</v>
      </c>
      <c r="F34" s="3">
        <f t="shared" si="3"/>
        <v>7287648.61</v>
      </c>
      <c r="G34" s="3">
        <f t="shared" si="0"/>
        <v>0</v>
      </c>
      <c r="H34" s="3">
        <f t="shared" si="4"/>
        <v>0</v>
      </c>
      <c r="I34" s="3"/>
      <c r="J34" s="26">
        <v>866.9</v>
      </c>
      <c r="K34" s="26">
        <v>0</v>
      </c>
      <c r="L34" s="26">
        <f t="shared" si="5"/>
        <v>866.9</v>
      </c>
      <c r="M34" s="12"/>
      <c r="N34" s="11">
        <v>8406.562014073135</v>
      </c>
      <c r="O34" s="11">
        <v>8406.56</v>
      </c>
      <c r="P34" s="11">
        <v>6423.9</v>
      </c>
      <c r="Q34" s="11"/>
      <c r="R34" s="11">
        <f t="shared" si="1"/>
        <v>0</v>
      </c>
      <c r="S34" s="11">
        <v>-2.1</v>
      </c>
      <c r="U34" s="22">
        <f t="shared" si="7"/>
        <v>8406.56</v>
      </c>
      <c r="V34" s="22">
        <f t="shared" si="6"/>
        <v>8406.56</v>
      </c>
      <c r="W34" s="22">
        <f t="shared" si="2"/>
        <v>6421.799999999999</v>
      </c>
      <c r="Y34" s="11"/>
      <c r="Z34" s="11"/>
      <c r="AA34" s="11"/>
      <c r="AB34" s="11"/>
    </row>
    <row r="35" spans="1:28" ht="12.75">
      <c r="A35" s="1" t="s">
        <v>160</v>
      </c>
      <c r="B35" s="1" t="s">
        <v>162</v>
      </c>
      <c r="C35" s="12">
        <v>6998363.934444311</v>
      </c>
      <c r="D35" s="3">
        <v>2293.56</v>
      </c>
      <c r="E35" s="3">
        <v>0</v>
      </c>
      <c r="F35" s="3">
        <f t="shared" si="3"/>
        <v>6996070.3744443115</v>
      </c>
      <c r="G35" s="3">
        <f t="shared" si="0"/>
        <v>0</v>
      </c>
      <c r="H35" s="3">
        <f t="shared" si="4"/>
        <v>2293.56</v>
      </c>
      <c r="I35" s="3"/>
      <c r="J35" s="26">
        <v>1012.6</v>
      </c>
      <c r="K35" s="26">
        <v>0</v>
      </c>
      <c r="L35" s="26">
        <f t="shared" si="5"/>
        <v>1012.6</v>
      </c>
      <c r="M35" s="12"/>
      <c r="N35" s="11">
        <v>6911.281783966335</v>
      </c>
      <c r="O35" s="11">
        <v>6911.28</v>
      </c>
      <c r="P35" s="11">
        <v>6423.9</v>
      </c>
      <c r="Q35" s="11"/>
      <c r="R35" s="11">
        <f t="shared" si="1"/>
        <v>-2.27</v>
      </c>
      <c r="S35" s="11">
        <v>-2.1</v>
      </c>
      <c r="U35" s="22">
        <f t="shared" si="7"/>
        <v>6909.02</v>
      </c>
      <c r="V35" s="22">
        <f t="shared" si="6"/>
        <v>6909.01</v>
      </c>
      <c r="W35" s="22">
        <f t="shared" si="2"/>
        <v>6421.799999999999</v>
      </c>
      <c r="Y35" s="11"/>
      <c r="Z35" s="11"/>
      <c r="AA35" s="11"/>
      <c r="AB35" s="11"/>
    </row>
    <row r="36" spans="1:28" ht="12.75">
      <c r="A36" s="1" t="s">
        <v>160</v>
      </c>
      <c r="B36" s="1" t="s">
        <v>161</v>
      </c>
      <c r="C36" s="12">
        <v>3131781.6460444634</v>
      </c>
      <c r="D36" s="3">
        <v>1026.37</v>
      </c>
      <c r="E36" s="3">
        <v>0</v>
      </c>
      <c r="F36" s="3">
        <f t="shared" si="3"/>
        <v>3130755.2760444633</v>
      </c>
      <c r="G36" s="3">
        <f aca="true" t="shared" si="8" ref="G36:G67">K36*-S36</f>
        <v>0</v>
      </c>
      <c r="H36" s="3">
        <f t="shared" si="4"/>
        <v>1026.37</v>
      </c>
      <c r="I36" s="3"/>
      <c r="J36" s="26">
        <v>375.90000000000003</v>
      </c>
      <c r="K36" s="26">
        <v>0</v>
      </c>
      <c r="L36" s="26">
        <f t="shared" si="5"/>
        <v>375.90000000000003</v>
      </c>
      <c r="M36" s="12"/>
      <c r="N36" s="11">
        <v>8331.422309243051</v>
      </c>
      <c r="O36" s="11">
        <v>8331.42</v>
      </c>
      <c r="P36" s="11">
        <v>6423.9</v>
      </c>
      <c r="Q36" s="11"/>
      <c r="R36" s="11">
        <f aca="true" t="shared" si="9" ref="R36:R67">ROUND(H36/-L36,2)</f>
        <v>-2.73</v>
      </c>
      <c r="S36" s="11">
        <v>-2.1</v>
      </c>
      <c r="U36" s="22">
        <f t="shared" si="7"/>
        <v>8328.69</v>
      </c>
      <c r="V36" s="22">
        <f t="shared" si="6"/>
        <v>8328.69</v>
      </c>
      <c r="W36" s="22">
        <f aca="true" t="shared" si="10" ref="W36:W67">P36+S36</f>
        <v>6421.799999999999</v>
      </c>
      <c r="Y36" s="11"/>
      <c r="Z36" s="11"/>
      <c r="AA36" s="11"/>
      <c r="AB36" s="11"/>
    </row>
    <row r="37" spans="1:28" ht="12.75">
      <c r="A37" s="1" t="s">
        <v>160</v>
      </c>
      <c r="B37" s="1" t="s">
        <v>159</v>
      </c>
      <c r="C37" s="12">
        <v>2440286.7217542906</v>
      </c>
      <c r="D37" s="3">
        <v>799.75</v>
      </c>
      <c r="E37" s="3">
        <v>0</v>
      </c>
      <c r="F37" s="3">
        <f t="shared" si="3"/>
        <v>2439486.9717542906</v>
      </c>
      <c r="G37" s="3">
        <f t="shared" si="8"/>
        <v>0</v>
      </c>
      <c r="H37" s="3">
        <f t="shared" si="4"/>
        <v>799.75</v>
      </c>
      <c r="I37" s="3"/>
      <c r="J37" s="26">
        <v>219.2</v>
      </c>
      <c r="K37" s="26">
        <v>0</v>
      </c>
      <c r="L37" s="26">
        <f t="shared" si="5"/>
        <v>219.2</v>
      </c>
      <c r="M37" s="12"/>
      <c r="N37" s="11">
        <v>11132.6948985141</v>
      </c>
      <c r="O37" s="11">
        <v>11132.69</v>
      </c>
      <c r="P37" s="11">
        <v>6423.9</v>
      </c>
      <c r="Q37" s="11"/>
      <c r="R37" s="11">
        <f t="shared" si="9"/>
        <v>-3.65</v>
      </c>
      <c r="S37" s="11">
        <v>-2.1</v>
      </c>
      <c r="U37" s="22">
        <f t="shared" si="7"/>
        <v>11129.05</v>
      </c>
      <c r="V37" s="22">
        <f t="shared" si="6"/>
        <v>11129.04</v>
      </c>
      <c r="W37" s="22">
        <f t="shared" si="10"/>
        <v>6421.799999999999</v>
      </c>
      <c r="Y37" s="11"/>
      <c r="Z37" s="11"/>
      <c r="AA37" s="11"/>
      <c r="AB37" s="11"/>
    </row>
    <row r="38" spans="1:28" ht="12.75">
      <c r="A38" s="1" t="s">
        <v>157</v>
      </c>
      <c r="B38" s="1" t="s">
        <v>158</v>
      </c>
      <c r="C38" s="12">
        <v>2422455.9604661795</v>
      </c>
      <c r="D38" s="3">
        <v>793.91</v>
      </c>
      <c r="E38" s="3">
        <v>0</v>
      </c>
      <c r="F38" s="3">
        <f t="shared" si="3"/>
        <v>2421662.0504661794</v>
      </c>
      <c r="G38" s="3">
        <f t="shared" si="8"/>
        <v>0</v>
      </c>
      <c r="H38" s="3">
        <f t="shared" si="4"/>
        <v>793.91</v>
      </c>
      <c r="I38" s="3"/>
      <c r="J38" s="26">
        <v>223.9</v>
      </c>
      <c r="K38" s="26">
        <v>0</v>
      </c>
      <c r="L38" s="26">
        <f t="shared" si="5"/>
        <v>223.9</v>
      </c>
      <c r="M38" s="12"/>
      <c r="N38" s="11">
        <v>10819.365611729252</v>
      </c>
      <c r="O38" s="11">
        <v>10819.37</v>
      </c>
      <c r="P38" s="11">
        <v>6423.9</v>
      </c>
      <c r="Q38" s="11"/>
      <c r="R38" s="11">
        <f t="shared" si="9"/>
        <v>-3.55</v>
      </c>
      <c r="S38" s="11">
        <v>-2.1</v>
      </c>
      <c r="U38" s="22">
        <f t="shared" si="7"/>
        <v>10815.82</v>
      </c>
      <c r="V38" s="22">
        <f t="shared" si="6"/>
        <v>10815.82</v>
      </c>
      <c r="W38" s="22">
        <f t="shared" si="10"/>
        <v>6421.799999999999</v>
      </c>
      <c r="Y38" s="11"/>
      <c r="Z38" s="11"/>
      <c r="AA38" s="11"/>
      <c r="AB38" s="11"/>
    </row>
    <row r="39" spans="1:28" ht="12.75">
      <c r="A39" s="1" t="s">
        <v>157</v>
      </c>
      <c r="B39" s="1" t="s">
        <v>156</v>
      </c>
      <c r="C39" s="12">
        <v>2599077.9549210947</v>
      </c>
      <c r="D39" s="3">
        <v>851.79</v>
      </c>
      <c r="E39" s="3">
        <v>0</v>
      </c>
      <c r="F39" s="3">
        <f t="shared" si="3"/>
        <v>2598226.1649210947</v>
      </c>
      <c r="G39" s="3">
        <f t="shared" si="8"/>
        <v>0</v>
      </c>
      <c r="H39" s="3">
        <f t="shared" si="4"/>
        <v>851.79</v>
      </c>
      <c r="I39" s="3"/>
      <c r="J39" s="26">
        <v>264.4</v>
      </c>
      <c r="K39" s="26">
        <v>0</v>
      </c>
      <c r="L39" s="26">
        <f t="shared" si="5"/>
        <v>264.4</v>
      </c>
      <c r="M39" s="12"/>
      <c r="N39" s="11">
        <v>9830.098165359663</v>
      </c>
      <c r="O39" s="11">
        <v>9830.1</v>
      </c>
      <c r="P39" s="11">
        <v>6423.9</v>
      </c>
      <c r="Q39" s="11"/>
      <c r="R39" s="11">
        <f t="shared" si="9"/>
        <v>-3.22</v>
      </c>
      <c r="S39" s="11">
        <v>-2.1</v>
      </c>
      <c r="U39" s="22">
        <f t="shared" si="7"/>
        <v>9826.88</v>
      </c>
      <c r="V39" s="22">
        <f t="shared" si="6"/>
        <v>9826.88</v>
      </c>
      <c r="W39" s="22">
        <f t="shared" si="10"/>
        <v>6421.799999999999</v>
      </c>
      <c r="Y39" s="11"/>
      <c r="Z39" s="11"/>
      <c r="AA39" s="11"/>
      <c r="AB39" s="11"/>
    </row>
    <row r="40" spans="1:28" ht="12.75">
      <c r="A40" s="1" t="s">
        <v>155</v>
      </c>
      <c r="B40" s="1" t="s">
        <v>155</v>
      </c>
      <c r="C40" s="12">
        <v>3620934.873879864</v>
      </c>
      <c r="D40" s="3">
        <v>1186.68</v>
      </c>
      <c r="E40" s="3">
        <v>0</v>
      </c>
      <c r="F40" s="3">
        <f t="shared" si="3"/>
        <v>3619748.1938798637</v>
      </c>
      <c r="G40" s="3">
        <f t="shared" si="8"/>
        <v>0</v>
      </c>
      <c r="H40" s="3">
        <f t="shared" si="4"/>
        <v>1186.68</v>
      </c>
      <c r="I40" s="3"/>
      <c r="J40" s="26">
        <v>470.2</v>
      </c>
      <c r="K40" s="26">
        <v>0</v>
      </c>
      <c r="L40" s="26">
        <f t="shared" si="5"/>
        <v>470.2</v>
      </c>
      <c r="M40" s="12"/>
      <c r="N40" s="11">
        <v>7700.83979982957</v>
      </c>
      <c r="O40" s="11">
        <v>7700.84</v>
      </c>
      <c r="P40" s="11">
        <v>6423.9</v>
      </c>
      <c r="Q40" s="11"/>
      <c r="R40" s="11">
        <f t="shared" si="9"/>
        <v>-2.52</v>
      </c>
      <c r="S40" s="11">
        <v>-2.1</v>
      </c>
      <c r="U40" s="22">
        <f t="shared" si="7"/>
        <v>7698.32</v>
      </c>
      <c r="V40" s="22">
        <f t="shared" si="6"/>
        <v>7698.32</v>
      </c>
      <c r="W40" s="22">
        <f t="shared" si="10"/>
        <v>6421.799999999999</v>
      </c>
      <c r="Y40" s="11"/>
      <c r="Z40" s="11"/>
      <c r="AA40" s="11"/>
      <c r="AB40" s="11"/>
    </row>
    <row r="41" spans="1:28" ht="12.75">
      <c r="A41" s="1" t="s">
        <v>154</v>
      </c>
      <c r="B41" s="1" t="s">
        <v>153</v>
      </c>
      <c r="C41" s="12">
        <v>3294074.2302516303</v>
      </c>
      <c r="D41" s="3">
        <v>1079.56</v>
      </c>
      <c r="E41" s="3">
        <v>0</v>
      </c>
      <c r="F41" s="3">
        <f t="shared" si="3"/>
        <v>3292994.6702516302</v>
      </c>
      <c r="G41" s="3">
        <f t="shared" si="8"/>
        <v>0</v>
      </c>
      <c r="H41" s="3">
        <f t="shared" si="4"/>
        <v>1079.56</v>
      </c>
      <c r="I41" s="3"/>
      <c r="J41" s="26">
        <v>391.1</v>
      </c>
      <c r="K41" s="26">
        <v>0</v>
      </c>
      <c r="L41" s="26">
        <f t="shared" si="5"/>
        <v>391.1</v>
      </c>
      <c r="M41" s="12"/>
      <c r="N41" s="11">
        <v>8422.58816223889</v>
      </c>
      <c r="O41" s="11">
        <v>8422.59</v>
      </c>
      <c r="P41" s="11">
        <v>6423.9</v>
      </c>
      <c r="Q41" s="11"/>
      <c r="R41" s="11">
        <f t="shared" si="9"/>
        <v>-2.76</v>
      </c>
      <c r="S41" s="11">
        <v>-2.1</v>
      </c>
      <c r="U41" s="22">
        <f t="shared" si="7"/>
        <v>8419.83</v>
      </c>
      <c r="V41" s="22">
        <f t="shared" si="6"/>
        <v>8419.83</v>
      </c>
      <c r="W41" s="22">
        <f t="shared" si="10"/>
        <v>6421.799999999999</v>
      </c>
      <c r="Y41" s="11"/>
      <c r="Z41" s="11"/>
      <c r="AA41" s="11"/>
      <c r="AB41" s="11"/>
    </row>
    <row r="42" spans="1:28" ht="12.75">
      <c r="A42" s="1" t="s">
        <v>152</v>
      </c>
      <c r="B42" s="1" t="s">
        <v>152</v>
      </c>
      <c r="C42" s="12">
        <v>33102604.700497143</v>
      </c>
      <c r="D42" s="3">
        <v>10848.67</v>
      </c>
      <c r="E42" s="3">
        <v>0</v>
      </c>
      <c r="F42" s="3">
        <f t="shared" si="3"/>
        <v>33091756.03049714</v>
      </c>
      <c r="G42" s="3">
        <f t="shared" si="8"/>
        <v>6.300000000000001</v>
      </c>
      <c r="H42" s="3">
        <f t="shared" si="4"/>
        <v>10842.37</v>
      </c>
      <c r="I42" s="3"/>
      <c r="J42" s="26">
        <v>4899.3</v>
      </c>
      <c r="K42" s="26">
        <v>3</v>
      </c>
      <c r="L42" s="26">
        <f t="shared" si="5"/>
        <v>4896.3</v>
      </c>
      <c r="M42" s="12"/>
      <c r="N42" s="11">
        <v>6756.598840752177</v>
      </c>
      <c r="O42" s="11">
        <v>6756.8</v>
      </c>
      <c r="P42" s="11">
        <v>6423.9</v>
      </c>
      <c r="Q42" s="11"/>
      <c r="R42" s="11">
        <f t="shared" si="9"/>
        <v>-2.21</v>
      </c>
      <c r="S42" s="11">
        <v>-2.1</v>
      </c>
      <c r="U42" s="22">
        <f t="shared" si="7"/>
        <v>6754.38</v>
      </c>
      <c r="V42" s="22">
        <f t="shared" si="6"/>
        <v>6754.59</v>
      </c>
      <c r="W42" s="22">
        <f t="shared" si="10"/>
        <v>6421.799999999999</v>
      </c>
      <c r="Y42" s="11"/>
      <c r="Z42" s="11"/>
      <c r="AA42" s="11"/>
      <c r="AB42" s="11"/>
    </row>
    <row r="43" spans="1:28" ht="12.75">
      <c r="A43" s="1" t="s">
        <v>151</v>
      </c>
      <c r="B43" s="1" t="s">
        <v>151</v>
      </c>
      <c r="C43" s="12">
        <v>618144599.5485684</v>
      </c>
      <c r="D43" s="3">
        <v>202583.62</v>
      </c>
      <c r="E43" s="3">
        <v>0</v>
      </c>
      <c r="F43" s="3">
        <f t="shared" si="3"/>
        <v>617942015.9285684</v>
      </c>
      <c r="G43" s="3">
        <f t="shared" si="8"/>
        <v>460.95000000000005</v>
      </c>
      <c r="H43" s="3">
        <f t="shared" si="4"/>
        <v>202122.66999999998</v>
      </c>
      <c r="I43" s="3"/>
      <c r="J43" s="26">
        <v>84044.2</v>
      </c>
      <c r="K43" s="26">
        <v>219.5</v>
      </c>
      <c r="L43" s="26">
        <f t="shared" si="5"/>
        <v>83824.7</v>
      </c>
      <c r="M43" s="12"/>
      <c r="N43" s="11">
        <v>7354.9941524646365</v>
      </c>
      <c r="O43" s="11">
        <v>7357.43</v>
      </c>
      <c r="P43" s="11">
        <v>6423.9</v>
      </c>
      <c r="Q43" s="11"/>
      <c r="R43" s="11">
        <f t="shared" si="9"/>
        <v>-2.41</v>
      </c>
      <c r="S43" s="11">
        <v>-2.1</v>
      </c>
      <c r="U43" s="22">
        <f t="shared" si="7"/>
        <v>7352.58</v>
      </c>
      <c r="V43" s="22">
        <f t="shared" si="6"/>
        <v>7355.02</v>
      </c>
      <c r="W43" s="22">
        <f t="shared" si="10"/>
        <v>6421.799999999999</v>
      </c>
      <c r="Y43" s="11"/>
      <c r="Z43" s="11"/>
      <c r="AA43" s="11"/>
      <c r="AB43" s="11"/>
    </row>
    <row r="44" spans="1:28" ht="12.75">
      <c r="A44" s="1" t="s">
        <v>75</v>
      </c>
      <c r="B44" s="1" t="s">
        <v>75</v>
      </c>
      <c r="C44" s="12">
        <v>2622288.689838479</v>
      </c>
      <c r="D44" s="3">
        <v>860.21</v>
      </c>
      <c r="E44" s="3">
        <v>0</v>
      </c>
      <c r="F44" s="3">
        <f t="shared" si="3"/>
        <v>2621428.479838479</v>
      </c>
      <c r="G44" s="3">
        <f t="shared" si="8"/>
        <v>14.700000000000001</v>
      </c>
      <c r="H44" s="3">
        <f t="shared" si="4"/>
        <v>845.51</v>
      </c>
      <c r="I44" s="3"/>
      <c r="J44" s="26">
        <v>266.29999999999995</v>
      </c>
      <c r="K44" s="26">
        <v>7</v>
      </c>
      <c r="L44" s="26">
        <f t="shared" si="5"/>
        <v>259.29999999999995</v>
      </c>
      <c r="M44" s="12"/>
      <c r="N44" s="11">
        <v>9847.122380167028</v>
      </c>
      <c r="O44" s="11">
        <v>9939.53</v>
      </c>
      <c r="P44" s="11">
        <v>6423.9</v>
      </c>
      <c r="Q44" s="11"/>
      <c r="R44" s="11">
        <f t="shared" si="9"/>
        <v>-3.26</v>
      </c>
      <c r="S44" s="11">
        <v>-2.1</v>
      </c>
      <c r="U44" s="22">
        <f t="shared" si="7"/>
        <v>9843.89</v>
      </c>
      <c r="V44" s="22">
        <f t="shared" si="6"/>
        <v>9936.27</v>
      </c>
      <c r="W44" s="22">
        <f t="shared" si="10"/>
        <v>6421.799999999999</v>
      </c>
      <c r="Y44" s="11"/>
      <c r="Z44" s="11"/>
      <c r="AA44" s="11"/>
      <c r="AB44" s="11"/>
    </row>
    <row r="45" spans="1:28" ht="12.75">
      <c r="A45" s="1" t="s">
        <v>150</v>
      </c>
      <c r="B45" s="1" t="s">
        <v>150</v>
      </c>
      <c r="C45" s="12">
        <v>426353110.2155167</v>
      </c>
      <c r="D45" s="3">
        <v>139728.08</v>
      </c>
      <c r="E45" s="3">
        <v>0</v>
      </c>
      <c r="F45" s="3">
        <f t="shared" si="3"/>
        <v>426213382.1355167</v>
      </c>
      <c r="G45" s="3">
        <f t="shared" si="8"/>
        <v>5826.45</v>
      </c>
      <c r="H45" s="3">
        <f t="shared" si="4"/>
        <v>133901.62999999998</v>
      </c>
      <c r="I45" s="3"/>
      <c r="J45" s="26">
        <v>63037.2</v>
      </c>
      <c r="K45" s="26">
        <v>2774.5</v>
      </c>
      <c r="L45" s="26">
        <f t="shared" si="5"/>
        <v>60262.7</v>
      </c>
      <c r="M45" s="12"/>
      <c r="N45" s="11">
        <v>6763.594217360755</v>
      </c>
      <c r="O45" s="11">
        <v>6779.15</v>
      </c>
      <c r="P45" s="11">
        <v>6423.9</v>
      </c>
      <c r="Q45" s="13"/>
      <c r="R45" s="11">
        <f t="shared" si="9"/>
        <v>-2.22</v>
      </c>
      <c r="S45" s="11">
        <v>-2.1</v>
      </c>
      <c r="U45" s="22">
        <f t="shared" si="7"/>
        <v>6761.3</v>
      </c>
      <c r="V45" s="22">
        <f t="shared" si="6"/>
        <v>6776.93</v>
      </c>
      <c r="W45" s="22">
        <f t="shared" si="10"/>
        <v>6421.799999999999</v>
      </c>
      <c r="Y45" s="11"/>
      <c r="Z45" s="11"/>
      <c r="AA45" s="11"/>
      <c r="AB45" s="11"/>
    </row>
    <row r="46" spans="1:28" ht="12.75">
      <c r="A46" s="1" t="s">
        <v>149</v>
      </c>
      <c r="B46" s="1" t="s">
        <v>149</v>
      </c>
      <c r="C46" s="12">
        <v>46789889.84861533</v>
      </c>
      <c r="D46" s="3">
        <v>15334.38</v>
      </c>
      <c r="E46" s="3">
        <v>0</v>
      </c>
      <c r="F46" s="3">
        <f t="shared" si="3"/>
        <v>46774555.46861533</v>
      </c>
      <c r="G46" s="3">
        <f t="shared" si="8"/>
        <v>27.3</v>
      </c>
      <c r="H46" s="3">
        <f t="shared" si="4"/>
        <v>15307.08</v>
      </c>
      <c r="I46" s="3"/>
      <c r="J46" s="26">
        <v>6410</v>
      </c>
      <c r="K46" s="26">
        <v>13</v>
      </c>
      <c r="L46" s="26">
        <f t="shared" si="5"/>
        <v>6397</v>
      </c>
      <c r="M46" s="12"/>
      <c r="N46" s="11">
        <v>7299.597570255869</v>
      </c>
      <c r="O46" s="11">
        <v>7301.29</v>
      </c>
      <c r="P46" s="11">
        <v>6423.9</v>
      </c>
      <c r="Q46" s="11"/>
      <c r="R46" s="11">
        <f t="shared" si="9"/>
        <v>-2.39</v>
      </c>
      <c r="S46" s="11">
        <v>-2.1</v>
      </c>
      <c r="U46" s="22">
        <f t="shared" si="7"/>
        <v>7297.12</v>
      </c>
      <c r="V46" s="22">
        <f t="shared" si="6"/>
        <v>7298.9</v>
      </c>
      <c r="W46" s="22">
        <f t="shared" si="10"/>
        <v>6421.799999999999</v>
      </c>
      <c r="Y46" s="11"/>
      <c r="Z46" s="11"/>
      <c r="AA46" s="11"/>
      <c r="AB46" s="11"/>
    </row>
    <row r="47" spans="1:28" ht="12.75">
      <c r="A47" s="1" t="s">
        <v>146</v>
      </c>
      <c r="B47" s="1" t="s">
        <v>148</v>
      </c>
      <c r="C47" s="12">
        <v>16874524.766192004</v>
      </c>
      <c r="D47" s="3">
        <v>5533.07</v>
      </c>
      <c r="E47" s="3">
        <v>0</v>
      </c>
      <c r="F47" s="3">
        <f t="shared" si="3"/>
        <v>16868991.696192004</v>
      </c>
      <c r="G47" s="3">
        <f t="shared" si="8"/>
        <v>2.1</v>
      </c>
      <c r="H47" s="3">
        <f t="shared" si="4"/>
        <v>5530.969999999999</v>
      </c>
      <c r="I47" s="3"/>
      <c r="J47" s="26">
        <v>2449.4</v>
      </c>
      <c r="K47" s="26">
        <v>1</v>
      </c>
      <c r="L47" s="26">
        <f t="shared" si="5"/>
        <v>2448.4</v>
      </c>
      <c r="M47" s="12"/>
      <c r="N47" s="11">
        <v>6889.248291904958</v>
      </c>
      <c r="O47" s="11">
        <v>6889.44</v>
      </c>
      <c r="P47" s="11">
        <v>6423.9</v>
      </c>
      <c r="Q47" s="11"/>
      <c r="R47" s="11">
        <f t="shared" si="9"/>
        <v>-2.26</v>
      </c>
      <c r="S47" s="11">
        <v>-2.1</v>
      </c>
      <c r="U47" s="22">
        <f t="shared" si="7"/>
        <v>6886.99</v>
      </c>
      <c r="V47" s="22">
        <f t="shared" si="6"/>
        <v>6887.18</v>
      </c>
      <c r="W47" s="22">
        <f t="shared" si="10"/>
        <v>6421.799999999999</v>
      </c>
      <c r="Y47" s="11"/>
      <c r="Z47" s="11"/>
      <c r="AA47" s="11"/>
      <c r="AB47" s="11"/>
    </row>
    <row r="48" spans="1:28" ht="12.75">
      <c r="A48" s="1" t="s">
        <v>146</v>
      </c>
      <c r="B48" s="1" t="s">
        <v>111</v>
      </c>
      <c r="C48" s="12">
        <v>3038058.3076516055</v>
      </c>
      <c r="D48" s="3">
        <v>995.66</v>
      </c>
      <c r="E48" s="3">
        <v>0</v>
      </c>
      <c r="F48" s="3">
        <f t="shared" si="3"/>
        <v>3037062.6476516053</v>
      </c>
      <c r="G48" s="3">
        <f t="shared" si="8"/>
        <v>0</v>
      </c>
      <c r="H48" s="3">
        <f t="shared" si="4"/>
        <v>995.66</v>
      </c>
      <c r="I48" s="3"/>
      <c r="J48" s="26">
        <v>322.1</v>
      </c>
      <c r="K48" s="26">
        <v>0</v>
      </c>
      <c r="L48" s="26">
        <f t="shared" si="5"/>
        <v>322.1</v>
      </c>
      <c r="M48" s="12"/>
      <c r="N48" s="11">
        <v>9432.034485102778</v>
      </c>
      <c r="O48" s="11">
        <v>9432.03</v>
      </c>
      <c r="P48" s="11">
        <v>6423.9</v>
      </c>
      <c r="Q48" s="11"/>
      <c r="R48" s="11">
        <f t="shared" si="9"/>
        <v>-3.09</v>
      </c>
      <c r="S48" s="11">
        <v>-2.1</v>
      </c>
      <c r="U48" s="22">
        <f t="shared" si="7"/>
        <v>9428.94</v>
      </c>
      <c r="V48" s="22">
        <f t="shared" si="6"/>
        <v>9428.94</v>
      </c>
      <c r="W48" s="22">
        <f t="shared" si="10"/>
        <v>6421.799999999999</v>
      </c>
      <c r="Y48" s="11"/>
      <c r="Z48" s="11"/>
      <c r="AA48" s="11"/>
      <c r="AB48" s="11"/>
    </row>
    <row r="49" spans="1:28" ht="12.75">
      <c r="A49" s="1" t="s">
        <v>146</v>
      </c>
      <c r="B49" s="1" t="s">
        <v>147</v>
      </c>
      <c r="C49" s="12">
        <v>2846023.795894364</v>
      </c>
      <c r="D49" s="3">
        <v>932.72</v>
      </c>
      <c r="E49" s="3">
        <v>0</v>
      </c>
      <c r="F49" s="3">
        <f t="shared" si="3"/>
        <v>2845091.0758943637</v>
      </c>
      <c r="G49" s="3">
        <f t="shared" si="8"/>
        <v>0</v>
      </c>
      <c r="H49" s="3">
        <f t="shared" si="4"/>
        <v>932.72</v>
      </c>
      <c r="I49" s="3"/>
      <c r="J49" s="26">
        <v>293</v>
      </c>
      <c r="K49" s="26">
        <v>0</v>
      </c>
      <c r="L49" s="26">
        <f t="shared" si="5"/>
        <v>293</v>
      </c>
      <c r="M49" s="12"/>
      <c r="N49" s="11">
        <v>9713.39179486131</v>
      </c>
      <c r="O49" s="11">
        <v>9713.39</v>
      </c>
      <c r="P49" s="11">
        <v>6423.9</v>
      </c>
      <c r="Q49" s="11"/>
      <c r="R49" s="11">
        <f t="shared" si="9"/>
        <v>-3.18</v>
      </c>
      <c r="S49" s="11">
        <v>-2.1</v>
      </c>
      <c r="U49" s="22">
        <f t="shared" si="7"/>
        <v>9710.21</v>
      </c>
      <c r="V49" s="22">
        <f t="shared" si="6"/>
        <v>9710.21</v>
      </c>
      <c r="W49" s="22">
        <f t="shared" si="10"/>
        <v>6421.799999999999</v>
      </c>
      <c r="Y49" s="11"/>
      <c r="Z49" s="11"/>
      <c r="AA49" s="11"/>
      <c r="AB49" s="11"/>
    </row>
    <row r="50" spans="1:28" ht="12.75">
      <c r="A50" s="1" t="s">
        <v>146</v>
      </c>
      <c r="B50" s="1" t="s">
        <v>146</v>
      </c>
      <c r="C50" s="12">
        <v>2406967.593990057</v>
      </c>
      <c r="D50" s="3">
        <v>788.83</v>
      </c>
      <c r="E50" s="3">
        <v>0</v>
      </c>
      <c r="F50" s="3">
        <f t="shared" si="3"/>
        <v>2406178.7639900567</v>
      </c>
      <c r="G50" s="3">
        <f t="shared" si="8"/>
        <v>0</v>
      </c>
      <c r="H50" s="3">
        <f t="shared" si="4"/>
        <v>788.83</v>
      </c>
      <c r="I50" s="3"/>
      <c r="J50" s="26">
        <v>209.6</v>
      </c>
      <c r="K50" s="26">
        <v>0</v>
      </c>
      <c r="L50" s="26">
        <f t="shared" si="5"/>
        <v>209.6</v>
      </c>
      <c r="M50" s="12"/>
      <c r="N50" s="11">
        <v>11483.624017128133</v>
      </c>
      <c r="O50" s="11">
        <v>11483.62</v>
      </c>
      <c r="P50" s="11">
        <v>6423.9</v>
      </c>
      <c r="Q50" s="11"/>
      <c r="R50" s="11">
        <f t="shared" si="9"/>
        <v>-3.76</v>
      </c>
      <c r="S50" s="11">
        <v>-2.1</v>
      </c>
      <c r="U50" s="22">
        <f t="shared" si="7"/>
        <v>11479.86</v>
      </c>
      <c r="V50" s="22">
        <f t="shared" si="6"/>
        <v>11479.86</v>
      </c>
      <c r="W50" s="22">
        <f t="shared" si="10"/>
        <v>6421.799999999999</v>
      </c>
      <c r="Y50" s="11"/>
      <c r="Z50" s="11"/>
      <c r="AA50" s="11"/>
      <c r="AB50" s="11"/>
    </row>
    <row r="51" spans="1:28" ht="12.75">
      <c r="A51" s="1" t="s">
        <v>146</v>
      </c>
      <c r="B51" s="1" t="s">
        <v>145</v>
      </c>
      <c r="C51" s="12">
        <v>734425.7916479344</v>
      </c>
      <c r="D51" s="3">
        <v>240.69</v>
      </c>
      <c r="E51" s="3">
        <v>0</v>
      </c>
      <c r="F51" s="3">
        <f t="shared" si="3"/>
        <v>734185.1016479344</v>
      </c>
      <c r="G51" s="3">
        <f t="shared" si="8"/>
        <v>0</v>
      </c>
      <c r="H51" s="3">
        <f t="shared" si="4"/>
        <v>240.69</v>
      </c>
      <c r="I51" s="3"/>
      <c r="J51" s="26">
        <v>50</v>
      </c>
      <c r="K51" s="26">
        <v>0</v>
      </c>
      <c r="L51" s="26">
        <f t="shared" si="5"/>
        <v>50</v>
      </c>
      <c r="M51" s="12"/>
      <c r="N51" s="11">
        <v>14688.515832958687</v>
      </c>
      <c r="O51" s="11">
        <v>14688.52</v>
      </c>
      <c r="P51" s="11">
        <v>6423.9</v>
      </c>
      <c r="Q51" s="11"/>
      <c r="R51" s="11">
        <f t="shared" si="9"/>
        <v>-4.81</v>
      </c>
      <c r="S51" s="11">
        <v>-2.1</v>
      </c>
      <c r="U51" s="22">
        <f t="shared" si="7"/>
        <v>14683.7</v>
      </c>
      <c r="V51" s="22">
        <f t="shared" si="6"/>
        <v>14683.71</v>
      </c>
      <c r="W51" s="22">
        <f t="shared" si="10"/>
        <v>6421.799999999999</v>
      </c>
      <c r="Y51" s="11"/>
      <c r="Z51" s="11"/>
      <c r="AA51" s="11"/>
      <c r="AB51" s="11"/>
    </row>
    <row r="52" spans="1:28" ht="12.75">
      <c r="A52" s="1" t="s">
        <v>130</v>
      </c>
      <c r="B52" s="1" t="s">
        <v>144</v>
      </c>
      <c r="C52" s="12">
        <v>3801349.0950909117</v>
      </c>
      <c r="D52" s="3">
        <v>1245.81</v>
      </c>
      <c r="E52" s="3">
        <v>0</v>
      </c>
      <c r="F52" s="3">
        <f t="shared" si="3"/>
        <v>3800103.2850909117</v>
      </c>
      <c r="G52" s="3">
        <f t="shared" si="8"/>
        <v>0</v>
      </c>
      <c r="H52" s="3">
        <f t="shared" si="4"/>
        <v>1245.81</v>
      </c>
      <c r="I52" s="3"/>
      <c r="J52" s="26">
        <v>479</v>
      </c>
      <c r="K52" s="26">
        <v>0</v>
      </c>
      <c r="L52" s="26">
        <f t="shared" si="5"/>
        <v>479</v>
      </c>
      <c r="M52" s="12"/>
      <c r="N52" s="11">
        <v>7936.01057294068</v>
      </c>
      <c r="O52" s="11">
        <v>7936.01</v>
      </c>
      <c r="P52" s="11">
        <v>6423.9</v>
      </c>
      <c r="Q52" s="11"/>
      <c r="R52" s="11">
        <f t="shared" si="9"/>
        <v>-2.6</v>
      </c>
      <c r="S52" s="11">
        <v>-2.1</v>
      </c>
      <c r="U52" s="22">
        <f t="shared" si="7"/>
        <v>7933.41</v>
      </c>
      <c r="V52" s="22">
        <f t="shared" si="6"/>
        <v>7933.41</v>
      </c>
      <c r="W52" s="22">
        <f t="shared" si="10"/>
        <v>6421.799999999999</v>
      </c>
      <c r="Y52" s="11"/>
      <c r="Z52" s="11"/>
      <c r="AA52" s="11"/>
      <c r="AB52" s="11"/>
    </row>
    <row r="53" spans="1:28" ht="12.75">
      <c r="A53" s="1" t="s">
        <v>130</v>
      </c>
      <c r="B53" s="1" t="s">
        <v>143</v>
      </c>
      <c r="C53" s="12">
        <v>79425946.72281812</v>
      </c>
      <c r="D53" s="3">
        <v>26030.15</v>
      </c>
      <c r="E53" s="3">
        <v>0</v>
      </c>
      <c r="F53" s="3">
        <f t="shared" si="3"/>
        <v>79399916.57281812</v>
      </c>
      <c r="G53" s="3">
        <f t="shared" si="8"/>
        <v>2.1</v>
      </c>
      <c r="H53" s="3">
        <f t="shared" si="4"/>
        <v>26028.050000000003</v>
      </c>
      <c r="I53" s="3"/>
      <c r="J53" s="26">
        <v>11148.2</v>
      </c>
      <c r="K53" s="26">
        <v>1</v>
      </c>
      <c r="L53" s="26">
        <f t="shared" si="5"/>
        <v>11147.2</v>
      </c>
      <c r="M53" s="12"/>
      <c r="N53" s="11">
        <v>7124.553445652044</v>
      </c>
      <c r="O53" s="11">
        <v>7124.62</v>
      </c>
      <c r="P53" s="11">
        <v>6423.9</v>
      </c>
      <c r="Q53" s="11"/>
      <c r="R53" s="11">
        <f t="shared" si="9"/>
        <v>-2.33</v>
      </c>
      <c r="S53" s="11">
        <v>-2.1</v>
      </c>
      <c r="U53" s="22">
        <f t="shared" si="7"/>
        <v>7122.22</v>
      </c>
      <c r="V53" s="22">
        <f t="shared" si="6"/>
        <v>7122.29</v>
      </c>
      <c r="W53" s="22">
        <f t="shared" si="10"/>
        <v>6421.799999999999</v>
      </c>
      <c r="Y53" s="11"/>
      <c r="Z53" s="11"/>
      <c r="AA53" s="11"/>
      <c r="AB53" s="11"/>
    </row>
    <row r="54" spans="1:28" ht="12.75">
      <c r="A54" s="1" t="s">
        <v>130</v>
      </c>
      <c r="B54" s="1" t="s">
        <v>142</v>
      </c>
      <c r="C54" s="12">
        <v>57959427.254529</v>
      </c>
      <c r="D54" s="3">
        <v>18994.93</v>
      </c>
      <c r="E54" s="3">
        <v>0</v>
      </c>
      <c r="F54" s="3">
        <f t="shared" si="3"/>
        <v>57940432.324529</v>
      </c>
      <c r="G54" s="3">
        <f t="shared" si="8"/>
        <v>8.4</v>
      </c>
      <c r="H54" s="3">
        <f t="shared" si="4"/>
        <v>18986.53</v>
      </c>
      <c r="I54" s="3"/>
      <c r="J54" s="26">
        <v>8693.4</v>
      </c>
      <c r="K54" s="26">
        <v>4</v>
      </c>
      <c r="L54" s="26">
        <f t="shared" si="5"/>
        <v>8689.4</v>
      </c>
      <c r="M54" s="12"/>
      <c r="N54" s="11">
        <v>6667.060903044724</v>
      </c>
      <c r="O54" s="11">
        <v>6667.17</v>
      </c>
      <c r="P54" s="11">
        <v>6423.9</v>
      </c>
      <c r="Q54" s="11"/>
      <c r="R54" s="11">
        <f t="shared" si="9"/>
        <v>-2.19</v>
      </c>
      <c r="S54" s="11">
        <v>-2.1</v>
      </c>
      <c r="U54" s="22">
        <f t="shared" si="7"/>
        <v>6664.88</v>
      </c>
      <c r="V54" s="22">
        <f t="shared" si="6"/>
        <v>6664.98</v>
      </c>
      <c r="W54" s="22">
        <f t="shared" si="10"/>
        <v>6421.799999999999</v>
      </c>
      <c r="Y54" s="11"/>
      <c r="Z54" s="11"/>
      <c r="AA54" s="11"/>
      <c r="AB54" s="11"/>
    </row>
    <row r="55" spans="1:28" ht="12.75">
      <c r="A55" s="1" t="s">
        <v>130</v>
      </c>
      <c r="B55" s="1" t="s">
        <v>141</v>
      </c>
      <c r="C55" s="12">
        <v>50931866.74591839</v>
      </c>
      <c r="D55" s="3">
        <v>16691.8</v>
      </c>
      <c r="E55" s="3">
        <v>0</v>
      </c>
      <c r="F55" s="3">
        <f t="shared" si="3"/>
        <v>50915174.945918396</v>
      </c>
      <c r="G55" s="3">
        <f t="shared" si="8"/>
        <v>0</v>
      </c>
      <c r="H55" s="3">
        <f t="shared" si="4"/>
        <v>16691.8</v>
      </c>
      <c r="I55" s="3"/>
      <c r="J55" s="26">
        <v>7639.2</v>
      </c>
      <c r="K55" s="26">
        <v>0</v>
      </c>
      <c r="L55" s="26">
        <f t="shared" si="5"/>
        <v>7639.2</v>
      </c>
      <c r="M55" s="12"/>
      <c r="N55" s="11">
        <v>6667.172838244633</v>
      </c>
      <c r="O55" s="11">
        <v>6667.17</v>
      </c>
      <c r="P55" s="11">
        <v>6423.9</v>
      </c>
      <c r="Q55" s="11"/>
      <c r="R55" s="11">
        <f t="shared" si="9"/>
        <v>-2.19</v>
      </c>
      <c r="S55" s="11">
        <v>-2.1</v>
      </c>
      <c r="U55" s="22">
        <f t="shared" si="7"/>
        <v>6664.99</v>
      </c>
      <c r="V55" s="22">
        <f t="shared" si="6"/>
        <v>6664.98</v>
      </c>
      <c r="W55" s="22">
        <f t="shared" si="10"/>
        <v>6421.799999999999</v>
      </c>
      <c r="Y55" s="11"/>
      <c r="Z55" s="11"/>
      <c r="AA55" s="11"/>
      <c r="AB55" s="11"/>
    </row>
    <row r="56" spans="1:28" ht="12.75">
      <c r="A56" s="1" t="s">
        <v>130</v>
      </c>
      <c r="B56" s="1" t="s">
        <v>140</v>
      </c>
      <c r="C56" s="12">
        <v>191106248.45924336</v>
      </c>
      <c r="D56" s="3">
        <v>62640.4</v>
      </c>
      <c r="E56" s="3">
        <v>0</v>
      </c>
      <c r="F56" s="3">
        <f t="shared" si="3"/>
        <v>191043608.05924335</v>
      </c>
      <c r="G56" s="3">
        <f t="shared" si="8"/>
        <v>516.6</v>
      </c>
      <c r="H56" s="3">
        <f t="shared" si="4"/>
        <v>62123.8</v>
      </c>
      <c r="I56" s="3"/>
      <c r="J56" s="26">
        <v>27573.800000000003</v>
      </c>
      <c r="K56" s="26">
        <v>246</v>
      </c>
      <c r="L56" s="26">
        <f t="shared" si="5"/>
        <v>27327.800000000003</v>
      </c>
      <c r="M56" s="12"/>
      <c r="N56" s="11">
        <v>6931.105679298634</v>
      </c>
      <c r="O56" s="11">
        <v>6935.28</v>
      </c>
      <c r="P56" s="11">
        <v>6423.9</v>
      </c>
      <c r="Q56" s="11"/>
      <c r="R56" s="11">
        <f t="shared" si="9"/>
        <v>-2.27</v>
      </c>
      <c r="S56" s="11">
        <v>-2.1</v>
      </c>
      <c r="U56" s="22">
        <f t="shared" si="7"/>
        <v>6928.45</v>
      </c>
      <c r="V56" s="22">
        <f t="shared" si="6"/>
        <v>6933.01</v>
      </c>
      <c r="W56" s="22">
        <f t="shared" si="10"/>
        <v>6421.799999999999</v>
      </c>
      <c r="Y56" s="11"/>
      <c r="Z56" s="11"/>
      <c r="AA56" s="11"/>
      <c r="AB56" s="11"/>
    </row>
    <row r="57" spans="1:28" ht="12.75">
      <c r="A57" s="1" t="s">
        <v>130</v>
      </c>
      <c r="B57" s="1" t="s">
        <v>139</v>
      </c>
      <c r="C57" s="12">
        <v>32517135.36668672</v>
      </c>
      <c r="D57" s="3">
        <v>10656.78</v>
      </c>
      <c r="E57" s="3">
        <v>0</v>
      </c>
      <c r="F57" s="3">
        <f t="shared" si="3"/>
        <v>32506478.58668672</v>
      </c>
      <c r="G57" s="3">
        <f t="shared" si="8"/>
        <v>0</v>
      </c>
      <c r="H57" s="3">
        <f t="shared" si="4"/>
        <v>10656.78</v>
      </c>
      <c r="I57" s="3"/>
      <c r="J57" s="26">
        <v>4877.2</v>
      </c>
      <c r="K57" s="26">
        <v>0</v>
      </c>
      <c r="L57" s="26">
        <f t="shared" si="5"/>
        <v>4877.2</v>
      </c>
      <c r="M57" s="12"/>
      <c r="N57" s="11">
        <v>6667.172838244633</v>
      </c>
      <c r="O57" s="11">
        <v>6667.17</v>
      </c>
      <c r="P57" s="11">
        <v>6423.9</v>
      </c>
      <c r="Q57" s="11"/>
      <c r="R57" s="11">
        <f t="shared" si="9"/>
        <v>-2.19</v>
      </c>
      <c r="S57" s="11">
        <v>-2.1</v>
      </c>
      <c r="U57" s="22">
        <f t="shared" si="7"/>
        <v>6664.99</v>
      </c>
      <c r="V57" s="22">
        <f t="shared" si="6"/>
        <v>6664.98</v>
      </c>
      <c r="W57" s="22">
        <f t="shared" si="10"/>
        <v>6421.799999999999</v>
      </c>
      <c r="Y57" s="11"/>
      <c r="Z57" s="11"/>
      <c r="AA57" s="11"/>
      <c r="AB57" s="11"/>
    </row>
    <row r="58" spans="1:28" ht="12.75">
      <c r="A58" s="1" t="s">
        <v>130</v>
      </c>
      <c r="B58" s="1" t="s">
        <v>138</v>
      </c>
      <c r="C58" s="12">
        <v>10172102.723742764</v>
      </c>
      <c r="D58" s="3">
        <v>3335.48</v>
      </c>
      <c r="E58" s="3">
        <v>0</v>
      </c>
      <c r="F58" s="3">
        <f t="shared" si="3"/>
        <v>10168767.243742764</v>
      </c>
      <c r="G58" s="3">
        <f t="shared" si="8"/>
        <v>0</v>
      </c>
      <c r="H58" s="3">
        <f t="shared" si="4"/>
        <v>3335.48</v>
      </c>
      <c r="I58" s="3"/>
      <c r="J58" s="26">
        <v>1429.8999999999999</v>
      </c>
      <c r="K58" s="26">
        <v>0</v>
      </c>
      <c r="L58" s="26">
        <f t="shared" si="5"/>
        <v>1429.8999999999999</v>
      </c>
      <c r="M58" s="12"/>
      <c r="N58" s="11">
        <v>7113.856020520851</v>
      </c>
      <c r="O58" s="11">
        <v>7113.86</v>
      </c>
      <c r="P58" s="11">
        <v>6423.9</v>
      </c>
      <c r="Q58" s="11"/>
      <c r="R58" s="11">
        <f t="shared" si="9"/>
        <v>-2.33</v>
      </c>
      <c r="S58" s="11">
        <v>-2.1</v>
      </c>
      <c r="U58" s="22">
        <f t="shared" si="7"/>
        <v>7111.52</v>
      </c>
      <c r="V58" s="22">
        <f t="shared" si="6"/>
        <v>7111.53</v>
      </c>
      <c r="W58" s="22">
        <f t="shared" si="10"/>
        <v>6421.799999999999</v>
      </c>
      <c r="Y58" s="11"/>
      <c r="Z58" s="11"/>
      <c r="AA58" s="11"/>
      <c r="AB58" s="11"/>
    </row>
    <row r="59" spans="1:28" ht="12.75">
      <c r="A59" s="1" t="s">
        <v>130</v>
      </c>
      <c r="B59" s="1" t="s">
        <v>137</v>
      </c>
      <c r="C59" s="12">
        <v>155292433.48551044</v>
      </c>
      <c r="D59" s="3">
        <v>50893.7</v>
      </c>
      <c r="E59" s="3">
        <v>0</v>
      </c>
      <c r="F59" s="3">
        <f t="shared" si="3"/>
        <v>155241539.78551045</v>
      </c>
      <c r="G59" s="3">
        <f t="shared" si="8"/>
        <v>823.2</v>
      </c>
      <c r="H59" s="3">
        <f t="shared" si="4"/>
        <v>50070.5</v>
      </c>
      <c r="I59" s="3"/>
      <c r="J59" s="26">
        <v>23306.399999999998</v>
      </c>
      <c r="K59" s="26">
        <v>392</v>
      </c>
      <c r="L59" s="26">
        <f t="shared" si="5"/>
        <v>22914.399999999998</v>
      </c>
      <c r="M59" s="12"/>
      <c r="N59" s="11">
        <v>6663.081105855493</v>
      </c>
      <c r="O59" s="11">
        <v>6667.17</v>
      </c>
      <c r="P59" s="11">
        <v>6423.9</v>
      </c>
      <c r="Q59" s="11"/>
      <c r="R59" s="11">
        <f t="shared" si="9"/>
        <v>-2.19</v>
      </c>
      <c r="S59" s="11">
        <v>-2.1</v>
      </c>
      <c r="U59" s="22">
        <f t="shared" si="7"/>
        <v>6660.9</v>
      </c>
      <c r="V59" s="22">
        <f t="shared" si="6"/>
        <v>6664.98</v>
      </c>
      <c r="W59" s="22">
        <f t="shared" si="10"/>
        <v>6421.799999999999</v>
      </c>
      <c r="Y59" s="11"/>
      <c r="Z59" s="11"/>
      <c r="AA59" s="11"/>
      <c r="AB59" s="11"/>
    </row>
    <row r="60" spans="1:28" ht="12.75">
      <c r="A60" s="1" t="s">
        <v>130</v>
      </c>
      <c r="B60" s="1" t="s">
        <v>136</v>
      </c>
      <c r="C60" s="12">
        <v>7518036.319751481</v>
      </c>
      <c r="D60" s="3">
        <v>2463.88</v>
      </c>
      <c r="E60" s="3">
        <v>0</v>
      </c>
      <c r="F60" s="3">
        <f t="shared" si="3"/>
        <v>7515572.439751481</v>
      </c>
      <c r="G60" s="3">
        <f t="shared" si="8"/>
        <v>2.1</v>
      </c>
      <c r="H60" s="3">
        <f t="shared" si="4"/>
        <v>2461.78</v>
      </c>
      <c r="I60" s="3"/>
      <c r="J60" s="26">
        <v>1004.6</v>
      </c>
      <c r="K60" s="26">
        <v>1</v>
      </c>
      <c r="L60" s="26">
        <f t="shared" si="5"/>
        <v>1003.6</v>
      </c>
      <c r="M60" s="12"/>
      <c r="N60" s="11">
        <v>7483.611705904321</v>
      </c>
      <c r="O60" s="11">
        <v>7484.67</v>
      </c>
      <c r="P60" s="11">
        <v>6423.9</v>
      </c>
      <c r="Q60" s="11"/>
      <c r="R60" s="11">
        <f t="shared" si="9"/>
        <v>-2.45</v>
      </c>
      <c r="S60" s="11">
        <v>-2.1</v>
      </c>
      <c r="U60" s="22">
        <f t="shared" si="7"/>
        <v>7481.16</v>
      </c>
      <c r="V60" s="22">
        <f t="shared" si="6"/>
        <v>7482.22</v>
      </c>
      <c r="W60" s="22">
        <f t="shared" si="10"/>
        <v>6421.799999999999</v>
      </c>
      <c r="Y60" s="11"/>
      <c r="Z60" s="11"/>
      <c r="AA60" s="11"/>
      <c r="AB60" s="11"/>
    </row>
    <row r="61" spans="1:28" ht="12.75">
      <c r="A61" s="1" t="s">
        <v>130</v>
      </c>
      <c r="B61" s="1" t="s">
        <v>135</v>
      </c>
      <c r="C61" s="12">
        <v>4747618.388473926</v>
      </c>
      <c r="D61" s="3">
        <v>1562.32</v>
      </c>
      <c r="E61" s="3">
        <v>0</v>
      </c>
      <c r="F61" s="3">
        <f t="shared" si="3"/>
        <v>4746056.068473926</v>
      </c>
      <c r="G61" s="3">
        <f t="shared" si="8"/>
        <v>0</v>
      </c>
      <c r="H61" s="3">
        <f t="shared" si="4"/>
        <v>1562.32</v>
      </c>
      <c r="I61" s="3"/>
      <c r="J61" s="26">
        <v>616.3000000000001</v>
      </c>
      <c r="K61" s="26">
        <v>0</v>
      </c>
      <c r="L61" s="26">
        <f t="shared" si="5"/>
        <v>616.3000000000001</v>
      </c>
      <c r="M61" s="12"/>
      <c r="N61" s="11">
        <v>7703.421042469456</v>
      </c>
      <c r="O61" s="11">
        <v>7703.42</v>
      </c>
      <c r="P61" s="11">
        <v>6423.9</v>
      </c>
      <c r="Q61" s="11"/>
      <c r="R61" s="11">
        <f t="shared" si="9"/>
        <v>-2.53</v>
      </c>
      <c r="S61" s="11">
        <v>-2.1</v>
      </c>
      <c r="U61" s="22">
        <f t="shared" si="7"/>
        <v>7700.89</v>
      </c>
      <c r="V61" s="22">
        <f t="shared" si="6"/>
        <v>7700.89</v>
      </c>
      <c r="W61" s="22">
        <f t="shared" si="10"/>
        <v>6421.799999999999</v>
      </c>
      <c r="Y61" s="11"/>
      <c r="Z61" s="11"/>
      <c r="AA61" s="11"/>
      <c r="AB61" s="11"/>
    </row>
    <row r="62" spans="1:28" ht="12.75">
      <c r="A62" s="1" t="s">
        <v>130</v>
      </c>
      <c r="B62" s="1" t="s">
        <v>134</v>
      </c>
      <c r="C62" s="12">
        <v>2622278.4460659535</v>
      </c>
      <c r="D62" s="3">
        <v>859.4</v>
      </c>
      <c r="E62" s="3">
        <v>0</v>
      </c>
      <c r="F62" s="3">
        <f t="shared" si="3"/>
        <v>2621419.0460659536</v>
      </c>
      <c r="G62" s="3">
        <f t="shared" si="8"/>
        <v>0</v>
      </c>
      <c r="H62" s="3">
        <f t="shared" si="4"/>
        <v>859.4</v>
      </c>
      <c r="I62" s="3"/>
      <c r="J62" s="26">
        <v>239</v>
      </c>
      <c r="K62" s="26">
        <v>0</v>
      </c>
      <c r="L62" s="26">
        <f t="shared" si="5"/>
        <v>239</v>
      </c>
      <c r="M62" s="12"/>
      <c r="N62" s="11">
        <v>10971.87634337219</v>
      </c>
      <c r="O62" s="11">
        <v>10971.88</v>
      </c>
      <c r="P62" s="11">
        <v>6423.9</v>
      </c>
      <c r="Q62" s="11"/>
      <c r="R62" s="11">
        <f t="shared" si="9"/>
        <v>-3.6</v>
      </c>
      <c r="S62" s="11">
        <v>-2.1</v>
      </c>
      <c r="U62" s="22">
        <f t="shared" si="7"/>
        <v>10968.28</v>
      </c>
      <c r="V62" s="22">
        <f t="shared" si="6"/>
        <v>10968.28</v>
      </c>
      <c r="W62" s="22">
        <f t="shared" si="10"/>
        <v>6421.799999999999</v>
      </c>
      <c r="Y62" s="11"/>
      <c r="Z62" s="11"/>
      <c r="AA62" s="11"/>
      <c r="AB62" s="11"/>
    </row>
    <row r="63" spans="1:28" ht="12.75">
      <c r="A63" s="1" t="s">
        <v>130</v>
      </c>
      <c r="B63" s="1" t="s">
        <v>133</v>
      </c>
      <c r="C63" s="12">
        <v>39026296.20866495</v>
      </c>
      <c r="D63" s="3">
        <v>12790.01</v>
      </c>
      <c r="E63" s="3">
        <v>0</v>
      </c>
      <c r="F63" s="3">
        <f t="shared" si="3"/>
        <v>39013506.198664956</v>
      </c>
      <c r="G63" s="3">
        <f t="shared" si="8"/>
        <v>0</v>
      </c>
      <c r="H63" s="3">
        <f t="shared" si="4"/>
        <v>12790.01</v>
      </c>
      <c r="I63" s="3"/>
      <c r="J63" s="26">
        <v>5853.5</v>
      </c>
      <c r="K63" s="26">
        <v>0</v>
      </c>
      <c r="L63" s="26">
        <f t="shared" si="5"/>
        <v>5853.5</v>
      </c>
      <c r="M63" s="12"/>
      <c r="N63" s="11">
        <v>6667.172838244632</v>
      </c>
      <c r="O63" s="11">
        <v>6667.17</v>
      </c>
      <c r="P63" s="11">
        <v>6423.9</v>
      </c>
      <c r="Q63" s="11"/>
      <c r="R63" s="11">
        <f t="shared" si="9"/>
        <v>-2.19</v>
      </c>
      <c r="S63" s="11">
        <v>-2.1</v>
      </c>
      <c r="U63" s="22">
        <f t="shared" si="7"/>
        <v>6664.99</v>
      </c>
      <c r="V63" s="22">
        <f t="shared" si="6"/>
        <v>6664.98</v>
      </c>
      <c r="W63" s="22">
        <f t="shared" si="10"/>
        <v>6421.799999999999</v>
      </c>
      <c r="Y63" s="11"/>
      <c r="Z63" s="11"/>
      <c r="AA63" s="11"/>
      <c r="AB63" s="11"/>
    </row>
    <row r="64" spans="1:28" ht="12.75">
      <c r="A64" s="1" t="s">
        <v>130</v>
      </c>
      <c r="B64" s="1" t="s">
        <v>132</v>
      </c>
      <c r="C64" s="12">
        <v>135258646.9672162</v>
      </c>
      <c r="D64" s="3">
        <v>44328.12</v>
      </c>
      <c r="E64" s="3">
        <v>0</v>
      </c>
      <c r="F64" s="3">
        <f t="shared" si="3"/>
        <v>135214318.8472162</v>
      </c>
      <c r="G64" s="3">
        <f t="shared" si="8"/>
        <v>11322.15</v>
      </c>
      <c r="H64" s="3">
        <f t="shared" si="4"/>
        <v>33005.97</v>
      </c>
      <c r="I64" s="3"/>
      <c r="J64" s="26">
        <v>20222.5</v>
      </c>
      <c r="K64" s="26">
        <v>5391.5</v>
      </c>
      <c r="L64" s="26">
        <f t="shared" si="5"/>
        <v>14831</v>
      </c>
      <c r="M64" s="12"/>
      <c r="N64" s="11">
        <v>6688.522535157186</v>
      </c>
      <c r="O64" s="11">
        <v>6784.72</v>
      </c>
      <c r="P64" s="11">
        <v>6423.9</v>
      </c>
      <c r="Q64" s="11"/>
      <c r="R64" s="11">
        <f t="shared" si="9"/>
        <v>-2.23</v>
      </c>
      <c r="S64" s="11">
        <v>-2.1</v>
      </c>
      <c r="U64" s="22">
        <f t="shared" si="7"/>
        <v>6686.33</v>
      </c>
      <c r="V64" s="22">
        <f t="shared" si="6"/>
        <v>6782.49</v>
      </c>
      <c r="W64" s="22">
        <f t="shared" si="10"/>
        <v>6421.799999999999</v>
      </c>
      <c r="Y64" s="11"/>
      <c r="Z64" s="11"/>
      <c r="AA64" s="11"/>
      <c r="AB64" s="11"/>
    </row>
    <row r="65" spans="1:28" ht="12.75">
      <c r="A65" s="1" t="s">
        <v>130</v>
      </c>
      <c r="B65" s="1" t="s">
        <v>131</v>
      </c>
      <c r="C65" s="12">
        <v>2315287.6401722427</v>
      </c>
      <c r="D65" s="3">
        <v>758.79</v>
      </c>
      <c r="E65" s="3">
        <v>0</v>
      </c>
      <c r="F65" s="3">
        <f t="shared" si="3"/>
        <v>2314528.8501722426</v>
      </c>
      <c r="G65" s="3">
        <f t="shared" si="8"/>
        <v>21</v>
      </c>
      <c r="H65" s="3">
        <f t="shared" si="4"/>
        <v>737.79</v>
      </c>
      <c r="I65" s="3"/>
      <c r="J65" s="26">
        <v>203.1</v>
      </c>
      <c r="K65" s="26">
        <v>10</v>
      </c>
      <c r="L65" s="26">
        <f t="shared" si="5"/>
        <v>193.1</v>
      </c>
      <c r="M65" s="12"/>
      <c r="N65" s="11">
        <v>11399.742196810648</v>
      </c>
      <c r="O65" s="11">
        <v>11657.42</v>
      </c>
      <c r="P65" s="11">
        <v>6423.9</v>
      </c>
      <c r="Q65" s="11"/>
      <c r="R65" s="11">
        <f t="shared" si="9"/>
        <v>-3.82</v>
      </c>
      <c r="S65" s="11">
        <v>-2.1</v>
      </c>
      <c r="U65" s="22">
        <f t="shared" si="7"/>
        <v>11396.01</v>
      </c>
      <c r="V65" s="22">
        <f t="shared" si="6"/>
        <v>11653.6</v>
      </c>
      <c r="W65" s="22">
        <f t="shared" si="10"/>
        <v>6421.799999999999</v>
      </c>
      <c r="Y65" s="11"/>
      <c r="Z65" s="11"/>
      <c r="AA65" s="11"/>
      <c r="AB65" s="11"/>
    </row>
    <row r="66" spans="1:28" ht="12.75">
      <c r="A66" s="1" t="s">
        <v>130</v>
      </c>
      <c r="B66" s="1" t="s">
        <v>129</v>
      </c>
      <c r="C66" s="12">
        <v>2726126.939842521</v>
      </c>
      <c r="D66" s="3">
        <v>893.43</v>
      </c>
      <c r="E66" s="3">
        <v>0</v>
      </c>
      <c r="F66" s="3">
        <f t="shared" si="3"/>
        <v>2725233.509842521</v>
      </c>
      <c r="G66" s="3">
        <f t="shared" si="8"/>
        <v>0</v>
      </c>
      <c r="H66" s="3">
        <f t="shared" si="4"/>
        <v>893.43</v>
      </c>
      <c r="I66" s="3"/>
      <c r="J66" s="26">
        <v>273.9</v>
      </c>
      <c r="K66" s="26">
        <v>0</v>
      </c>
      <c r="L66" s="26">
        <f t="shared" si="5"/>
        <v>273.9</v>
      </c>
      <c r="M66" s="12"/>
      <c r="N66" s="11">
        <v>9953.000875657252</v>
      </c>
      <c r="O66" s="11">
        <v>9953</v>
      </c>
      <c r="P66" s="11">
        <v>6423.9</v>
      </c>
      <c r="Q66" s="11"/>
      <c r="R66" s="11">
        <f t="shared" si="9"/>
        <v>-3.26</v>
      </c>
      <c r="S66" s="11">
        <v>-2.1</v>
      </c>
      <c r="U66" s="22">
        <f t="shared" si="7"/>
        <v>9949.74</v>
      </c>
      <c r="V66" s="22">
        <f t="shared" si="6"/>
        <v>9949.74</v>
      </c>
      <c r="W66" s="22">
        <f t="shared" si="10"/>
        <v>6421.799999999999</v>
      </c>
      <c r="Y66" s="11"/>
      <c r="Z66" s="11"/>
      <c r="AA66" s="11"/>
      <c r="AB66" s="11"/>
    </row>
    <row r="67" spans="1:28" ht="12.75">
      <c r="A67" s="1" t="s">
        <v>127</v>
      </c>
      <c r="B67" s="1" t="s">
        <v>128</v>
      </c>
      <c r="C67" s="12">
        <v>24772547.397781756</v>
      </c>
      <c r="D67" s="3">
        <v>8118.66</v>
      </c>
      <c r="E67" s="3">
        <v>0</v>
      </c>
      <c r="F67" s="3">
        <f t="shared" si="3"/>
        <v>24764428.737781756</v>
      </c>
      <c r="G67" s="3">
        <f t="shared" si="8"/>
        <v>0</v>
      </c>
      <c r="H67" s="3">
        <f t="shared" si="4"/>
        <v>8118.66</v>
      </c>
      <c r="I67" s="3"/>
      <c r="J67" s="26">
        <v>3715.6</v>
      </c>
      <c r="K67" s="26">
        <v>0</v>
      </c>
      <c r="L67" s="26">
        <f t="shared" si="5"/>
        <v>3715.6</v>
      </c>
      <c r="M67" s="12"/>
      <c r="N67" s="11">
        <v>6667.172838244633</v>
      </c>
      <c r="O67" s="11">
        <v>6667.17</v>
      </c>
      <c r="P67" s="11">
        <v>6423.9</v>
      </c>
      <c r="Q67" s="11"/>
      <c r="R67" s="11">
        <f t="shared" si="9"/>
        <v>-2.19</v>
      </c>
      <c r="S67" s="11">
        <v>-2.1</v>
      </c>
      <c r="U67" s="22">
        <f t="shared" si="7"/>
        <v>6664.99</v>
      </c>
      <c r="V67" s="22">
        <f t="shared" si="6"/>
        <v>6664.98</v>
      </c>
      <c r="W67" s="22">
        <f t="shared" si="10"/>
        <v>6421.799999999999</v>
      </c>
      <c r="Y67" s="11"/>
      <c r="Z67" s="11"/>
      <c r="AA67" s="11"/>
      <c r="AB67" s="11"/>
    </row>
    <row r="68" spans="1:28" ht="12.75">
      <c r="A68" s="1" t="s">
        <v>127</v>
      </c>
      <c r="B68" s="1" t="s">
        <v>201</v>
      </c>
      <c r="C68" s="12">
        <v>10329605.530536685</v>
      </c>
      <c r="D68" s="3">
        <v>3385.31</v>
      </c>
      <c r="E68" s="3">
        <v>0</v>
      </c>
      <c r="F68" s="3">
        <f t="shared" si="3"/>
        <v>10326220.220536685</v>
      </c>
      <c r="G68" s="3">
        <f aca="true" t="shared" si="11" ref="G68:G99">K68*-S68</f>
        <v>0</v>
      </c>
      <c r="H68" s="3">
        <f t="shared" si="4"/>
        <v>3385.31</v>
      </c>
      <c r="I68" s="3"/>
      <c r="J68" s="26">
        <v>1513</v>
      </c>
      <c r="K68" s="26">
        <v>0</v>
      </c>
      <c r="L68" s="26">
        <f t="shared" si="5"/>
        <v>1513</v>
      </c>
      <c r="M68" s="12"/>
      <c r="N68" s="11">
        <v>6827.23432289272</v>
      </c>
      <c r="O68" s="11">
        <v>6827.23</v>
      </c>
      <c r="P68" s="11">
        <v>6423.9</v>
      </c>
      <c r="Q68" s="11"/>
      <c r="R68" s="11">
        <f aca="true" t="shared" si="12" ref="R68:R99">ROUND(H68/-L68,2)</f>
        <v>-2.24</v>
      </c>
      <c r="S68" s="11">
        <v>-2.1</v>
      </c>
      <c r="U68" s="22">
        <f t="shared" si="7"/>
        <v>6825</v>
      </c>
      <c r="V68" s="22">
        <f t="shared" si="6"/>
        <v>6824.99</v>
      </c>
      <c r="W68" s="22">
        <f aca="true" t="shared" si="13" ref="W68:W99">P68+S68</f>
        <v>6421.799999999999</v>
      </c>
      <c r="Y68" s="11"/>
      <c r="Z68" s="11"/>
      <c r="AA68" s="11"/>
      <c r="AB68" s="11"/>
    </row>
    <row r="69" spans="1:28" ht="12.75">
      <c r="A69" s="1" t="s">
        <v>127</v>
      </c>
      <c r="B69" s="1" t="s">
        <v>126</v>
      </c>
      <c r="C69" s="12">
        <v>2305618.2412813655</v>
      </c>
      <c r="D69" s="3">
        <v>755.62</v>
      </c>
      <c r="E69" s="3">
        <v>0</v>
      </c>
      <c r="F69" s="3">
        <f aca="true" t="shared" si="14" ref="F69:F132">C69-D69-E69</f>
        <v>2304862.6212813654</v>
      </c>
      <c r="G69" s="3">
        <f t="shared" si="11"/>
        <v>0</v>
      </c>
      <c r="H69" s="3">
        <f aca="true" t="shared" si="15" ref="H69:H132">D69-G69</f>
        <v>755.62</v>
      </c>
      <c r="I69" s="3"/>
      <c r="J69" s="26">
        <v>207.1</v>
      </c>
      <c r="K69" s="26">
        <v>0</v>
      </c>
      <c r="L69" s="26">
        <f aca="true" t="shared" si="16" ref="L69:L132">J69-K69</f>
        <v>207.1</v>
      </c>
      <c r="M69" s="12"/>
      <c r="N69" s="11">
        <v>11132.874173256232</v>
      </c>
      <c r="O69" s="11">
        <v>11132.87</v>
      </c>
      <c r="P69" s="11">
        <v>6423.9</v>
      </c>
      <c r="Q69" s="11"/>
      <c r="R69" s="11">
        <f t="shared" si="12"/>
        <v>-3.65</v>
      </c>
      <c r="S69" s="11">
        <v>-2.1</v>
      </c>
      <c r="U69" s="22">
        <f t="shared" si="7"/>
        <v>11129.23</v>
      </c>
      <c r="V69" s="22">
        <f aca="true" t="shared" si="17" ref="V69:V132">ROUND(O69+R69,2)</f>
        <v>11129.22</v>
      </c>
      <c r="W69" s="22">
        <f t="shared" si="13"/>
        <v>6421.799999999999</v>
      </c>
      <c r="Y69" s="11"/>
      <c r="Z69" s="11"/>
      <c r="AA69" s="11"/>
      <c r="AB69" s="11"/>
    </row>
    <row r="70" spans="1:28" ht="12.75">
      <c r="A70" s="1" t="s">
        <v>124</v>
      </c>
      <c r="B70" s="1" t="s">
        <v>125</v>
      </c>
      <c r="C70" s="12">
        <v>39545627.64642938</v>
      </c>
      <c r="D70" s="3">
        <v>12960.23</v>
      </c>
      <c r="E70" s="3">
        <v>0</v>
      </c>
      <c r="F70" s="3">
        <f t="shared" si="14"/>
        <v>39532667.416429386</v>
      </c>
      <c r="G70" s="3">
        <f t="shared" si="11"/>
        <v>0</v>
      </c>
      <c r="H70" s="3">
        <f t="shared" si="15"/>
        <v>12960.23</v>
      </c>
      <c r="I70" s="3"/>
      <c r="J70" s="26">
        <v>5451.5</v>
      </c>
      <c r="K70" s="26">
        <v>0</v>
      </c>
      <c r="L70" s="26">
        <f t="shared" si="16"/>
        <v>5451.5</v>
      </c>
      <c r="M70" s="12"/>
      <c r="N70" s="11">
        <v>7254.081804788578</v>
      </c>
      <c r="O70" s="11">
        <v>7254.08</v>
      </c>
      <c r="P70" s="11">
        <v>6423.9</v>
      </c>
      <c r="Q70" s="11"/>
      <c r="R70" s="11">
        <f t="shared" si="12"/>
        <v>-2.38</v>
      </c>
      <c r="S70" s="11">
        <v>-2.1</v>
      </c>
      <c r="U70" s="22">
        <f aca="true" t="shared" si="18" ref="U70:U133">ROUND(F70/J70,2)</f>
        <v>7251.7</v>
      </c>
      <c r="V70" s="22">
        <f t="shared" si="17"/>
        <v>7251.7</v>
      </c>
      <c r="W70" s="22">
        <f t="shared" si="13"/>
        <v>6421.799999999999</v>
      </c>
      <c r="Y70" s="11"/>
      <c r="Z70" s="11"/>
      <c r="AA70" s="11"/>
      <c r="AB70" s="11"/>
    </row>
    <row r="71" spans="1:28" ht="12.75">
      <c r="A71" s="1" t="s">
        <v>124</v>
      </c>
      <c r="B71" s="1" t="s">
        <v>202</v>
      </c>
      <c r="C71" s="12">
        <v>31749212.38317973</v>
      </c>
      <c r="D71" s="3">
        <v>10405.12</v>
      </c>
      <c r="E71" s="3">
        <v>0</v>
      </c>
      <c r="F71" s="3">
        <f t="shared" si="14"/>
        <v>31738807.26317973</v>
      </c>
      <c r="G71" s="3">
        <f t="shared" si="11"/>
        <v>0</v>
      </c>
      <c r="H71" s="3">
        <f t="shared" si="15"/>
        <v>10405.12</v>
      </c>
      <c r="I71" s="3"/>
      <c r="J71" s="26">
        <v>4663</v>
      </c>
      <c r="K71" s="26">
        <v>0</v>
      </c>
      <c r="L71" s="26">
        <f t="shared" si="16"/>
        <v>4663</v>
      </c>
      <c r="M71" s="12"/>
      <c r="N71" s="11">
        <v>6808.752387557309</v>
      </c>
      <c r="O71" s="11">
        <v>6808.75</v>
      </c>
      <c r="P71" s="11">
        <v>6423.9</v>
      </c>
      <c r="Q71" s="11"/>
      <c r="R71" s="11">
        <f t="shared" si="12"/>
        <v>-2.23</v>
      </c>
      <c r="S71" s="11">
        <v>-2.1</v>
      </c>
      <c r="U71" s="22">
        <f t="shared" si="18"/>
        <v>6806.52</v>
      </c>
      <c r="V71" s="22">
        <f t="shared" si="17"/>
        <v>6806.52</v>
      </c>
      <c r="W71" s="22">
        <f t="shared" si="13"/>
        <v>6421.799999999999</v>
      </c>
      <c r="Y71" s="11"/>
      <c r="Z71" s="11"/>
      <c r="AA71" s="11"/>
      <c r="AB71" s="11"/>
    </row>
    <row r="72" spans="1:28" ht="12.75">
      <c r="A72" s="1" t="s">
        <v>124</v>
      </c>
      <c r="B72" s="1" t="s">
        <v>203</v>
      </c>
      <c r="C72" s="12">
        <v>7547102.402007005</v>
      </c>
      <c r="D72" s="3">
        <v>2473.4</v>
      </c>
      <c r="E72" s="3">
        <v>0</v>
      </c>
      <c r="F72" s="3">
        <f t="shared" si="14"/>
        <v>7544629.002007005</v>
      </c>
      <c r="G72" s="3">
        <f t="shared" si="11"/>
        <v>0</v>
      </c>
      <c r="H72" s="3">
        <f t="shared" si="15"/>
        <v>2473.4</v>
      </c>
      <c r="I72" s="3"/>
      <c r="J72" s="26">
        <v>1027.9</v>
      </c>
      <c r="K72" s="26">
        <v>0</v>
      </c>
      <c r="L72" s="26">
        <f t="shared" si="16"/>
        <v>1027.9</v>
      </c>
      <c r="M72" s="12"/>
      <c r="N72" s="11">
        <v>7342.253528560175</v>
      </c>
      <c r="O72" s="11">
        <v>7342.25</v>
      </c>
      <c r="P72" s="11">
        <v>6423.9</v>
      </c>
      <c r="Q72" s="11"/>
      <c r="R72" s="11">
        <f t="shared" si="12"/>
        <v>-2.41</v>
      </c>
      <c r="S72" s="11">
        <v>-2.1</v>
      </c>
      <c r="U72" s="22">
        <f t="shared" si="18"/>
        <v>7339.85</v>
      </c>
      <c r="V72" s="22">
        <f t="shared" si="17"/>
        <v>7339.84</v>
      </c>
      <c r="W72" s="22">
        <f t="shared" si="13"/>
        <v>6421.799999999999</v>
      </c>
      <c r="Y72" s="11"/>
      <c r="Z72" s="11"/>
      <c r="AA72" s="11"/>
      <c r="AB72" s="11"/>
    </row>
    <row r="73" spans="1:28" ht="12.75">
      <c r="A73" s="1" t="s">
        <v>123</v>
      </c>
      <c r="B73" s="1" t="s">
        <v>123</v>
      </c>
      <c r="C73" s="12">
        <v>3451666.933329675</v>
      </c>
      <c r="D73" s="3">
        <v>1131.21</v>
      </c>
      <c r="E73" s="3">
        <v>0</v>
      </c>
      <c r="F73" s="3">
        <f t="shared" si="14"/>
        <v>3450535.723329675</v>
      </c>
      <c r="G73" s="3">
        <f t="shared" si="11"/>
        <v>0</v>
      </c>
      <c r="H73" s="3">
        <f t="shared" si="15"/>
        <v>1131.21</v>
      </c>
      <c r="I73" s="3"/>
      <c r="J73" s="26">
        <v>393.4</v>
      </c>
      <c r="K73" s="26">
        <v>0</v>
      </c>
      <c r="L73" s="26">
        <f t="shared" si="16"/>
        <v>393.4</v>
      </c>
      <c r="M73" s="12"/>
      <c r="N73" s="11">
        <v>8773.937298753623</v>
      </c>
      <c r="O73" s="11">
        <v>8773.94</v>
      </c>
      <c r="P73" s="11">
        <v>6423.9</v>
      </c>
      <c r="Q73" s="11"/>
      <c r="R73" s="11">
        <f t="shared" si="12"/>
        <v>-2.88</v>
      </c>
      <c r="S73" s="11">
        <v>-2.1</v>
      </c>
      <c r="U73" s="22">
        <f t="shared" si="18"/>
        <v>8771.06</v>
      </c>
      <c r="V73" s="22">
        <f t="shared" si="17"/>
        <v>8771.06</v>
      </c>
      <c r="W73" s="22">
        <f t="shared" si="13"/>
        <v>6421.799999999999</v>
      </c>
      <c r="Y73" s="11"/>
      <c r="Z73" s="11"/>
      <c r="AA73" s="11"/>
      <c r="AB73" s="11"/>
    </row>
    <row r="74" spans="1:28" ht="12.75">
      <c r="A74" s="1" t="s">
        <v>121</v>
      </c>
      <c r="B74" s="1" t="s">
        <v>122</v>
      </c>
      <c r="C74" s="12">
        <v>3664086.5437091365</v>
      </c>
      <c r="D74" s="3">
        <v>1200.83</v>
      </c>
      <c r="E74" s="3">
        <v>0</v>
      </c>
      <c r="F74" s="3">
        <f t="shared" si="14"/>
        <v>3662885.7137091365</v>
      </c>
      <c r="G74" s="3">
        <f t="shared" si="11"/>
        <v>0</v>
      </c>
      <c r="H74" s="3">
        <f t="shared" si="15"/>
        <v>1200.83</v>
      </c>
      <c r="I74" s="3"/>
      <c r="J74" s="26">
        <v>433.3</v>
      </c>
      <c r="K74" s="26">
        <v>0</v>
      </c>
      <c r="L74" s="26">
        <f t="shared" si="16"/>
        <v>433.3</v>
      </c>
      <c r="M74" s="12"/>
      <c r="N74" s="11">
        <v>8456.234811237333</v>
      </c>
      <c r="O74" s="11">
        <v>8456.23</v>
      </c>
      <c r="P74" s="11">
        <v>6423.9</v>
      </c>
      <c r="Q74" s="11"/>
      <c r="R74" s="11">
        <f t="shared" si="12"/>
        <v>-2.77</v>
      </c>
      <c r="S74" s="11">
        <v>-2.1</v>
      </c>
      <c r="U74" s="22">
        <f t="shared" si="18"/>
        <v>8453.46</v>
      </c>
      <c r="V74" s="22">
        <f t="shared" si="17"/>
        <v>8453.46</v>
      </c>
      <c r="W74" s="22">
        <f t="shared" si="13"/>
        <v>6421.799999999999</v>
      </c>
      <c r="Y74" s="11"/>
      <c r="Z74" s="11"/>
      <c r="AA74" s="11"/>
      <c r="AB74" s="11"/>
    </row>
    <row r="75" spans="1:28" ht="12.75">
      <c r="A75" s="1" t="s">
        <v>121</v>
      </c>
      <c r="B75" s="1" t="s">
        <v>120</v>
      </c>
      <c r="C75" s="12">
        <v>8619633.409848034</v>
      </c>
      <c r="D75" s="3">
        <v>2824.9</v>
      </c>
      <c r="E75" s="3">
        <v>0</v>
      </c>
      <c r="F75" s="3">
        <f t="shared" si="14"/>
        <v>8616808.509848034</v>
      </c>
      <c r="G75" s="3">
        <f t="shared" si="11"/>
        <v>0</v>
      </c>
      <c r="H75" s="3">
        <f t="shared" si="15"/>
        <v>2824.9</v>
      </c>
      <c r="I75" s="3"/>
      <c r="J75" s="26">
        <v>1222.5</v>
      </c>
      <c r="K75" s="26">
        <v>0</v>
      </c>
      <c r="L75" s="26">
        <f t="shared" si="16"/>
        <v>1222.5</v>
      </c>
      <c r="M75" s="12"/>
      <c r="N75" s="11">
        <v>7050.824875131317</v>
      </c>
      <c r="O75" s="11">
        <v>7050.82</v>
      </c>
      <c r="P75" s="11">
        <v>6423.9</v>
      </c>
      <c r="Q75" s="11"/>
      <c r="R75" s="11">
        <f t="shared" si="12"/>
        <v>-2.31</v>
      </c>
      <c r="S75" s="11">
        <v>-2.1</v>
      </c>
      <c r="U75" s="22">
        <f t="shared" si="18"/>
        <v>7048.51</v>
      </c>
      <c r="V75" s="22">
        <f t="shared" si="17"/>
        <v>7048.51</v>
      </c>
      <c r="W75" s="22">
        <f t="shared" si="13"/>
        <v>6421.799999999999</v>
      </c>
      <c r="Y75" s="11"/>
      <c r="Z75" s="11"/>
      <c r="AA75" s="11"/>
      <c r="AB75" s="11"/>
    </row>
    <row r="76" spans="1:28" ht="12.75">
      <c r="A76" s="1" t="s">
        <v>119</v>
      </c>
      <c r="B76" s="1" t="s">
        <v>119</v>
      </c>
      <c r="C76" s="12">
        <v>12702797.213281434</v>
      </c>
      <c r="D76" s="3">
        <v>4163.07</v>
      </c>
      <c r="E76" s="3">
        <v>0</v>
      </c>
      <c r="F76" s="3">
        <f t="shared" si="14"/>
        <v>12698634.143281434</v>
      </c>
      <c r="G76" s="3">
        <f t="shared" si="11"/>
        <v>0</v>
      </c>
      <c r="H76" s="3">
        <f t="shared" si="15"/>
        <v>4163.07</v>
      </c>
      <c r="I76" s="3"/>
      <c r="J76" s="26">
        <v>1817.3</v>
      </c>
      <c r="K76" s="26">
        <v>0</v>
      </c>
      <c r="L76" s="26">
        <f t="shared" si="16"/>
        <v>1817.3</v>
      </c>
      <c r="M76" s="12"/>
      <c r="N76" s="11">
        <v>6989.928582667382</v>
      </c>
      <c r="O76" s="11">
        <v>6989.93</v>
      </c>
      <c r="P76" s="11">
        <v>6423.9</v>
      </c>
      <c r="Q76" s="11"/>
      <c r="R76" s="11">
        <f t="shared" si="12"/>
        <v>-2.29</v>
      </c>
      <c r="S76" s="11">
        <v>-2.1</v>
      </c>
      <c r="U76" s="22">
        <f t="shared" si="18"/>
        <v>6987.64</v>
      </c>
      <c r="V76" s="22">
        <f t="shared" si="17"/>
        <v>6987.64</v>
      </c>
      <c r="W76" s="22">
        <f t="shared" si="13"/>
        <v>6421.799999999999</v>
      </c>
      <c r="Y76" s="11"/>
      <c r="Z76" s="11"/>
      <c r="AA76" s="11"/>
      <c r="AB76" s="11"/>
    </row>
    <row r="77" spans="1:28" ht="12.75">
      <c r="A77" s="1" t="s">
        <v>118</v>
      </c>
      <c r="B77" s="1" t="s">
        <v>118</v>
      </c>
      <c r="C77" s="12">
        <v>1270603.235678549</v>
      </c>
      <c r="D77" s="3">
        <v>416.41</v>
      </c>
      <c r="E77" s="3">
        <v>0</v>
      </c>
      <c r="F77" s="3">
        <f t="shared" si="14"/>
        <v>1270186.825678549</v>
      </c>
      <c r="G77" s="3">
        <f t="shared" si="11"/>
        <v>0</v>
      </c>
      <c r="H77" s="3">
        <f t="shared" si="15"/>
        <v>416.41</v>
      </c>
      <c r="I77" s="3"/>
      <c r="J77" s="26">
        <v>87.9</v>
      </c>
      <c r="K77" s="26">
        <v>0</v>
      </c>
      <c r="L77" s="26">
        <f t="shared" si="16"/>
        <v>87.9</v>
      </c>
      <c r="M77" s="12"/>
      <c r="N77" s="11">
        <v>14455.099382008519</v>
      </c>
      <c r="O77" s="11">
        <v>14455.1</v>
      </c>
      <c r="P77" s="11">
        <v>6423.9</v>
      </c>
      <c r="Q77" s="11"/>
      <c r="R77" s="11">
        <f t="shared" si="12"/>
        <v>-4.74</v>
      </c>
      <c r="S77" s="11">
        <v>-2.1</v>
      </c>
      <c r="U77" s="22">
        <f t="shared" si="18"/>
        <v>14450.36</v>
      </c>
      <c r="V77" s="22">
        <f t="shared" si="17"/>
        <v>14450.36</v>
      </c>
      <c r="W77" s="22">
        <f t="shared" si="13"/>
        <v>6421.799999999999</v>
      </c>
      <c r="Y77" s="11"/>
      <c r="Z77" s="11"/>
      <c r="AA77" s="11"/>
      <c r="AB77" s="11"/>
    </row>
    <row r="78" spans="1:28" ht="12.75">
      <c r="A78" s="1" t="s">
        <v>117</v>
      </c>
      <c r="B78" s="1" t="s">
        <v>117</v>
      </c>
      <c r="C78" s="12">
        <v>3914776.931759876</v>
      </c>
      <c r="D78" s="3">
        <v>1283.24</v>
      </c>
      <c r="E78" s="3">
        <v>0</v>
      </c>
      <c r="F78" s="3">
        <f t="shared" si="14"/>
        <v>3913493.691759876</v>
      </c>
      <c r="G78" s="3">
        <f t="shared" si="11"/>
        <v>0</v>
      </c>
      <c r="H78" s="3">
        <f t="shared" si="15"/>
        <v>1283.24</v>
      </c>
      <c r="I78" s="3"/>
      <c r="J78" s="26">
        <v>510.3</v>
      </c>
      <c r="K78" s="26">
        <v>0</v>
      </c>
      <c r="L78" s="26">
        <f t="shared" si="16"/>
        <v>510.3</v>
      </c>
      <c r="M78" s="12"/>
      <c r="N78" s="11">
        <v>7671.520540387764</v>
      </c>
      <c r="O78" s="11">
        <v>7671.52</v>
      </c>
      <c r="P78" s="11">
        <v>6423.9</v>
      </c>
      <c r="Q78" s="11"/>
      <c r="R78" s="11">
        <f t="shared" si="12"/>
        <v>-2.51</v>
      </c>
      <c r="S78" s="11">
        <v>-2.1</v>
      </c>
      <c r="U78" s="22">
        <f t="shared" si="18"/>
        <v>7669.01</v>
      </c>
      <c r="V78" s="22">
        <f t="shared" si="17"/>
        <v>7669.01</v>
      </c>
      <c r="W78" s="22">
        <f t="shared" si="13"/>
        <v>6421.799999999999</v>
      </c>
      <c r="Y78" s="11"/>
      <c r="Z78" s="11"/>
      <c r="AA78" s="11"/>
      <c r="AB78" s="11"/>
    </row>
    <row r="79" spans="1:28" ht="12.75">
      <c r="A79" s="1" t="s">
        <v>117</v>
      </c>
      <c r="B79" s="1" t="s">
        <v>116</v>
      </c>
      <c r="C79" s="12">
        <v>2186152.72029015</v>
      </c>
      <c r="D79" s="3">
        <v>716.46</v>
      </c>
      <c r="E79" s="3">
        <v>0</v>
      </c>
      <c r="F79" s="3">
        <f t="shared" si="14"/>
        <v>2185436.26029015</v>
      </c>
      <c r="G79" s="3">
        <f t="shared" si="11"/>
        <v>0</v>
      </c>
      <c r="H79" s="3">
        <f t="shared" si="15"/>
        <v>716.46</v>
      </c>
      <c r="I79" s="3"/>
      <c r="J79" s="26">
        <v>204.1</v>
      </c>
      <c r="K79" s="26">
        <v>0</v>
      </c>
      <c r="L79" s="26">
        <f t="shared" si="16"/>
        <v>204.1</v>
      </c>
      <c r="M79" s="12"/>
      <c r="N79" s="11">
        <v>10711.18432283268</v>
      </c>
      <c r="O79" s="11">
        <v>10711.18</v>
      </c>
      <c r="P79" s="11">
        <v>6423.9</v>
      </c>
      <c r="Q79" s="11"/>
      <c r="R79" s="11">
        <f t="shared" si="12"/>
        <v>-3.51</v>
      </c>
      <c r="S79" s="11">
        <v>-2.1</v>
      </c>
      <c r="U79" s="22">
        <f t="shared" si="18"/>
        <v>10707.67</v>
      </c>
      <c r="V79" s="22">
        <f t="shared" si="17"/>
        <v>10707.67</v>
      </c>
      <c r="W79" s="22">
        <f t="shared" si="13"/>
        <v>6421.799999999999</v>
      </c>
      <c r="Y79" s="11"/>
      <c r="Z79" s="11"/>
      <c r="AA79" s="11"/>
      <c r="AB79" s="11"/>
    </row>
    <row r="80" spans="1:28" ht="12.75">
      <c r="A80" s="1" t="s">
        <v>115</v>
      </c>
      <c r="B80" s="1" t="s">
        <v>114</v>
      </c>
      <c r="C80" s="12">
        <v>2174599.537759294</v>
      </c>
      <c r="D80" s="3">
        <v>712.68</v>
      </c>
      <c r="E80" s="3">
        <v>0</v>
      </c>
      <c r="F80" s="3">
        <f t="shared" si="14"/>
        <v>2173886.8577592936</v>
      </c>
      <c r="G80" s="3">
        <f t="shared" si="11"/>
        <v>0</v>
      </c>
      <c r="H80" s="3">
        <f t="shared" si="15"/>
        <v>712.68</v>
      </c>
      <c r="I80" s="3"/>
      <c r="J80" s="26">
        <v>181.89999999999998</v>
      </c>
      <c r="K80" s="26">
        <v>0</v>
      </c>
      <c r="L80" s="26">
        <f t="shared" si="16"/>
        <v>181.89999999999998</v>
      </c>
      <c r="M80" s="12"/>
      <c r="N80" s="11">
        <v>11954.917744691007</v>
      </c>
      <c r="O80" s="11">
        <v>11954.92</v>
      </c>
      <c r="P80" s="11">
        <v>6423.9</v>
      </c>
      <c r="Q80" s="11"/>
      <c r="R80" s="11">
        <f t="shared" si="12"/>
        <v>-3.92</v>
      </c>
      <c r="S80" s="11">
        <v>-2.1</v>
      </c>
      <c r="U80" s="22">
        <f t="shared" si="18"/>
        <v>11951</v>
      </c>
      <c r="V80" s="22">
        <f t="shared" si="17"/>
        <v>11951</v>
      </c>
      <c r="W80" s="22">
        <f t="shared" si="13"/>
        <v>6421.799999999999</v>
      </c>
      <c r="Y80" s="11"/>
      <c r="Z80" s="11"/>
      <c r="AA80" s="11"/>
      <c r="AB80" s="11"/>
    </row>
    <row r="81" spans="1:28" ht="12.75">
      <c r="A81" s="1" t="s">
        <v>113</v>
      </c>
      <c r="B81" s="1" t="s">
        <v>113</v>
      </c>
      <c r="C81" s="12">
        <v>555739148.9135077</v>
      </c>
      <c r="D81" s="3">
        <v>182131.58</v>
      </c>
      <c r="E81" s="3">
        <v>0</v>
      </c>
      <c r="F81" s="3">
        <f t="shared" si="14"/>
        <v>555557017.3335077</v>
      </c>
      <c r="G81" s="3">
        <f t="shared" si="11"/>
        <v>798</v>
      </c>
      <c r="H81" s="3">
        <f t="shared" si="15"/>
        <v>181333.58</v>
      </c>
      <c r="I81" s="3"/>
      <c r="J81" s="26">
        <v>81130.3</v>
      </c>
      <c r="K81" s="26">
        <v>380</v>
      </c>
      <c r="L81" s="26">
        <f t="shared" si="16"/>
        <v>80750.3</v>
      </c>
      <c r="M81" s="12"/>
      <c r="N81" s="11">
        <v>6849.958017084957</v>
      </c>
      <c r="O81" s="11">
        <v>6851.96</v>
      </c>
      <c r="P81" s="11">
        <v>6423.9</v>
      </c>
      <c r="Q81" s="13"/>
      <c r="R81" s="11">
        <f t="shared" si="12"/>
        <v>-2.25</v>
      </c>
      <c r="S81" s="11">
        <v>-2.1</v>
      </c>
      <c r="U81" s="22">
        <f t="shared" si="18"/>
        <v>6847.71</v>
      </c>
      <c r="V81" s="22">
        <f t="shared" si="17"/>
        <v>6849.71</v>
      </c>
      <c r="W81" s="22">
        <f t="shared" si="13"/>
        <v>6421.799999999999</v>
      </c>
      <c r="Y81" s="11"/>
      <c r="Z81" s="11"/>
      <c r="AA81" s="11"/>
      <c r="AB81" s="11"/>
    </row>
    <row r="82" spans="1:28" ht="12.75">
      <c r="A82" s="1" t="s">
        <v>111</v>
      </c>
      <c r="B82" s="1" t="s">
        <v>112</v>
      </c>
      <c r="C82" s="12">
        <v>1847877.572356565</v>
      </c>
      <c r="D82" s="3">
        <v>605.6</v>
      </c>
      <c r="E82" s="3">
        <v>0</v>
      </c>
      <c r="F82" s="3">
        <f t="shared" si="14"/>
        <v>1847271.9723565648</v>
      </c>
      <c r="G82" s="3">
        <f t="shared" si="11"/>
        <v>0</v>
      </c>
      <c r="H82" s="3">
        <f t="shared" si="15"/>
        <v>605.6</v>
      </c>
      <c r="I82" s="3"/>
      <c r="J82" s="26">
        <v>162.5</v>
      </c>
      <c r="K82" s="26">
        <v>0</v>
      </c>
      <c r="L82" s="26">
        <f t="shared" si="16"/>
        <v>162.5</v>
      </c>
      <c r="M82" s="12"/>
      <c r="N82" s="11">
        <v>11371.554291425015</v>
      </c>
      <c r="O82" s="11">
        <v>11371.55</v>
      </c>
      <c r="P82" s="11">
        <v>6423.9</v>
      </c>
      <c r="Q82" s="11"/>
      <c r="R82" s="11">
        <f t="shared" si="12"/>
        <v>-3.73</v>
      </c>
      <c r="S82" s="11">
        <v>-2.1</v>
      </c>
      <c r="U82" s="22">
        <f t="shared" si="18"/>
        <v>11367.83</v>
      </c>
      <c r="V82" s="22">
        <f t="shared" si="17"/>
        <v>11367.82</v>
      </c>
      <c r="W82" s="22">
        <f t="shared" si="13"/>
        <v>6421.799999999999</v>
      </c>
      <c r="Y82" s="11"/>
      <c r="Z82" s="11"/>
      <c r="AA82" s="11"/>
      <c r="AB82" s="11"/>
    </row>
    <row r="83" spans="1:28" ht="12.75">
      <c r="A83" s="1" t="s">
        <v>111</v>
      </c>
      <c r="B83" s="1" t="s">
        <v>110</v>
      </c>
      <c r="C83" s="12">
        <v>920589.9777046598</v>
      </c>
      <c r="D83" s="3">
        <v>301.7</v>
      </c>
      <c r="E83" s="3">
        <v>0</v>
      </c>
      <c r="F83" s="3">
        <f t="shared" si="14"/>
        <v>920288.2777046598</v>
      </c>
      <c r="G83" s="3">
        <f t="shared" si="11"/>
        <v>0</v>
      </c>
      <c r="H83" s="3">
        <f t="shared" si="15"/>
        <v>301.7</v>
      </c>
      <c r="I83" s="3"/>
      <c r="J83" s="26">
        <v>70</v>
      </c>
      <c r="K83" s="26">
        <v>0</v>
      </c>
      <c r="L83" s="26">
        <f t="shared" si="16"/>
        <v>70</v>
      </c>
      <c r="M83" s="12"/>
      <c r="N83" s="11">
        <v>13151.285395780855</v>
      </c>
      <c r="O83" s="11">
        <v>13151.29</v>
      </c>
      <c r="P83" s="11">
        <v>6423.9</v>
      </c>
      <c r="Q83" s="11"/>
      <c r="R83" s="11">
        <f t="shared" si="12"/>
        <v>-4.31</v>
      </c>
      <c r="S83" s="11">
        <v>-2.1</v>
      </c>
      <c r="U83" s="22">
        <f t="shared" si="18"/>
        <v>13146.98</v>
      </c>
      <c r="V83" s="22">
        <f t="shared" si="17"/>
        <v>13146.98</v>
      </c>
      <c r="W83" s="22">
        <f t="shared" si="13"/>
        <v>6421.799999999999</v>
      </c>
      <c r="Y83" s="11"/>
      <c r="Z83" s="11"/>
      <c r="AA83" s="11"/>
      <c r="AB83" s="11"/>
    </row>
    <row r="84" spans="1:28" ht="12.75">
      <c r="A84" s="1" t="s">
        <v>106</v>
      </c>
      <c r="B84" s="1" t="s">
        <v>204</v>
      </c>
      <c r="C84" s="12">
        <v>1947929.421160728</v>
      </c>
      <c r="D84" s="3">
        <v>638.39</v>
      </c>
      <c r="E84" s="3">
        <v>0</v>
      </c>
      <c r="F84" s="3">
        <f t="shared" si="14"/>
        <v>1947291.031160728</v>
      </c>
      <c r="G84" s="3">
        <f t="shared" si="11"/>
        <v>0</v>
      </c>
      <c r="H84" s="3">
        <f t="shared" si="15"/>
        <v>638.39</v>
      </c>
      <c r="I84" s="3"/>
      <c r="J84" s="26">
        <v>169.1</v>
      </c>
      <c r="K84" s="26">
        <v>0</v>
      </c>
      <c r="L84" s="26">
        <f t="shared" si="16"/>
        <v>169.1</v>
      </c>
      <c r="M84" s="12"/>
      <c r="N84" s="11">
        <v>11519.39338356433</v>
      </c>
      <c r="O84" s="11">
        <v>11519.39</v>
      </c>
      <c r="P84" s="11">
        <v>6423.9</v>
      </c>
      <c r="Q84" s="11"/>
      <c r="R84" s="11">
        <f t="shared" si="12"/>
        <v>-3.78</v>
      </c>
      <c r="S84" s="11">
        <v>-2.1</v>
      </c>
      <c r="U84" s="22">
        <f t="shared" si="18"/>
        <v>11515.62</v>
      </c>
      <c r="V84" s="22">
        <f t="shared" si="17"/>
        <v>11515.61</v>
      </c>
      <c r="W84" s="22">
        <f t="shared" si="13"/>
        <v>6421.799999999999</v>
      </c>
      <c r="Y84" s="11"/>
      <c r="Z84" s="11"/>
      <c r="AA84" s="11"/>
      <c r="AB84" s="11"/>
    </row>
    <row r="85" spans="1:28" ht="12.75">
      <c r="A85" s="1" t="s">
        <v>106</v>
      </c>
      <c r="B85" s="1" t="s">
        <v>109</v>
      </c>
      <c r="C85" s="12">
        <v>1369938.7514823098</v>
      </c>
      <c r="D85" s="3">
        <v>448.97</v>
      </c>
      <c r="E85" s="3">
        <v>0</v>
      </c>
      <c r="F85" s="3">
        <f t="shared" si="14"/>
        <v>1369489.7814823098</v>
      </c>
      <c r="G85" s="3">
        <f t="shared" si="11"/>
        <v>0</v>
      </c>
      <c r="H85" s="3">
        <f t="shared" si="15"/>
        <v>448.97</v>
      </c>
      <c r="I85" s="3"/>
      <c r="J85" s="26">
        <v>111.69999999999999</v>
      </c>
      <c r="K85" s="26">
        <v>0</v>
      </c>
      <c r="L85" s="26">
        <f t="shared" si="16"/>
        <v>111.69999999999999</v>
      </c>
      <c r="M85" s="12"/>
      <c r="N85" s="11">
        <v>12264.44719321674</v>
      </c>
      <c r="O85" s="11">
        <v>12264.45</v>
      </c>
      <c r="P85" s="11">
        <v>6423.9</v>
      </c>
      <c r="Q85" s="11"/>
      <c r="R85" s="11">
        <f t="shared" si="12"/>
        <v>-4.02</v>
      </c>
      <c r="S85" s="11">
        <v>-2.1</v>
      </c>
      <c r="U85" s="22">
        <f t="shared" si="18"/>
        <v>12260.43</v>
      </c>
      <c r="V85" s="22">
        <f t="shared" si="17"/>
        <v>12260.43</v>
      </c>
      <c r="W85" s="22">
        <f t="shared" si="13"/>
        <v>6421.799999999999</v>
      </c>
      <c r="Y85" s="11"/>
      <c r="Z85" s="11"/>
      <c r="AA85" s="11"/>
      <c r="AB85" s="11"/>
    </row>
    <row r="86" spans="1:28" ht="12.75">
      <c r="A86" s="1" t="s">
        <v>106</v>
      </c>
      <c r="B86" s="1" t="s">
        <v>108</v>
      </c>
      <c r="C86" s="12">
        <v>1987497.1805391242</v>
      </c>
      <c r="D86" s="3">
        <v>651.36</v>
      </c>
      <c r="E86" s="3">
        <v>0</v>
      </c>
      <c r="F86" s="3">
        <f t="shared" si="14"/>
        <v>1986845.820539124</v>
      </c>
      <c r="G86" s="3">
        <f t="shared" si="11"/>
        <v>0</v>
      </c>
      <c r="H86" s="3">
        <f t="shared" si="15"/>
        <v>651.36</v>
      </c>
      <c r="I86" s="3"/>
      <c r="J86" s="26">
        <v>174.4</v>
      </c>
      <c r="K86" s="26">
        <v>0</v>
      </c>
      <c r="L86" s="26">
        <f t="shared" si="16"/>
        <v>174.4</v>
      </c>
      <c r="M86" s="12"/>
      <c r="N86" s="11">
        <v>11396.199429696813</v>
      </c>
      <c r="O86" s="11">
        <v>11396.2</v>
      </c>
      <c r="P86" s="11">
        <v>6423.9</v>
      </c>
      <c r="Q86" s="11"/>
      <c r="R86" s="11">
        <f t="shared" si="12"/>
        <v>-3.73</v>
      </c>
      <c r="S86" s="11">
        <v>-2.1</v>
      </c>
      <c r="U86" s="22">
        <f t="shared" si="18"/>
        <v>11392.46</v>
      </c>
      <c r="V86" s="22">
        <f t="shared" si="17"/>
        <v>11392.47</v>
      </c>
      <c r="W86" s="22">
        <f t="shared" si="13"/>
        <v>6421.799999999999</v>
      </c>
      <c r="Y86" s="11"/>
      <c r="Z86" s="11"/>
      <c r="AA86" s="11"/>
      <c r="AB86" s="11"/>
    </row>
    <row r="87" spans="1:28" ht="12.75">
      <c r="A87" s="1" t="s">
        <v>106</v>
      </c>
      <c r="B87" s="1" t="s">
        <v>107</v>
      </c>
      <c r="C87" s="12">
        <v>1532357.054715924</v>
      </c>
      <c r="D87" s="3">
        <v>502.2</v>
      </c>
      <c r="E87" s="3">
        <v>0</v>
      </c>
      <c r="F87" s="3">
        <f t="shared" si="14"/>
        <v>1531854.854715924</v>
      </c>
      <c r="G87" s="3">
        <f t="shared" si="11"/>
        <v>0</v>
      </c>
      <c r="H87" s="3">
        <f t="shared" si="15"/>
        <v>502.2</v>
      </c>
      <c r="I87" s="3"/>
      <c r="J87" s="26">
        <v>121</v>
      </c>
      <c r="K87" s="26">
        <v>0</v>
      </c>
      <c r="L87" s="26">
        <f t="shared" si="16"/>
        <v>121</v>
      </c>
      <c r="M87" s="12"/>
      <c r="N87" s="11">
        <v>12664.107890214247</v>
      </c>
      <c r="O87" s="11">
        <v>12664.11</v>
      </c>
      <c r="P87" s="11">
        <v>6423.9</v>
      </c>
      <c r="Q87" s="11"/>
      <c r="R87" s="11">
        <f t="shared" si="12"/>
        <v>-4.15</v>
      </c>
      <c r="S87" s="11">
        <v>-2.1</v>
      </c>
      <c r="U87" s="22">
        <f t="shared" si="18"/>
        <v>12659.96</v>
      </c>
      <c r="V87" s="22">
        <f t="shared" si="17"/>
        <v>12659.96</v>
      </c>
      <c r="W87" s="22">
        <f t="shared" si="13"/>
        <v>6421.799999999999</v>
      </c>
      <c r="Y87" s="11"/>
      <c r="Z87" s="11"/>
      <c r="AA87" s="11"/>
      <c r="AB87" s="11"/>
    </row>
    <row r="88" spans="1:28" ht="12.75">
      <c r="A88" s="1" t="s">
        <v>106</v>
      </c>
      <c r="B88" s="1" t="s">
        <v>105</v>
      </c>
      <c r="C88" s="12">
        <v>5118475.869736163</v>
      </c>
      <c r="D88" s="3">
        <v>1677.47</v>
      </c>
      <c r="E88" s="3">
        <v>0</v>
      </c>
      <c r="F88" s="3">
        <f t="shared" si="14"/>
        <v>5116798.399736163</v>
      </c>
      <c r="G88" s="3">
        <f t="shared" si="11"/>
        <v>0</v>
      </c>
      <c r="H88" s="3">
        <f t="shared" si="15"/>
        <v>1677.47</v>
      </c>
      <c r="I88" s="3"/>
      <c r="J88" s="26">
        <v>722.6</v>
      </c>
      <c r="K88" s="26">
        <v>0</v>
      </c>
      <c r="L88" s="26">
        <f t="shared" si="16"/>
        <v>722.6</v>
      </c>
      <c r="M88" s="12"/>
      <c r="N88" s="11">
        <v>7083.415263958155</v>
      </c>
      <c r="O88" s="11">
        <v>7083.42</v>
      </c>
      <c r="P88" s="11">
        <v>6423.9</v>
      </c>
      <c r="Q88" s="11"/>
      <c r="R88" s="11">
        <f t="shared" si="12"/>
        <v>-2.32</v>
      </c>
      <c r="S88" s="11">
        <v>-2.1</v>
      </c>
      <c r="U88" s="22">
        <f t="shared" si="18"/>
        <v>7081.09</v>
      </c>
      <c r="V88" s="22">
        <f t="shared" si="17"/>
        <v>7081.1</v>
      </c>
      <c r="W88" s="22">
        <f t="shared" si="13"/>
        <v>6421.799999999999</v>
      </c>
      <c r="Y88" s="11"/>
      <c r="Z88" s="11"/>
      <c r="AA88" s="11"/>
      <c r="AB88" s="11"/>
    </row>
    <row r="89" spans="1:28" ht="12.75">
      <c r="A89" s="1" t="s">
        <v>104</v>
      </c>
      <c r="B89" s="1" t="s">
        <v>104</v>
      </c>
      <c r="C89" s="12">
        <v>7740745.621215239</v>
      </c>
      <c r="D89" s="3">
        <v>2536.86</v>
      </c>
      <c r="E89" s="3">
        <v>0</v>
      </c>
      <c r="F89" s="3">
        <f t="shared" si="14"/>
        <v>7738208.761215239</v>
      </c>
      <c r="G89" s="3">
        <f t="shared" si="11"/>
        <v>0</v>
      </c>
      <c r="H89" s="3">
        <f t="shared" si="15"/>
        <v>2536.86</v>
      </c>
      <c r="I89" s="3"/>
      <c r="J89" s="26">
        <v>1035.7</v>
      </c>
      <c r="K89" s="26">
        <v>0</v>
      </c>
      <c r="L89" s="26">
        <f t="shared" si="16"/>
        <v>1035.7</v>
      </c>
      <c r="M89" s="12"/>
      <c r="N89" s="11">
        <v>7473.926447055363</v>
      </c>
      <c r="O89" s="11">
        <v>7473.93</v>
      </c>
      <c r="P89" s="11">
        <v>6423.9</v>
      </c>
      <c r="Q89" s="11"/>
      <c r="R89" s="11">
        <f t="shared" si="12"/>
        <v>-2.45</v>
      </c>
      <c r="S89" s="11">
        <v>-2.1</v>
      </c>
      <c r="U89" s="22">
        <f t="shared" si="18"/>
        <v>7471.48</v>
      </c>
      <c r="V89" s="22">
        <f t="shared" si="17"/>
        <v>7471.48</v>
      </c>
      <c r="W89" s="22">
        <f t="shared" si="13"/>
        <v>6421.799999999999</v>
      </c>
      <c r="Y89" s="11"/>
      <c r="Z89" s="11"/>
      <c r="AA89" s="11"/>
      <c r="AB89" s="11"/>
    </row>
    <row r="90" spans="1:28" ht="12.75">
      <c r="A90" s="1" t="s">
        <v>101</v>
      </c>
      <c r="B90" s="1" t="s">
        <v>103</v>
      </c>
      <c r="C90" s="12">
        <v>29964021.38394765</v>
      </c>
      <c r="D90" s="3">
        <v>9820.06</v>
      </c>
      <c r="E90" s="3">
        <v>0</v>
      </c>
      <c r="F90" s="3">
        <f t="shared" si="14"/>
        <v>29954201.323947653</v>
      </c>
      <c r="G90" s="3">
        <f t="shared" si="11"/>
        <v>40.95</v>
      </c>
      <c r="H90" s="3">
        <f t="shared" si="15"/>
        <v>9779.109999999999</v>
      </c>
      <c r="I90" s="3"/>
      <c r="J90" s="26">
        <v>4353.9</v>
      </c>
      <c r="K90" s="26">
        <v>19.5</v>
      </c>
      <c r="L90" s="26">
        <f t="shared" si="16"/>
        <v>4334.4</v>
      </c>
      <c r="M90" s="12"/>
      <c r="N90" s="11">
        <v>6882.317786764373</v>
      </c>
      <c r="O90" s="11">
        <v>6884.17</v>
      </c>
      <c r="P90" s="11">
        <v>6423.9</v>
      </c>
      <c r="Q90" s="11"/>
      <c r="R90" s="11">
        <f t="shared" si="12"/>
        <v>-2.26</v>
      </c>
      <c r="S90" s="11">
        <v>-2.1</v>
      </c>
      <c r="U90" s="22">
        <f t="shared" si="18"/>
        <v>6879.86</v>
      </c>
      <c r="V90" s="22">
        <f t="shared" si="17"/>
        <v>6881.91</v>
      </c>
      <c r="W90" s="22">
        <f t="shared" si="13"/>
        <v>6421.799999999999</v>
      </c>
      <c r="Y90" s="11"/>
      <c r="Z90" s="11"/>
      <c r="AA90" s="11"/>
      <c r="AB90" s="11"/>
    </row>
    <row r="91" spans="1:28" ht="12.75">
      <c r="A91" s="1" t="s">
        <v>101</v>
      </c>
      <c r="B91" s="1" t="s">
        <v>102</v>
      </c>
      <c r="C91" s="12">
        <v>9407261.326369457</v>
      </c>
      <c r="D91" s="3">
        <v>3083.03</v>
      </c>
      <c r="E91" s="3">
        <v>0</v>
      </c>
      <c r="F91" s="3">
        <f t="shared" si="14"/>
        <v>9404178.296369458</v>
      </c>
      <c r="G91" s="3">
        <f t="shared" si="11"/>
        <v>4.2</v>
      </c>
      <c r="H91" s="3">
        <f t="shared" si="15"/>
        <v>3078.8300000000004</v>
      </c>
      <c r="I91" s="3"/>
      <c r="J91" s="26">
        <v>1299.6000000000001</v>
      </c>
      <c r="K91" s="26">
        <v>2</v>
      </c>
      <c r="L91" s="26">
        <f t="shared" si="16"/>
        <v>1297.6000000000001</v>
      </c>
      <c r="M91" s="12"/>
      <c r="N91" s="11">
        <v>7238.582122475728</v>
      </c>
      <c r="O91" s="11">
        <v>7239.84</v>
      </c>
      <c r="P91" s="11">
        <v>6423.9</v>
      </c>
      <c r="Q91" s="11"/>
      <c r="R91" s="11">
        <f t="shared" si="12"/>
        <v>-2.37</v>
      </c>
      <c r="S91" s="11">
        <v>-2.1</v>
      </c>
      <c r="U91" s="22">
        <f t="shared" si="18"/>
        <v>7236.21</v>
      </c>
      <c r="V91" s="22">
        <f t="shared" si="17"/>
        <v>7237.47</v>
      </c>
      <c r="W91" s="22">
        <f t="shared" si="13"/>
        <v>6421.799999999999</v>
      </c>
      <c r="Y91" s="11"/>
      <c r="Z91" s="11"/>
      <c r="AA91" s="11"/>
      <c r="AB91" s="11"/>
    </row>
    <row r="92" spans="1:28" ht="12.75">
      <c r="A92" s="1" t="s">
        <v>101</v>
      </c>
      <c r="B92" s="1" t="s">
        <v>100</v>
      </c>
      <c r="C92" s="12">
        <v>5933750.553359418</v>
      </c>
      <c r="D92" s="3">
        <v>1944.66</v>
      </c>
      <c r="E92" s="3">
        <v>0</v>
      </c>
      <c r="F92" s="3">
        <f t="shared" si="14"/>
        <v>5931805.893359418</v>
      </c>
      <c r="G92" s="3">
        <f t="shared" si="11"/>
        <v>4.2</v>
      </c>
      <c r="H92" s="3">
        <f t="shared" si="15"/>
        <v>1940.46</v>
      </c>
      <c r="I92" s="3"/>
      <c r="J92" s="26">
        <v>768.2</v>
      </c>
      <c r="K92" s="26">
        <v>2</v>
      </c>
      <c r="L92" s="26">
        <f t="shared" si="16"/>
        <v>766.2</v>
      </c>
      <c r="M92" s="12"/>
      <c r="N92" s="11">
        <v>7724.226182451728</v>
      </c>
      <c r="O92" s="11">
        <v>7727.62</v>
      </c>
      <c r="P92" s="11">
        <v>6423.9</v>
      </c>
      <c r="Q92" s="11"/>
      <c r="R92" s="11">
        <f t="shared" si="12"/>
        <v>-2.53</v>
      </c>
      <c r="S92" s="11">
        <v>-2.1</v>
      </c>
      <c r="U92" s="22">
        <f t="shared" si="18"/>
        <v>7721.69</v>
      </c>
      <c r="V92" s="22">
        <f t="shared" si="17"/>
        <v>7725.09</v>
      </c>
      <c r="W92" s="22">
        <f t="shared" si="13"/>
        <v>6421.799999999999</v>
      </c>
      <c r="Y92" s="11"/>
      <c r="Z92" s="11"/>
      <c r="AA92" s="11"/>
      <c r="AB92" s="11"/>
    </row>
    <row r="93" spans="1:28" ht="12.75">
      <c r="A93" s="1" t="s">
        <v>97</v>
      </c>
      <c r="B93" s="1" t="s">
        <v>99</v>
      </c>
      <c r="C93" s="12">
        <v>182896286.17877194</v>
      </c>
      <c r="D93" s="3">
        <v>59940.25</v>
      </c>
      <c r="E93" s="3">
        <v>0</v>
      </c>
      <c r="F93" s="3">
        <f t="shared" si="14"/>
        <v>182836345.92877194</v>
      </c>
      <c r="G93" s="3">
        <f t="shared" si="11"/>
        <v>370.65000000000003</v>
      </c>
      <c r="H93" s="3">
        <f t="shared" si="15"/>
        <v>59569.6</v>
      </c>
      <c r="I93" s="3"/>
      <c r="J93" s="26">
        <v>27438.8</v>
      </c>
      <c r="K93" s="26">
        <v>176.5</v>
      </c>
      <c r="L93" s="26">
        <f t="shared" si="16"/>
        <v>27262.3</v>
      </c>
      <c r="M93" s="12"/>
      <c r="N93" s="11">
        <v>6661.422028953583</v>
      </c>
      <c r="O93" s="11">
        <v>6667.17</v>
      </c>
      <c r="P93" s="11">
        <v>6423.9</v>
      </c>
      <c r="Q93" s="11"/>
      <c r="R93" s="11">
        <f t="shared" si="12"/>
        <v>-2.19</v>
      </c>
      <c r="S93" s="11">
        <v>-2.1</v>
      </c>
      <c r="U93" s="22">
        <f t="shared" si="18"/>
        <v>6663.42</v>
      </c>
      <c r="V93" s="22">
        <f t="shared" si="17"/>
        <v>6664.98</v>
      </c>
      <c r="W93" s="22">
        <f t="shared" si="13"/>
        <v>6421.799999999999</v>
      </c>
      <c r="Y93" s="11"/>
      <c r="Z93" s="11"/>
      <c r="AA93" s="11"/>
      <c r="AB93" s="11"/>
    </row>
    <row r="94" spans="1:28" ht="12.75">
      <c r="A94" s="1" t="s">
        <v>97</v>
      </c>
      <c r="B94" s="1" t="s">
        <v>98</v>
      </c>
      <c r="C94" s="12">
        <v>100819946.8822028</v>
      </c>
      <c r="D94" s="3">
        <v>33041.53</v>
      </c>
      <c r="E94" s="3">
        <v>0</v>
      </c>
      <c r="F94" s="3">
        <f t="shared" si="14"/>
        <v>100786905.3522028</v>
      </c>
      <c r="G94" s="3">
        <f t="shared" si="11"/>
        <v>26.25</v>
      </c>
      <c r="H94" s="3">
        <f t="shared" si="15"/>
        <v>33015.28</v>
      </c>
      <c r="I94" s="3"/>
      <c r="J94" s="26">
        <v>15122.3</v>
      </c>
      <c r="K94" s="26">
        <v>12.5</v>
      </c>
      <c r="L94" s="26">
        <f t="shared" si="16"/>
        <v>15109.8</v>
      </c>
      <c r="M94" s="12"/>
      <c r="N94" s="11">
        <v>6666.9717491521005</v>
      </c>
      <c r="O94" s="11">
        <v>6667.17</v>
      </c>
      <c r="P94" s="11">
        <v>6423.9</v>
      </c>
      <c r="Q94" s="11"/>
      <c r="R94" s="11">
        <f t="shared" si="12"/>
        <v>-2.19</v>
      </c>
      <c r="S94" s="11">
        <v>-2.1</v>
      </c>
      <c r="U94" s="22">
        <f t="shared" si="18"/>
        <v>6664.79</v>
      </c>
      <c r="V94" s="22">
        <f t="shared" si="17"/>
        <v>6664.98</v>
      </c>
      <c r="W94" s="22">
        <f t="shared" si="13"/>
        <v>6421.799999999999</v>
      </c>
      <c r="Y94" s="11"/>
      <c r="Z94" s="11"/>
      <c r="AA94" s="11"/>
      <c r="AB94" s="11"/>
    </row>
    <row r="95" spans="1:28" ht="12.75">
      <c r="A95" s="1" t="s">
        <v>97</v>
      </c>
      <c r="B95" s="1" t="s">
        <v>205</v>
      </c>
      <c r="C95" s="12">
        <v>7896952.090345515</v>
      </c>
      <c r="D95" s="3">
        <v>2588.06</v>
      </c>
      <c r="E95" s="3">
        <v>0</v>
      </c>
      <c r="F95" s="3">
        <f t="shared" si="14"/>
        <v>7894364.030345515</v>
      </c>
      <c r="G95" s="3">
        <f t="shared" si="11"/>
        <v>0</v>
      </c>
      <c r="H95" s="3">
        <f t="shared" si="15"/>
        <v>2588.06</v>
      </c>
      <c r="I95" s="3"/>
      <c r="J95" s="26">
        <v>1070.7</v>
      </c>
      <c r="K95" s="26">
        <v>0</v>
      </c>
      <c r="L95" s="26">
        <f t="shared" si="16"/>
        <v>1070.7</v>
      </c>
      <c r="M95" s="12"/>
      <c r="N95" s="11">
        <v>7375.503960348851</v>
      </c>
      <c r="O95" s="11">
        <v>7375.5</v>
      </c>
      <c r="P95" s="11">
        <v>6423.9</v>
      </c>
      <c r="Q95" s="11"/>
      <c r="R95" s="11">
        <f t="shared" si="12"/>
        <v>-2.42</v>
      </c>
      <c r="S95" s="11">
        <v>-2.1</v>
      </c>
      <c r="U95" s="22">
        <f t="shared" si="18"/>
        <v>7373.09</v>
      </c>
      <c r="V95" s="22">
        <f t="shared" si="17"/>
        <v>7373.08</v>
      </c>
      <c r="W95" s="22">
        <f t="shared" si="13"/>
        <v>6421.799999999999</v>
      </c>
      <c r="Y95" s="11"/>
      <c r="Z95" s="11"/>
      <c r="AA95" s="11"/>
      <c r="AB95" s="11"/>
    </row>
    <row r="96" spans="1:28" ht="12.75">
      <c r="A96" s="1" t="s">
        <v>91</v>
      </c>
      <c r="B96" s="1" t="s">
        <v>96</v>
      </c>
      <c r="C96" s="12">
        <v>8809341.027353074</v>
      </c>
      <c r="D96" s="3">
        <v>2887.07</v>
      </c>
      <c r="E96" s="3">
        <v>0</v>
      </c>
      <c r="F96" s="3">
        <f t="shared" si="14"/>
        <v>8806453.957353074</v>
      </c>
      <c r="G96" s="3">
        <f t="shared" si="11"/>
        <v>0</v>
      </c>
      <c r="H96" s="3">
        <f t="shared" si="15"/>
        <v>2887.07</v>
      </c>
      <c r="I96" s="3"/>
      <c r="J96" s="26">
        <v>1212.8999999999999</v>
      </c>
      <c r="K96" s="26">
        <v>0</v>
      </c>
      <c r="L96" s="26">
        <f t="shared" si="16"/>
        <v>1212.8999999999999</v>
      </c>
      <c r="M96" s="12"/>
      <c r="N96" s="11">
        <v>7263.039844466218</v>
      </c>
      <c r="O96" s="11">
        <v>7263.04</v>
      </c>
      <c r="P96" s="11">
        <v>6423.9</v>
      </c>
      <c r="Q96" s="11"/>
      <c r="R96" s="11">
        <f t="shared" si="12"/>
        <v>-2.38</v>
      </c>
      <c r="S96" s="11">
        <v>-2.1</v>
      </c>
      <c r="U96" s="22">
        <f t="shared" si="18"/>
        <v>7260.66</v>
      </c>
      <c r="V96" s="22">
        <f t="shared" si="17"/>
        <v>7260.66</v>
      </c>
      <c r="W96" s="22">
        <f t="shared" si="13"/>
        <v>6421.799999999999</v>
      </c>
      <c r="Y96" s="11"/>
      <c r="Z96" s="11"/>
      <c r="AA96" s="11"/>
      <c r="AB96" s="11"/>
    </row>
    <row r="97" spans="1:28" ht="12.75">
      <c r="A97" s="1" t="s">
        <v>91</v>
      </c>
      <c r="B97" s="1" t="s">
        <v>95</v>
      </c>
      <c r="C97" s="12">
        <v>2119281.7300793533</v>
      </c>
      <c r="D97" s="3">
        <v>694.55</v>
      </c>
      <c r="E97" s="3">
        <v>0</v>
      </c>
      <c r="F97" s="3">
        <f t="shared" si="14"/>
        <v>2118587.1800793535</v>
      </c>
      <c r="G97" s="3">
        <f t="shared" si="11"/>
        <v>0</v>
      </c>
      <c r="H97" s="3">
        <f t="shared" si="15"/>
        <v>694.55</v>
      </c>
      <c r="I97" s="3"/>
      <c r="J97" s="26">
        <v>183.6</v>
      </c>
      <c r="K97" s="26">
        <v>0</v>
      </c>
      <c r="L97" s="26">
        <f t="shared" si="16"/>
        <v>183.6</v>
      </c>
      <c r="M97" s="12"/>
      <c r="N97" s="11">
        <v>11542.928813068374</v>
      </c>
      <c r="O97" s="11">
        <v>11542.93</v>
      </c>
      <c r="P97" s="11">
        <v>6423.9</v>
      </c>
      <c r="Q97" s="11"/>
      <c r="R97" s="11">
        <f t="shared" si="12"/>
        <v>-3.78</v>
      </c>
      <c r="S97" s="11">
        <v>-2.1</v>
      </c>
      <c r="U97" s="22">
        <f t="shared" si="18"/>
        <v>11539.15</v>
      </c>
      <c r="V97" s="22">
        <f t="shared" si="17"/>
        <v>11539.15</v>
      </c>
      <c r="W97" s="22">
        <f t="shared" si="13"/>
        <v>6421.799999999999</v>
      </c>
      <c r="Y97" s="11"/>
      <c r="Z97" s="11"/>
      <c r="AA97" s="11"/>
      <c r="AB97" s="11"/>
    </row>
    <row r="98" spans="1:28" ht="12.75">
      <c r="A98" s="1" t="s">
        <v>91</v>
      </c>
      <c r="B98" s="1" t="s">
        <v>94</v>
      </c>
      <c r="C98" s="12">
        <v>3040720.9400252504</v>
      </c>
      <c r="D98" s="3">
        <v>996.53</v>
      </c>
      <c r="E98" s="3">
        <v>0</v>
      </c>
      <c r="F98" s="3">
        <f t="shared" si="14"/>
        <v>3039724.4100252506</v>
      </c>
      <c r="G98" s="3">
        <f t="shared" si="11"/>
        <v>0</v>
      </c>
      <c r="H98" s="3">
        <f t="shared" si="15"/>
        <v>996.53</v>
      </c>
      <c r="I98" s="3"/>
      <c r="J98" s="26">
        <v>358.2</v>
      </c>
      <c r="K98" s="26">
        <v>0</v>
      </c>
      <c r="L98" s="26">
        <f t="shared" si="16"/>
        <v>358.2</v>
      </c>
      <c r="M98" s="12"/>
      <c r="N98" s="11">
        <v>8488.891513191655</v>
      </c>
      <c r="O98" s="11">
        <v>8488.89</v>
      </c>
      <c r="P98" s="11">
        <v>6423.9</v>
      </c>
      <c r="Q98" s="11"/>
      <c r="R98" s="11">
        <f t="shared" si="12"/>
        <v>-2.78</v>
      </c>
      <c r="S98" s="11">
        <v>-2.1</v>
      </c>
      <c r="U98" s="22">
        <f t="shared" si="18"/>
        <v>8486.11</v>
      </c>
      <c r="V98" s="22">
        <f t="shared" si="17"/>
        <v>8486.11</v>
      </c>
      <c r="W98" s="22">
        <f t="shared" si="13"/>
        <v>6421.799999999999</v>
      </c>
      <c r="Y98" s="11"/>
      <c r="Z98" s="11"/>
      <c r="AA98" s="11"/>
      <c r="AB98" s="11"/>
    </row>
    <row r="99" spans="1:28" ht="12.75">
      <c r="A99" s="1" t="s">
        <v>91</v>
      </c>
      <c r="B99" s="1" t="s">
        <v>93</v>
      </c>
      <c r="C99" s="12">
        <v>1512419.2616917857</v>
      </c>
      <c r="D99" s="3">
        <v>495.66</v>
      </c>
      <c r="E99" s="3">
        <v>0</v>
      </c>
      <c r="F99" s="3">
        <f t="shared" si="14"/>
        <v>1511923.6016917857</v>
      </c>
      <c r="G99" s="3">
        <f t="shared" si="11"/>
        <v>0</v>
      </c>
      <c r="H99" s="3">
        <f t="shared" si="15"/>
        <v>495.66</v>
      </c>
      <c r="I99" s="3"/>
      <c r="J99" s="26">
        <v>115.5</v>
      </c>
      <c r="K99" s="26">
        <v>0</v>
      </c>
      <c r="L99" s="26">
        <f t="shared" si="16"/>
        <v>115.5</v>
      </c>
      <c r="M99" s="12"/>
      <c r="N99" s="11">
        <v>13094.539062266542</v>
      </c>
      <c r="O99" s="11">
        <v>13094.54</v>
      </c>
      <c r="P99" s="11">
        <v>6423.9</v>
      </c>
      <c r="Q99" s="11"/>
      <c r="R99" s="11">
        <f t="shared" si="12"/>
        <v>-4.29</v>
      </c>
      <c r="S99" s="11">
        <v>-2.1</v>
      </c>
      <c r="U99" s="22">
        <f t="shared" si="18"/>
        <v>13090.25</v>
      </c>
      <c r="V99" s="22">
        <f t="shared" si="17"/>
        <v>13090.25</v>
      </c>
      <c r="W99" s="22">
        <f t="shared" si="13"/>
        <v>6421.799999999999</v>
      </c>
      <c r="Y99" s="11"/>
      <c r="Z99" s="11"/>
      <c r="AA99" s="11"/>
      <c r="AB99" s="11"/>
    </row>
    <row r="100" spans="1:28" ht="12.75">
      <c r="A100" s="1" t="s">
        <v>91</v>
      </c>
      <c r="B100" s="1" t="s">
        <v>92</v>
      </c>
      <c r="C100" s="12">
        <v>2834061.7240882185</v>
      </c>
      <c r="D100" s="3">
        <v>928.8</v>
      </c>
      <c r="E100" s="3">
        <v>0</v>
      </c>
      <c r="F100" s="3">
        <f t="shared" si="14"/>
        <v>2833132.9240882187</v>
      </c>
      <c r="G100" s="3">
        <f aca="true" t="shared" si="19" ref="G100:G131">K100*-S100</f>
        <v>789.6</v>
      </c>
      <c r="H100" s="3">
        <f t="shared" si="15"/>
        <v>139.19999999999993</v>
      </c>
      <c r="I100" s="3"/>
      <c r="J100" s="26">
        <v>427.4</v>
      </c>
      <c r="K100" s="26">
        <v>376</v>
      </c>
      <c r="L100" s="26">
        <f t="shared" si="16"/>
        <v>51.39999999999998</v>
      </c>
      <c r="M100" s="12"/>
      <c r="N100" s="11">
        <v>6630.935245877909</v>
      </c>
      <c r="O100" s="11">
        <v>8145.43</v>
      </c>
      <c r="P100" s="11">
        <v>6423.9</v>
      </c>
      <c r="Q100" s="11"/>
      <c r="R100" s="11">
        <f aca="true" t="shared" si="20" ref="R100:R131">ROUND(H100/-L100,2)</f>
        <v>-2.71</v>
      </c>
      <c r="S100" s="11">
        <v>-2.1</v>
      </c>
      <c r="U100" s="22">
        <f t="shared" si="18"/>
        <v>6628.76</v>
      </c>
      <c r="V100" s="22">
        <f t="shared" si="17"/>
        <v>8142.72</v>
      </c>
      <c r="W100" s="22">
        <f aca="true" t="shared" si="21" ref="W100:W131">P100+S100</f>
        <v>6421.799999999999</v>
      </c>
      <c r="Y100" s="11"/>
      <c r="Z100" s="11"/>
      <c r="AA100" s="11"/>
      <c r="AB100" s="11"/>
    </row>
    <row r="101" spans="1:28" ht="12.75">
      <c r="A101" s="1" t="s">
        <v>91</v>
      </c>
      <c r="B101" s="1" t="s">
        <v>90</v>
      </c>
      <c r="C101" s="12">
        <v>676983.7893437588</v>
      </c>
      <c r="D101" s="3">
        <v>221.87</v>
      </c>
      <c r="E101" s="3">
        <v>0</v>
      </c>
      <c r="F101" s="3">
        <f t="shared" si="14"/>
        <v>676761.9193437588</v>
      </c>
      <c r="G101" s="3">
        <f t="shared" si="19"/>
        <v>0</v>
      </c>
      <c r="H101" s="3">
        <f t="shared" si="15"/>
        <v>221.87</v>
      </c>
      <c r="I101" s="3"/>
      <c r="J101" s="26">
        <v>50</v>
      </c>
      <c r="K101" s="26">
        <v>0</v>
      </c>
      <c r="L101" s="26">
        <f t="shared" si="16"/>
        <v>50</v>
      </c>
      <c r="M101" s="12"/>
      <c r="N101" s="11">
        <v>13539.675786875177</v>
      </c>
      <c r="O101" s="11">
        <v>13539.68</v>
      </c>
      <c r="P101" s="11">
        <v>6423.9</v>
      </c>
      <c r="Q101" s="11"/>
      <c r="R101" s="11">
        <f t="shared" si="20"/>
        <v>-4.44</v>
      </c>
      <c r="S101" s="11">
        <v>-2.1</v>
      </c>
      <c r="U101" s="22">
        <f t="shared" si="18"/>
        <v>13535.24</v>
      </c>
      <c r="V101" s="22">
        <f t="shared" si="17"/>
        <v>13535.24</v>
      </c>
      <c r="W101" s="22">
        <f t="shared" si="21"/>
        <v>6421.799999999999</v>
      </c>
      <c r="Y101" s="11"/>
      <c r="Z101" s="11"/>
      <c r="AA101" s="11"/>
      <c r="AB101" s="11"/>
    </row>
    <row r="102" spans="1:28" ht="12.75">
      <c r="A102" s="1" t="s">
        <v>87</v>
      </c>
      <c r="B102" s="1" t="s">
        <v>89</v>
      </c>
      <c r="C102" s="12">
        <v>2186134.15</v>
      </c>
      <c r="D102" s="3">
        <v>0</v>
      </c>
      <c r="E102" s="3">
        <v>0</v>
      </c>
      <c r="F102" s="3">
        <f t="shared" si="14"/>
        <v>2186134.15</v>
      </c>
      <c r="G102" s="3">
        <f t="shared" si="19"/>
        <v>0</v>
      </c>
      <c r="H102" s="3">
        <f t="shared" si="15"/>
        <v>0</v>
      </c>
      <c r="I102" s="3"/>
      <c r="J102" s="26">
        <v>157.20000000000002</v>
      </c>
      <c r="K102" s="26">
        <v>0</v>
      </c>
      <c r="L102" s="26">
        <f t="shared" si="16"/>
        <v>157.20000000000002</v>
      </c>
      <c r="M102" s="12"/>
      <c r="N102" s="11">
        <v>13906.705788804069</v>
      </c>
      <c r="O102" s="11">
        <v>13906.71</v>
      </c>
      <c r="P102" s="11">
        <v>6423.9</v>
      </c>
      <c r="Q102" s="11"/>
      <c r="R102" s="11">
        <f t="shared" si="20"/>
        <v>0</v>
      </c>
      <c r="S102" s="11">
        <v>-2.1</v>
      </c>
      <c r="U102" s="22">
        <f t="shared" si="18"/>
        <v>13906.71</v>
      </c>
      <c r="V102" s="22">
        <f t="shared" si="17"/>
        <v>13906.71</v>
      </c>
      <c r="W102" s="22">
        <f t="shared" si="21"/>
        <v>6421.799999999999</v>
      </c>
      <c r="Y102" s="11"/>
      <c r="Z102" s="11"/>
      <c r="AA102" s="11"/>
      <c r="AB102" s="11"/>
    </row>
    <row r="103" spans="1:28" ht="12.75">
      <c r="A103" s="1" t="s">
        <v>87</v>
      </c>
      <c r="B103" s="1" t="s">
        <v>88</v>
      </c>
      <c r="C103" s="12">
        <v>3618554.6719753956</v>
      </c>
      <c r="D103" s="3">
        <v>1185.9</v>
      </c>
      <c r="E103" s="3">
        <v>0</v>
      </c>
      <c r="F103" s="3">
        <f t="shared" si="14"/>
        <v>3617368.7719753957</v>
      </c>
      <c r="G103" s="3">
        <f t="shared" si="19"/>
        <v>0</v>
      </c>
      <c r="H103" s="3">
        <f t="shared" si="15"/>
        <v>1185.9</v>
      </c>
      <c r="I103" s="3"/>
      <c r="J103" s="26">
        <v>476.7</v>
      </c>
      <c r="K103" s="26">
        <v>0</v>
      </c>
      <c r="L103" s="26">
        <f t="shared" si="16"/>
        <v>476.7</v>
      </c>
      <c r="M103" s="12"/>
      <c r="N103" s="11">
        <v>7590.842609556106</v>
      </c>
      <c r="O103" s="11">
        <v>7590.84</v>
      </c>
      <c r="P103" s="11">
        <v>6423.9</v>
      </c>
      <c r="Q103" s="11"/>
      <c r="R103" s="11">
        <f t="shared" si="20"/>
        <v>-2.49</v>
      </c>
      <c r="S103" s="11">
        <v>-2.1</v>
      </c>
      <c r="U103" s="22">
        <f t="shared" si="18"/>
        <v>7588.35</v>
      </c>
      <c r="V103" s="22">
        <f t="shared" si="17"/>
        <v>7588.35</v>
      </c>
      <c r="W103" s="22">
        <f t="shared" si="21"/>
        <v>6421.799999999999</v>
      </c>
      <c r="Y103" s="11"/>
      <c r="Z103" s="11"/>
      <c r="AA103" s="11"/>
      <c r="AB103" s="11"/>
    </row>
    <row r="104" spans="1:28" ht="12.75">
      <c r="A104" s="1" t="s">
        <v>87</v>
      </c>
      <c r="B104" s="1" t="s">
        <v>86</v>
      </c>
      <c r="C104" s="12">
        <v>714200.7813450277</v>
      </c>
      <c r="D104" s="3">
        <v>234.06</v>
      </c>
      <c r="E104" s="3">
        <v>0</v>
      </c>
      <c r="F104" s="3">
        <f t="shared" si="14"/>
        <v>713966.7213450277</v>
      </c>
      <c r="G104" s="3">
        <f t="shared" si="19"/>
        <v>0</v>
      </c>
      <c r="H104" s="3">
        <f t="shared" si="15"/>
        <v>234.06</v>
      </c>
      <c r="I104" s="3"/>
      <c r="J104" s="26">
        <v>50</v>
      </c>
      <c r="K104" s="26">
        <v>0</v>
      </c>
      <c r="L104" s="26">
        <f t="shared" si="16"/>
        <v>50</v>
      </c>
      <c r="M104" s="12"/>
      <c r="N104" s="11">
        <v>14284.015626900555</v>
      </c>
      <c r="O104" s="11">
        <v>14284.02</v>
      </c>
      <c r="P104" s="11">
        <v>6423.9</v>
      </c>
      <c r="Q104" s="11"/>
      <c r="R104" s="11">
        <f t="shared" si="20"/>
        <v>-4.68</v>
      </c>
      <c r="S104" s="11">
        <v>-2.1</v>
      </c>
      <c r="U104" s="22">
        <f t="shared" si="18"/>
        <v>14279.33</v>
      </c>
      <c r="V104" s="22">
        <f t="shared" si="17"/>
        <v>14279.34</v>
      </c>
      <c r="W104" s="22">
        <f t="shared" si="21"/>
        <v>6421.799999999999</v>
      </c>
      <c r="Y104" s="11"/>
      <c r="Z104" s="11"/>
      <c r="AA104" s="11"/>
      <c r="AB104" s="11"/>
    </row>
    <row r="105" spans="1:28" ht="12.75">
      <c r="A105" s="1" t="s">
        <v>82</v>
      </c>
      <c r="B105" s="1" t="s">
        <v>85</v>
      </c>
      <c r="C105" s="12">
        <v>14633068.972892165</v>
      </c>
      <c r="D105" s="3">
        <v>4795.67</v>
      </c>
      <c r="E105" s="3">
        <v>0</v>
      </c>
      <c r="F105" s="3">
        <f t="shared" si="14"/>
        <v>14628273.302892165</v>
      </c>
      <c r="G105" s="3">
        <f t="shared" si="19"/>
        <v>0</v>
      </c>
      <c r="H105" s="3">
        <f t="shared" si="15"/>
        <v>4795.67</v>
      </c>
      <c r="I105" s="3"/>
      <c r="J105" s="26">
        <v>2182.9</v>
      </c>
      <c r="K105" s="26">
        <v>0</v>
      </c>
      <c r="L105" s="26">
        <f t="shared" si="16"/>
        <v>2182.9</v>
      </c>
      <c r="M105" s="12"/>
      <c r="N105" s="11">
        <v>6703.499460759615</v>
      </c>
      <c r="O105" s="11">
        <v>6703.5</v>
      </c>
      <c r="P105" s="11">
        <v>6423.9</v>
      </c>
      <c r="Q105" s="11"/>
      <c r="R105" s="11">
        <f t="shared" si="20"/>
        <v>-2.2</v>
      </c>
      <c r="S105" s="11">
        <v>-2.1</v>
      </c>
      <c r="U105" s="22">
        <f t="shared" si="18"/>
        <v>6701.3</v>
      </c>
      <c r="V105" s="22">
        <f t="shared" si="17"/>
        <v>6701.3</v>
      </c>
      <c r="W105" s="22">
        <f t="shared" si="21"/>
        <v>6421.799999999999</v>
      </c>
      <c r="Y105" s="11"/>
      <c r="Z105" s="11"/>
      <c r="AA105" s="11"/>
      <c r="AB105" s="11"/>
    </row>
    <row r="106" spans="1:28" ht="12.75">
      <c r="A106" s="1" t="s">
        <v>82</v>
      </c>
      <c r="B106" s="1" t="s">
        <v>84</v>
      </c>
      <c r="C106" s="12">
        <v>2121505.08999174</v>
      </c>
      <c r="D106" s="3">
        <v>695.28</v>
      </c>
      <c r="E106" s="3">
        <v>0</v>
      </c>
      <c r="F106" s="3">
        <f t="shared" si="14"/>
        <v>2120809.80999174</v>
      </c>
      <c r="G106" s="3">
        <f t="shared" si="19"/>
        <v>0</v>
      </c>
      <c r="H106" s="3">
        <f t="shared" si="15"/>
        <v>695.28</v>
      </c>
      <c r="I106" s="3"/>
      <c r="J106" s="26">
        <v>187.7</v>
      </c>
      <c r="K106" s="26">
        <v>0</v>
      </c>
      <c r="L106" s="26">
        <f t="shared" si="16"/>
        <v>187.7</v>
      </c>
      <c r="M106" s="12"/>
      <c r="N106" s="11">
        <v>11302.637666445073</v>
      </c>
      <c r="O106" s="11">
        <v>11302.64</v>
      </c>
      <c r="P106" s="11">
        <v>6423.9</v>
      </c>
      <c r="Q106" s="11"/>
      <c r="R106" s="11">
        <f t="shared" si="20"/>
        <v>-3.7</v>
      </c>
      <c r="S106" s="11">
        <v>-2.1</v>
      </c>
      <c r="U106" s="22">
        <f t="shared" si="18"/>
        <v>11298.93</v>
      </c>
      <c r="V106" s="22">
        <f t="shared" si="17"/>
        <v>11298.94</v>
      </c>
      <c r="W106" s="22">
        <f t="shared" si="21"/>
        <v>6421.799999999999</v>
      </c>
      <c r="Y106" s="11"/>
      <c r="Z106" s="11"/>
      <c r="AA106" s="11"/>
      <c r="AB106" s="11"/>
    </row>
    <row r="107" spans="1:28" ht="12.75">
      <c r="A107" s="1" t="s">
        <v>82</v>
      </c>
      <c r="B107" s="1" t="s">
        <v>83</v>
      </c>
      <c r="C107" s="12">
        <v>2834744.7408938655</v>
      </c>
      <c r="D107" s="3">
        <v>929.03</v>
      </c>
      <c r="E107" s="3">
        <v>0</v>
      </c>
      <c r="F107" s="3">
        <f t="shared" si="14"/>
        <v>2833815.7108938657</v>
      </c>
      <c r="G107" s="3">
        <f t="shared" si="19"/>
        <v>0</v>
      </c>
      <c r="H107" s="3">
        <f t="shared" si="15"/>
        <v>929.03</v>
      </c>
      <c r="I107" s="3"/>
      <c r="J107" s="26">
        <v>314.9</v>
      </c>
      <c r="K107" s="26">
        <v>0</v>
      </c>
      <c r="L107" s="26">
        <f t="shared" si="16"/>
        <v>314.9</v>
      </c>
      <c r="M107" s="12"/>
      <c r="N107" s="11">
        <v>9002.04744647147</v>
      </c>
      <c r="O107" s="11">
        <v>9002.05</v>
      </c>
      <c r="P107" s="11">
        <v>6423.9</v>
      </c>
      <c r="Q107" s="11"/>
      <c r="R107" s="11">
        <f t="shared" si="20"/>
        <v>-2.95</v>
      </c>
      <c r="S107" s="11">
        <v>-2.1</v>
      </c>
      <c r="U107" s="22">
        <f t="shared" si="18"/>
        <v>8999.1</v>
      </c>
      <c r="V107" s="22">
        <f t="shared" si="17"/>
        <v>8999.1</v>
      </c>
      <c r="W107" s="22">
        <f t="shared" si="21"/>
        <v>6421.799999999999</v>
      </c>
      <c r="Y107" s="11"/>
      <c r="Z107" s="11"/>
      <c r="AA107" s="11"/>
      <c r="AB107" s="11"/>
    </row>
    <row r="108" spans="1:28" ht="12.75">
      <c r="A108" s="1" t="s">
        <v>82</v>
      </c>
      <c r="B108" s="1" t="s">
        <v>81</v>
      </c>
      <c r="C108" s="12">
        <v>2055882.2560302296</v>
      </c>
      <c r="D108" s="3">
        <v>673.77</v>
      </c>
      <c r="E108" s="3">
        <v>0</v>
      </c>
      <c r="F108" s="3">
        <f t="shared" si="14"/>
        <v>2055208.4860302296</v>
      </c>
      <c r="G108" s="3">
        <f t="shared" si="19"/>
        <v>0</v>
      </c>
      <c r="H108" s="3">
        <f t="shared" si="15"/>
        <v>673.77</v>
      </c>
      <c r="I108" s="3"/>
      <c r="J108" s="26">
        <v>177.7</v>
      </c>
      <c r="K108" s="26">
        <v>0</v>
      </c>
      <c r="L108" s="26">
        <f t="shared" si="16"/>
        <v>177.7</v>
      </c>
      <c r="M108" s="12"/>
      <c r="N108" s="11">
        <v>11569.399302364827</v>
      </c>
      <c r="O108" s="11">
        <v>11569.4</v>
      </c>
      <c r="P108" s="11">
        <v>6423.9</v>
      </c>
      <c r="Q108" s="11"/>
      <c r="R108" s="11">
        <f t="shared" si="20"/>
        <v>-3.79</v>
      </c>
      <c r="S108" s="11">
        <v>-2.1</v>
      </c>
      <c r="U108" s="22">
        <f t="shared" si="18"/>
        <v>11565.61</v>
      </c>
      <c r="V108" s="22">
        <f t="shared" si="17"/>
        <v>11565.61</v>
      </c>
      <c r="W108" s="22">
        <f t="shared" si="21"/>
        <v>6421.799999999999</v>
      </c>
      <c r="Y108" s="11"/>
      <c r="Z108" s="11"/>
      <c r="AA108" s="11"/>
      <c r="AB108" s="11"/>
    </row>
    <row r="109" spans="1:28" ht="12.75">
      <c r="A109" s="1" t="s">
        <v>79</v>
      </c>
      <c r="B109" s="1" t="s">
        <v>80</v>
      </c>
      <c r="C109" s="12">
        <v>1755855.814224061</v>
      </c>
      <c r="D109" s="3">
        <v>575.44</v>
      </c>
      <c r="E109" s="3">
        <v>0</v>
      </c>
      <c r="F109" s="3">
        <f t="shared" si="14"/>
        <v>1755280.3742240611</v>
      </c>
      <c r="G109" s="3">
        <f t="shared" si="19"/>
        <v>0</v>
      </c>
      <c r="H109" s="3">
        <f t="shared" si="15"/>
        <v>575.44</v>
      </c>
      <c r="I109" s="3"/>
      <c r="J109" s="26">
        <v>139</v>
      </c>
      <c r="K109" s="26">
        <v>0</v>
      </c>
      <c r="L109" s="26">
        <f t="shared" si="16"/>
        <v>139</v>
      </c>
      <c r="M109" s="12"/>
      <c r="N109" s="11">
        <v>12632.056217439289</v>
      </c>
      <c r="O109" s="11">
        <v>12632.06</v>
      </c>
      <c r="P109" s="11">
        <v>6423.9</v>
      </c>
      <c r="Q109" s="11"/>
      <c r="R109" s="11">
        <f t="shared" si="20"/>
        <v>-4.14</v>
      </c>
      <c r="S109" s="11">
        <v>-2.1</v>
      </c>
      <c r="U109" s="22">
        <f t="shared" si="18"/>
        <v>12627.92</v>
      </c>
      <c r="V109" s="22">
        <f t="shared" si="17"/>
        <v>12627.92</v>
      </c>
      <c r="W109" s="22">
        <f t="shared" si="21"/>
        <v>6421.799999999999</v>
      </c>
      <c r="Y109" s="11"/>
      <c r="Z109" s="11"/>
      <c r="AA109" s="11"/>
      <c r="AB109" s="11"/>
    </row>
    <row r="110" spans="1:28" ht="12.75">
      <c r="A110" s="1" t="s">
        <v>79</v>
      </c>
      <c r="B110" s="1" t="s">
        <v>81</v>
      </c>
      <c r="C110" s="12">
        <v>3491227.3384278803</v>
      </c>
      <c r="D110" s="3">
        <v>1144.17</v>
      </c>
      <c r="E110" s="3">
        <v>0</v>
      </c>
      <c r="F110" s="3">
        <f t="shared" si="14"/>
        <v>3490083.1684278804</v>
      </c>
      <c r="G110" s="3">
        <f t="shared" si="19"/>
        <v>0</v>
      </c>
      <c r="H110" s="3">
        <f t="shared" si="15"/>
        <v>1144.17</v>
      </c>
      <c r="I110" s="3"/>
      <c r="J110" s="26">
        <v>449.4</v>
      </c>
      <c r="K110" s="26">
        <v>0</v>
      </c>
      <c r="L110" s="26">
        <f t="shared" si="16"/>
        <v>449.4</v>
      </c>
      <c r="M110" s="12"/>
      <c r="N110" s="11">
        <v>7768.641162500847</v>
      </c>
      <c r="O110" s="11">
        <v>7768.64</v>
      </c>
      <c r="P110" s="11">
        <v>6423.9</v>
      </c>
      <c r="Q110" s="11"/>
      <c r="R110" s="11">
        <f t="shared" si="20"/>
        <v>-2.55</v>
      </c>
      <c r="S110" s="11">
        <v>-2.1</v>
      </c>
      <c r="U110" s="22">
        <f t="shared" si="18"/>
        <v>7766.1</v>
      </c>
      <c r="V110" s="22">
        <f t="shared" si="17"/>
        <v>7766.09</v>
      </c>
      <c r="W110" s="22">
        <f t="shared" si="21"/>
        <v>6421.799999999999</v>
      </c>
      <c r="Y110" s="11"/>
      <c r="Z110" s="11"/>
      <c r="AA110" s="11"/>
      <c r="AB110" s="11"/>
    </row>
    <row r="111" spans="1:28" ht="12.75">
      <c r="A111" s="1" t="s">
        <v>79</v>
      </c>
      <c r="B111" s="1" t="s">
        <v>78</v>
      </c>
      <c r="C111" s="12">
        <v>140148632.79416266</v>
      </c>
      <c r="D111" s="3">
        <v>45930.65</v>
      </c>
      <c r="E111" s="3">
        <v>0</v>
      </c>
      <c r="F111" s="3">
        <f t="shared" si="14"/>
        <v>140102702.14416265</v>
      </c>
      <c r="G111" s="3">
        <f t="shared" si="19"/>
        <v>23.1</v>
      </c>
      <c r="H111" s="3">
        <f t="shared" si="15"/>
        <v>45907.55</v>
      </c>
      <c r="I111" s="3"/>
      <c r="J111" s="26">
        <v>21021.100000000002</v>
      </c>
      <c r="K111" s="26">
        <v>11</v>
      </c>
      <c r="L111" s="26">
        <f t="shared" si="16"/>
        <v>21010.100000000002</v>
      </c>
      <c r="M111" s="12"/>
      <c r="N111" s="11">
        <v>6667.049389734959</v>
      </c>
      <c r="O111" s="11">
        <v>6667.17</v>
      </c>
      <c r="P111" s="11">
        <v>6423.9</v>
      </c>
      <c r="Q111" s="11"/>
      <c r="R111" s="11">
        <f t="shared" si="20"/>
        <v>-2.19</v>
      </c>
      <c r="S111" s="11">
        <v>-2.1</v>
      </c>
      <c r="U111" s="22">
        <f t="shared" si="18"/>
        <v>6664.86</v>
      </c>
      <c r="V111" s="22">
        <f t="shared" si="17"/>
        <v>6664.98</v>
      </c>
      <c r="W111" s="22">
        <f t="shared" si="21"/>
        <v>6421.799999999999</v>
      </c>
      <c r="Y111" s="11"/>
      <c r="Z111" s="11"/>
      <c r="AA111" s="11"/>
      <c r="AB111" s="11"/>
    </row>
    <row r="112" spans="1:28" ht="12.75">
      <c r="A112" s="1" t="s">
        <v>77</v>
      </c>
      <c r="B112" s="1" t="s">
        <v>76</v>
      </c>
      <c r="C112" s="12">
        <v>1157272.4724529632</v>
      </c>
      <c r="D112" s="3">
        <v>379.27</v>
      </c>
      <c r="E112" s="3">
        <v>0</v>
      </c>
      <c r="F112" s="3">
        <f t="shared" si="14"/>
        <v>1156893.2024529632</v>
      </c>
      <c r="G112" s="3">
        <f t="shared" si="19"/>
        <v>0</v>
      </c>
      <c r="H112" s="3">
        <f t="shared" si="15"/>
        <v>379.27</v>
      </c>
      <c r="I112" s="3"/>
      <c r="J112" s="26">
        <v>81.8</v>
      </c>
      <c r="K112" s="26">
        <v>0</v>
      </c>
      <c r="L112" s="26">
        <f t="shared" si="16"/>
        <v>81.8</v>
      </c>
      <c r="M112" s="12"/>
      <c r="N112" s="11">
        <v>14147.585237811287</v>
      </c>
      <c r="O112" s="11">
        <v>14147.59</v>
      </c>
      <c r="P112" s="11">
        <v>6423.9</v>
      </c>
      <c r="Q112" s="11"/>
      <c r="R112" s="11">
        <f t="shared" si="20"/>
        <v>-4.64</v>
      </c>
      <c r="S112" s="11">
        <v>-2.1</v>
      </c>
      <c r="U112" s="22">
        <f t="shared" si="18"/>
        <v>14142.95</v>
      </c>
      <c r="V112" s="22">
        <f t="shared" si="17"/>
        <v>14142.95</v>
      </c>
      <c r="W112" s="22">
        <f t="shared" si="21"/>
        <v>6421.799999999999</v>
      </c>
      <c r="Y112" s="11"/>
      <c r="Z112" s="11"/>
      <c r="AA112" s="11"/>
      <c r="AB112" s="11"/>
    </row>
    <row r="113" spans="1:28" ht="12.75">
      <c r="A113" s="1" t="s">
        <v>31</v>
      </c>
      <c r="B113" s="1" t="s">
        <v>31</v>
      </c>
      <c r="C113" s="12">
        <v>14297752.151615614</v>
      </c>
      <c r="D113" s="3">
        <v>4685.78</v>
      </c>
      <c r="E113" s="3">
        <v>0</v>
      </c>
      <c r="F113" s="3">
        <f t="shared" si="14"/>
        <v>14293066.371615615</v>
      </c>
      <c r="G113" s="3">
        <f t="shared" si="19"/>
        <v>0</v>
      </c>
      <c r="H113" s="3">
        <f t="shared" si="15"/>
        <v>4685.78</v>
      </c>
      <c r="I113" s="3"/>
      <c r="J113" s="26">
        <v>2144.5</v>
      </c>
      <c r="K113" s="26">
        <v>0</v>
      </c>
      <c r="L113" s="26">
        <f t="shared" si="16"/>
        <v>2144.5</v>
      </c>
      <c r="M113" s="12"/>
      <c r="N113" s="11">
        <v>6667.172838244633</v>
      </c>
      <c r="O113" s="11">
        <v>6667.17</v>
      </c>
      <c r="P113" s="11">
        <v>6423.9</v>
      </c>
      <c r="Q113" s="11"/>
      <c r="R113" s="11">
        <f t="shared" si="20"/>
        <v>-2.19</v>
      </c>
      <c r="S113" s="11">
        <v>-2.1</v>
      </c>
      <c r="U113" s="22">
        <f t="shared" si="18"/>
        <v>6664.99</v>
      </c>
      <c r="V113" s="22">
        <f t="shared" si="17"/>
        <v>6664.98</v>
      </c>
      <c r="W113" s="22">
        <f t="shared" si="21"/>
        <v>6421.799999999999</v>
      </c>
      <c r="Y113" s="11"/>
      <c r="Z113" s="11"/>
      <c r="AA113" s="11"/>
      <c r="AB113" s="11"/>
    </row>
    <row r="114" spans="1:28" ht="12.75">
      <c r="A114" s="1" t="s">
        <v>74</v>
      </c>
      <c r="B114" s="1" t="s">
        <v>74</v>
      </c>
      <c r="C114" s="12">
        <v>18460223.38119316</v>
      </c>
      <c r="D114" s="3">
        <v>6049.94</v>
      </c>
      <c r="E114" s="3">
        <v>0</v>
      </c>
      <c r="F114" s="3">
        <f t="shared" si="14"/>
        <v>18454173.44119316</v>
      </c>
      <c r="G114" s="3">
        <f t="shared" si="19"/>
        <v>12.600000000000001</v>
      </c>
      <c r="H114" s="3">
        <f t="shared" si="15"/>
        <v>6037.339999999999</v>
      </c>
      <c r="I114" s="3"/>
      <c r="J114" s="26">
        <v>2728.9</v>
      </c>
      <c r="K114" s="26">
        <v>6</v>
      </c>
      <c r="L114" s="26">
        <f t="shared" si="16"/>
        <v>2722.9</v>
      </c>
      <c r="M114" s="12"/>
      <c r="N114" s="11">
        <v>6764.71229476828</v>
      </c>
      <c r="O114" s="11">
        <v>6765.46</v>
      </c>
      <c r="P114" s="11">
        <v>6423.9</v>
      </c>
      <c r="Q114" s="11"/>
      <c r="R114" s="11">
        <f t="shared" si="20"/>
        <v>-2.22</v>
      </c>
      <c r="S114" s="11">
        <v>-2.1</v>
      </c>
      <c r="U114" s="22">
        <f t="shared" si="18"/>
        <v>6762.5</v>
      </c>
      <c r="V114" s="22">
        <f t="shared" si="17"/>
        <v>6763.24</v>
      </c>
      <c r="W114" s="22">
        <f t="shared" si="21"/>
        <v>6421.799999999999</v>
      </c>
      <c r="Y114" s="11"/>
      <c r="Z114" s="11"/>
      <c r="AA114" s="11"/>
      <c r="AB114" s="11"/>
    </row>
    <row r="115" spans="1:28" ht="12.75">
      <c r="A115" s="1" t="s">
        <v>206</v>
      </c>
      <c r="B115" s="1" t="s">
        <v>75</v>
      </c>
      <c r="C115" s="12">
        <v>5424386.327518279</v>
      </c>
      <c r="D115" s="3">
        <v>1777.73</v>
      </c>
      <c r="E115" s="3">
        <v>0</v>
      </c>
      <c r="F115" s="3">
        <f t="shared" si="14"/>
        <v>5422608.597518278</v>
      </c>
      <c r="G115" s="3">
        <f t="shared" si="19"/>
        <v>12.600000000000001</v>
      </c>
      <c r="H115" s="3">
        <f t="shared" si="15"/>
        <v>1765.13</v>
      </c>
      <c r="I115" s="3"/>
      <c r="J115" s="26">
        <v>725.2</v>
      </c>
      <c r="K115" s="26">
        <v>6</v>
      </c>
      <c r="L115" s="26">
        <f t="shared" si="16"/>
        <v>719.2</v>
      </c>
      <c r="M115" s="12"/>
      <c r="N115" s="11">
        <v>7479.848769330224</v>
      </c>
      <c r="O115" s="11">
        <v>7488.66</v>
      </c>
      <c r="P115" s="11">
        <v>6423.9</v>
      </c>
      <c r="Q115" s="11"/>
      <c r="R115" s="11">
        <f t="shared" si="20"/>
        <v>-2.45</v>
      </c>
      <c r="S115" s="11">
        <v>-2.1</v>
      </c>
      <c r="U115" s="22">
        <f t="shared" si="18"/>
        <v>7477.4</v>
      </c>
      <c r="V115" s="22">
        <f t="shared" si="17"/>
        <v>7486.21</v>
      </c>
      <c r="W115" s="22">
        <f t="shared" si="21"/>
        <v>6421.799999999999</v>
      </c>
      <c r="Y115" s="11"/>
      <c r="Z115" s="11"/>
      <c r="AA115" s="11"/>
      <c r="AB115" s="11"/>
    </row>
    <row r="116" spans="1:28" ht="12.75">
      <c r="A116" s="1" t="s">
        <v>74</v>
      </c>
      <c r="B116" s="1" t="s">
        <v>73</v>
      </c>
      <c r="C116" s="12">
        <v>3441912.3466346534</v>
      </c>
      <c r="D116" s="3">
        <v>1128.01</v>
      </c>
      <c r="E116" s="3">
        <v>0</v>
      </c>
      <c r="F116" s="3">
        <f t="shared" si="14"/>
        <v>3440784.3366346536</v>
      </c>
      <c r="G116" s="3">
        <f t="shared" si="19"/>
        <v>0</v>
      </c>
      <c r="H116" s="3">
        <f t="shared" si="15"/>
        <v>1128.01</v>
      </c>
      <c r="I116" s="3"/>
      <c r="J116" s="26">
        <v>421.5</v>
      </c>
      <c r="K116" s="26">
        <v>0</v>
      </c>
      <c r="L116" s="26">
        <f t="shared" si="16"/>
        <v>421.5</v>
      </c>
      <c r="M116" s="12"/>
      <c r="N116" s="11">
        <v>8165.865591066793</v>
      </c>
      <c r="O116" s="11">
        <v>8165.87</v>
      </c>
      <c r="P116" s="11">
        <v>6423.9</v>
      </c>
      <c r="Q116" s="11"/>
      <c r="R116" s="11">
        <f t="shared" si="20"/>
        <v>-2.68</v>
      </c>
      <c r="S116" s="11">
        <v>-2.1</v>
      </c>
      <c r="U116" s="22">
        <f t="shared" si="18"/>
        <v>8163.19</v>
      </c>
      <c r="V116" s="22">
        <f t="shared" si="17"/>
        <v>8163.19</v>
      </c>
      <c r="W116" s="22">
        <f t="shared" si="21"/>
        <v>6421.799999999999</v>
      </c>
      <c r="Y116" s="11"/>
      <c r="Z116" s="11"/>
      <c r="AA116" s="11"/>
      <c r="AB116" s="11"/>
    </row>
    <row r="117" spans="1:28" ht="12.75">
      <c r="A117" s="1" t="s">
        <v>72</v>
      </c>
      <c r="B117" s="1" t="s">
        <v>72</v>
      </c>
      <c r="C117" s="12">
        <v>40915649.458263524</v>
      </c>
      <c r="D117" s="3">
        <v>13416.96</v>
      </c>
      <c r="E117" s="3">
        <v>0</v>
      </c>
      <c r="F117" s="3">
        <f t="shared" si="14"/>
        <v>40902232.49826352</v>
      </c>
      <c r="G117" s="3">
        <f t="shared" si="19"/>
        <v>0</v>
      </c>
      <c r="H117" s="3">
        <f t="shared" si="15"/>
        <v>13416.96</v>
      </c>
      <c r="I117" s="3"/>
      <c r="J117" s="26">
        <v>5888.1</v>
      </c>
      <c r="K117" s="26">
        <v>0</v>
      </c>
      <c r="L117" s="26">
        <f t="shared" si="16"/>
        <v>5888.1</v>
      </c>
      <c r="M117" s="12"/>
      <c r="N117" s="11">
        <v>6948.871360585506</v>
      </c>
      <c r="O117" s="11">
        <v>6948.87</v>
      </c>
      <c r="P117" s="11">
        <v>6423.9</v>
      </c>
      <c r="Q117" s="11"/>
      <c r="R117" s="11">
        <f t="shared" si="20"/>
        <v>-2.28</v>
      </c>
      <c r="S117" s="11">
        <v>-2.1</v>
      </c>
      <c r="U117" s="22">
        <f t="shared" si="18"/>
        <v>6946.59</v>
      </c>
      <c r="V117" s="22">
        <f t="shared" si="17"/>
        <v>6946.59</v>
      </c>
      <c r="W117" s="22">
        <f t="shared" si="21"/>
        <v>6421.799999999999</v>
      </c>
      <c r="Y117" s="11"/>
      <c r="Z117" s="11"/>
      <c r="AA117" s="11"/>
      <c r="AB117" s="11"/>
    </row>
    <row r="118" spans="1:28" ht="12.75">
      <c r="A118" s="1" t="s">
        <v>72</v>
      </c>
      <c r="B118" s="1" t="s">
        <v>71</v>
      </c>
      <c r="C118" s="12">
        <v>3007877.116343562</v>
      </c>
      <c r="D118" s="3">
        <v>985.77</v>
      </c>
      <c r="E118" s="3">
        <v>0</v>
      </c>
      <c r="F118" s="3">
        <f t="shared" si="14"/>
        <v>3006891.346343562</v>
      </c>
      <c r="G118" s="3">
        <f t="shared" si="19"/>
        <v>0</v>
      </c>
      <c r="H118" s="3">
        <f t="shared" si="15"/>
        <v>985.77</v>
      </c>
      <c r="I118" s="3"/>
      <c r="J118" s="26">
        <v>273.7</v>
      </c>
      <c r="K118" s="26">
        <v>0</v>
      </c>
      <c r="L118" s="26">
        <f t="shared" si="16"/>
        <v>273.7</v>
      </c>
      <c r="M118" s="12"/>
      <c r="N118" s="11">
        <v>10989.686212435376</v>
      </c>
      <c r="O118" s="11">
        <v>10989.69</v>
      </c>
      <c r="P118" s="11">
        <v>6423.9</v>
      </c>
      <c r="Q118" s="11"/>
      <c r="R118" s="11">
        <f t="shared" si="20"/>
        <v>-3.6</v>
      </c>
      <c r="S118" s="11">
        <v>-2.1</v>
      </c>
      <c r="U118" s="22">
        <f t="shared" si="18"/>
        <v>10986.08</v>
      </c>
      <c r="V118" s="22">
        <f t="shared" si="17"/>
        <v>10986.09</v>
      </c>
      <c r="W118" s="22">
        <f t="shared" si="21"/>
        <v>6421.799999999999</v>
      </c>
      <c r="Y118" s="11"/>
      <c r="Z118" s="11"/>
      <c r="AA118" s="11"/>
      <c r="AB118" s="11"/>
    </row>
    <row r="119" spans="1:28" ht="12.75">
      <c r="A119" s="1" t="s">
        <v>68</v>
      </c>
      <c r="B119" s="1" t="s">
        <v>70</v>
      </c>
      <c r="C119" s="12">
        <v>10387327.47416905</v>
      </c>
      <c r="D119" s="3">
        <v>3404.22</v>
      </c>
      <c r="E119" s="3">
        <v>0</v>
      </c>
      <c r="F119" s="3">
        <f t="shared" si="14"/>
        <v>10383923.254169049</v>
      </c>
      <c r="G119" s="3">
        <f t="shared" si="19"/>
        <v>0</v>
      </c>
      <c r="H119" s="3">
        <f t="shared" si="15"/>
        <v>3404.22</v>
      </c>
      <c r="I119" s="3"/>
      <c r="J119" s="26">
        <v>1453.6</v>
      </c>
      <c r="K119" s="26">
        <v>0</v>
      </c>
      <c r="L119" s="26">
        <f t="shared" si="16"/>
        <v>1453.6</v>
      </c>
      <c r="M119" s="12"/>
      <c r="N119" s="11">
        <v>7145.93249461272</v>
      </c>
      <c r="O119" s="11">
        <v>7145.93</v>
      </c>
      <c r="P119" s="11">
        <v>6423.9</v>
      </c>
      <c r="Q119" s="11"/>
      <c r="R119" s="11">
        <f t="shared" si="20"/>
        <v>-2.34</v>
      </c>
      <c r="S119" s="11">
        <v>-2.1</v>
      </c>
      <c r="U119" s="22">
        <f t="shared" si="18"/>
        <v>7143.59</v>
      </c>
      <c r="V119" s="22">
        <f t="shared" si="17"/>
        <v>7143.59</v>
      </c>
      <c r="W119" s="22">
        <f t="shared" si="21"/>
        <v>6421.799999999999</v>
      </c>
      <c r="Y119" s="11"/>
      <c r="Z119" s="11"/>
      <c r="AA119" s="11"/>
      <c r="AB119" s="11"/>
    </row>
    <row r="120" spans="1:28" ht="12.75">
      <c r="A120" s="1" t="s">
        <v>68</v>
      </c>
      <c r="B120" s="1" t="s">
        <v>207</v>
      </c>
      <c r="C120" s="12">
        <v>21020358.142244756</v>
      </c>
      <c r="D120" s="3">
        <v>6888.97</v>
      </c>
      <c r="E120" s="3">
        <v>0</v>
      </c>
      <c r="F120" s="3">
        <f t="shared" si="14"/>
        <v>21013469.172244757</v>
      </c>
      <c r="G120" s="3">
        <f t="shared" si="19"/>
        <v>0</v>
      </c>
      <c r="H120" s="3">
        <f t="shared" si="15"/>
        <v>6888.97</v>
      </c>
      <c r="I120" s="3"/>
      <c r="J120" s="26">
        <v>2991.2</v>
      </c>
      <c r="K120" s="26">
        <v>0</v>
      </c>
      <c r="L120" s="26">
        <f t="shared" si="16"/>
        <v>2991.2</v>
      </c>
      <c r="M120" s="12"/>
      <c r="N120" s="11">
        <v>7027.399753358103</v>
      </c>
      <c r="O120" s="11">
        <v>7027.4</v>
      </c>
      <c r="P120" s="11">
        <v>6423.9</v>
      </c>
      <c r="Q120" s="11"/>
      <c r="R120" s="11">
        <f t="shared" si="20"/>
        <v>-2.3</v>
      </c>
      <c r="S120" s="11">
        <v>-2.1</v>
      </c>
      <c r="U120" s="22">
        <f t="shared" si="18"/>
        <v>7025.1</v>
      </c>
      <c r="V120" s="22">
        <f t="shared" si="17"/>
        <v>7025.1</v>
      </c>
      <c r="W120" s="22">
        <f t="shared" si="21"/>
        <v>6421.799999999999</v>
      </c>
      <c r="Y120" s="11"/>
      <c r="Z120" s="11"/>
      <c r="AA120" s="11"/>
      <c r="AB120" s="11"/>
    </row>
    <row r="121" spans="1:28" ht="12.75">
      <c r="A121" s="1" t="s">
        <v>68</v>
      </c>
      <c r="B121" s="1" t="s">
        <v>69</v>
      </c>
      <c r="C121" s="12">
        <v>2415785.8981356</v>
      </c>
      <c r="D121" s="3">
        <v>791.72</v>
      </c>
      <c r="E121" s="3">
        <v>0</v>
      </c>
      <c r="F121" s="3">
        <f t="shared" si="14"/>
        <v>2414994.1781356</v>
      </c>
      <c r="G121" s="3">
        <f t="shared" si="19"/>
        <v>0</v>
      </c>
      <c r="H121" s="3">
        <f t="shared" si="15"/>
        <v>791.72</v>
      </c>
      <c r="I121" s="3"/>
      <c r="J121" s="26">
        <v>219.4</v>
      </c>
      <c r="K121" s="26">
        <v>0</v>
      </c>
      <c r="L121" s="26">
        <f t="shared" si="16"/>
        <v>219.4</v>
      </c>
      <c r="M121" s="12"/>
      <c r="N121" s="11">
        <v>11010.874649660893</v>
      </c>
      <c r="O121" s="11">
        <v>11010.87</v>
      </c>
      <c r="P121" s="11">
        <v>6423.9</v>
      </c>
      <c r="Q121" s="11"/>
      <c r="R121" s="11">
        <f t="shared" si="20"/>
        <v>-3.61</v>
      </c>
      <c r="S121" s="11">
        <v>-2.1</v>
      </c>
      <c r="U121" s="22">
        <f t="shared" si="18"/>
        <v>11007.27</v>
      </c>
      <c r="V121" s="22">
        <f t="shared" si="17"/>
        <v>11007.26</v>
      </c>
      <c r="W121" s="22">
        <f t="shared" si="21"/>
        <v>6421.799999999999</v>
      </c>
      <c r="Y121" s="11"/>
      <c r="Z121" s="11"/>
      <c r="AA121" s="11"/>
      <c r="AB121" s="11"/>
    </row>
    <row r="122" spans="1:28" ht="12.75">
      <c r="A122" s="1" t="s">
        <v>68</v>
      </c>
      <c r="B122" s="1" t="s">
        <v>67</v>
      </c>
      <c r="C122" s="12">
        <v>4070490.916512817</v>
      </c>
      <c r="D122" s="3">
        <v>1334.02</v>
      </c>
      <c r="E122" s="3">
        <v>0</v>
      </c>
      <c r="F122" s="3">
        <f t="shared" si="14"/>
        <v>4069156.896512817</v>
      </c>
      <c r="G122" s="3">
        <f t="shared" si="19"/>
        <v>0</v>
      </c>
      <c r="H122" s="3">
        <f t="shared" si="15"/>
        <v>1334.02</v>
      </c>
      <c r="I122" s="3"/>
      <c r="J122" s="26">
        <v>524.9</v>
      </c>
      <c r="K122" s="26">
        <v>0</v>
      </c>
      <c r="L122" s="26">
        <f t="shared" si="16"/>
        <v>524.9</v>
      </c>
      <c r="M122" s="12"/>
      <c r="N122" s="11">
        <v>7754.793134907253</v>
      </c>
      <c r="O122" s="11">
        <v>7754.79</v>
      </c>
      <c r="P122" s="11">
        <v>6423.9</v>
      </c>
      <c r="Q122" s="11"/>
      <c r="R122" s="11">
        <f t="shared" si="20"/>
        <v>-2.54</v>
      </c>
      <c r="S122" s="11">
        <v>-2.1</v>
      </c>
      <c r="U122" s="22">
        <f t="shared" si="18"/>
        <v>7752.25</v>
      </c>
      <c r="V122" s="22">
        <f t="shared" si="17"/>
        <v>7752.25</v>
      </c>
      <c r="W122" s="22">
        <f t="shared" si="21"/>
        <v>6421.799999999999</v>
      </c>
      <c r="Y122" s="11"/>
      <c r="Z122" s="11"/>
      <c r="AA122" s="11"/>
      <c r="AB122" s="11"/>
    </row>
    <row r="123" spans="1:28" ht="12.75">
      <c r="A123" s="1" t="s">
        <v>61</v>
      </c>
      <c r="B123" s="1" t="s">
        <v>66</v>
      </c>
      <c r="C123" s="12">
        <v>9743279.920041962</v>
      </c>
      <c r="D123" s="3">
        <v>3193.15</v>
      </c>
      <c r="E123" s="3">
        <v>0</v>
      </c>
      <c r="F123" s="3">
        <f t="shared" si="14"/>
        <v>9740086.770041961</v>
      </c>
      <c r="G123" s="3">
        <f t="shared" si="19"/>
        <v>0</v>
      </c>
      <c r="H123" s="3">
        <f t="shared" si="15"/>
        <v>3193.15</v>
      </c>
      <c r="I123" s="3"/>
      <c r="J123" s="26">
        <v>1322.5</v>
      </c>
      <c r="K123" s="26">
        <v>0</v>
      </c>
      <c r="L123" s="26">
        <f t="shared" si="16"/>
        <v>1322.5</v>
      </c>
      <c r="M123" s="12"/>
      <c r="N123" s="11">
        <v>7367.319410239668</v>
      </c>
      <c r="O123" s="11">
        <v>7367.32</v>
      </c>
      <c r="P123" s="11">
        <v>6423.9</v>
      </c>
      <c r="Q123" s="11"/>
      <c r="R123" s="11">
        <f t="shared" si="20"/>
        <v>-2.41</v>
      </c>
      <c r="S123" s="11">
        <v>-2.1</v>
      </c>
      <c r="U123" s="22">
        <f t="shared" si="18"/>
        <v>7364.9</v>
      </c>
      <c r="V123" s="22">
        <f t="shared" si="17"/>
        <v>7364.91</v>
      </c>
      <c r="W123" s="22">
        <f t="shared" si="21"/>
        <v>6421.799999999999</v>
      </c>
      <c r="Y123" s="11"/>
      <c r="Z123" s="11"/>
      <c r="AA123" s="11"/>
      <c r="AB123" s="11"/>
    </row>
    <row r="124" spans="1:28" ht="12.75">
      <c r="A124" s="1" t="s">
        <v>61</v>
      </c>
      <c r="B124" s="1" t="s">
        <v>65</v>
      </c>
      <c r="C124" s="12">
        <v>6180176.094239984</v>
      </c>
      <c r="D124" s="3">
        <v>2025.42</v>
      </c>
      <c r="E124" s="3">
        <v>0</v>
      </c>
      <c r="F124" s="3">
        <f t="shared" si="14"/>
        <v>6178150.674239984</v>
      </c>
      <c r="G124" s="3">
        <f t="shared" si="19"/>
        <v>0</v>
      </c>
      <c r="H124" s="3">
        <f t="shared" si="15"/>
        <v>2025.42</v>
      </c>
      <c r="I124" s="3"/>
      <c r="J124" s="26">
        <v>800.1</v>
      </c>
      <c r="K124" s="26">
        <v>0</v>
      </c>
      <c r="L124" s="26">
        <f t="shared" si="16"/>
        <v>800.1</v>
      </c>
      <c r="M124" s="12"/>
      <c r="N124" s="11">
        <v>7724.254585976732</v>
      </c>
      <c r="O124" s="11">
        <v>7724.25</v>
      </c>
      <c r="P124" s="11">
        <v>6423.9</v>
      </c>
      <c r="Q124" s="11"/>
      <c r="R124" s="11">
        <f t="shared" si="20"/>
        <v>-2.53</v>
      </c>
      <c r="S124" s="11">
        <v>-2.1</v>
      </c>
      <c r="U124" s="22">
        <f t="shared" si="18"/>
        <v>7721.72</v>
      </c>
      <c r="V124" s="22">
        <f t="shared" si="17"/>
        <v>7721.72</v>
      </c>
      <c r="W124" s="22">
        <f t="shared" si="21"/>
        <v>6421.799999999999</v>
      </c>
      <c r="Y124" s="11"/>
      <c r="Z124" s="11"/>
      <c r="AA124" s="11"/>
      <c r="AB124" s="11"/>
    </row>
    <row r="125" spans="1:28" ht="12.75">
      <c r="A125" s="1" t="s">
        <v>61</v>
      </c>
      <c r="B125" s="1" t="s">
        <v>64</v>
      </c>
      <c r="C125" s="12">
        <v>1846233.5382507874</v>
      </c>
      <c r="D125" s="3">
        <v>606.78</v>
      </c>
      <c r="E125" s="3">
        <v>0</v>
      </c>
      <c r="F125" s="3">
        <f t="shared" si="14"/>
        <v>1845626.7582507874</v>
      </c>
      <c r="G125" s="3">
        <f t="shared" si="19"/>
        <v>0</v>
      </c>
      <c r="H125" s="3">
        <f t="shared" si="15"/>
        <v>606.78</v>
      </c>
      <c r="I125" s="3"/>
      <c r="J125" s="26">
        <v>144</v>
      </c>
      <c r="K125" s="26">
        <v>0</v>
      </c>
      <c r="L125" s="26">
        <f t="shared" si="16"/>
        <v>144</v>
      </c>
      <c r="M125" s="12"/>
      <c r="N125" s="11">
        <v>12821.06623785269</v>
      </c>
      <c r="O125" s="11">
        <v>12821.07</v>
      </c>
      <c r="P125" s="11">
        <v>6423.9</v>
      </c>
      <c r="Q125" s="11"/>
      <c r="R125" s="11">
        <f t="shared" si="20"/>
        <v>-4.21</v>
      </c>
      <c r="S125" s="11">
        <v>-2.1</v>
      </c>
      <c r="U125" s="22">
        <f t="shared" si="18"/>
        <v>12816.85</v>
      </c>
      <c r="V125" s="22">
        <f t="shared" si="17"/>
        <v>12816.86</v>
      </c>
      <c r="W125" s="22">
        <f t="shared" si="21"/>
        <v>6421.799999999999</v>
      </c>
      <c r="Y125" s="11"/>
      <c r="Z125" s="11"/>
      <c r="AA125" s="11"/>
      <c r="AB125" s="11"/>
    </row>
    <row r="126" spans="1:28" ht="12.75">
      <c r="A126" s="1" t="s">
        <v>61</v>
      </c>
      <c r="B126" s="1" t="s">
        <v>63</v>
      </c>
      <c r="C126" s="12">
        <v>3321209.818308854</v>
      </c>
      <c r="D126" s="3">
        <v>1088.46</v>
      </c>
      <c r="E126" s="3">
        <v>0</v>
      </c>
      <c r="F126" s="3">
        <f t="shared" si="14"/>
        <v>3320121.358308854</v>
      </c>
      <c r="G126" s="3">
        <f t="shared" si="19"/>
        <v>0</v>
      </c>
      <c r="H126" s="3">
        <f t="shared" si="15"/>
        <v>1088.46</v>
      </c>
      <c r="I126" s="3"/>
      <c r="J126" s="26">
        <v>408.40000000000003</v>
      </c>
      <c r="K126" s="26">
        <v>0</v>
      </c>
      <c r="L126" s="26">
        <f t="shared" si="16"/>
        <v>408.40000000000003</v>
      </c>
      <c r="M126" s="12"/>
      <c r="N126" s="11">
        <v>8132.2473513928835</v>
      </c>
      <c r="O126" s="11">
        <v>8132.25</v>
      </c>
      <c r="P126" s="11">
        <v>6423.9</v>
      </c>
      <c r="Q126" s="11"/>
      <c r="R126" s="11">
        <f t="shared" si="20"/>
        <v>-2.67</v>
      </c>
      <c r="S126" s="11">
        <v>-2.1</v>
      </c>
      <c r="U126" s="22">
        <f t="shared" si="18"/>
        <v>8129.58</v>
      </c>
      <c r="V126" s="22">
        <f t="shared" si="17"/>
        <v>8129.58</v>
      </c>
      <c r="W126" s="22">
        <f t="shared" si="21"/>
        <v>6421.799999999999</v>
      </c>
      <c r="Y126" s="11"/>
      <c r="Z126" s="11"/>
      <c r="AA126" s="11"/>
      <c r="AB126" s="11"/>
    </row>
    <row r="127" spans="1:28" ht="12.75">
      <c r="A127" s="1" t="s">
        <v>61</v>
      </c>
      <c r="B127" s="1" t="s">
        <v>62</v>
      </c>
      <c r="C127" s="12">
        <v>2286702.205819425</v>
      </c>
      <c r="D127" s="3">
        <v>749.42</v>
      </c>
      <c r="E127" s="3">
        <v>0</v>
      </c>
      <c r="F127" s="3">
        <f t="shared" si="14"/>
        <v>2285952.7858194252</v>
      </c>
      <c r="G127" s="3">
        <f t="shared" si="19"/>
        <v>0</v>
      </c>
      <c r="H127" s="3">
        <f t="shared" si="15"/>
        <v>749.42</v>
      </c>
      <c r="I127" s="3"/>
      <c r="J127" s="26">
        <v>208.4</v>
      </c>
      <c r="K127" s="26">
        <v>0</v>
      </c>
      <c r="L127" s="26">
        <f t="shared" si="16"/>
        <v>208.4</v>
      </c>
      <c r="M127" s="12"/>
      <c r="N127" s="11">
        <v>10972.659336945419</v>
      </c>
      <c r="O127" s="11">
        <v>10972.66</v>
      </c>
      <c r="P127" s="11">
        <v>6423.9</v>
      </c>
      <c r="Q127" s="11"/>
      <c r="R127" s="11">
        <f t="shared" si="20"/>
        <v>-3.6</v>
      </c>
      <c r="S127" s="11">
        <v>-2.1</v>
      </c>
      <c r="U127" s="22">
        <f t="shared" si="18"/>
        <v>10969.06</v>
      </c>
      <c r="V127" s="22">
        <f t="shared" si="17"/>
        <v>10969.06</v>
      </c>
      <c r="W127" s="22">
        <f t="shared" si="21"/>
        <v>6421.799999999999</v>
      </c>
      <c r="Y127" s="11"/>
      <c r="Z127" s="11"/>
      <c r="AA127" s="11"/>
      <c r="AB127" s="11"/>
    </row>
    <row r="128" spans="1:28" ht="12.75">
      <c r="A128" s="1" t="s">
        <v>61</v>
      </c>
      <c r="B128" s="1" t="s">
        <v>60</v>
      </c>
      <c r="C128" s="12">
        <v>3028345.4880460906</v>
      </c>
      <c r="D128" s="3">
        <v>992.48</v>
      </c>
      <c r="E128" s="3">
        <v>0</v>
      </c>
      <c r="F128" s="3">
        <f t="shared" si="14"/>
        <v>3027353.0080460906</v>
      </c>
      <c r="G128" s="3">
        <f t="shared" si="19"/>
        <v>0</v>
      </c>
      <c r="H128" s="3">
        <f t="shared" si="15"/>
        <v>992.48</v>
      </c>
      <c r="I128" s="3"/>
      <c r="J128" s="26">
        <v>343.9</v>
      </c>
      <c r="K128" s="26">
        <v>0</v>
      </c>
      <c r="L128" s="26">
        <f t="shared" si="16"/>
        <v>343.9</v>
      </c>
      <c r="M128" s="12"/>
      <c r="N128" s="11">
        <v>8805.889758784795</v>
      </c>
      <c r="O128" s="11">
        <v>8805.89</v>
      </c>
      <c r="P128" s="11">
        <v>6423.9</v>
      </c>
      <c r="Q128" s="11"/>
      <c r="R128" s="11">
        <f t="shared" si="20"/>
        <v>-2.89</v>
      </c>
      <c r="S128" s="11">
        <v>-2.1</v>
      </c>
      <c r="U128" s="22">
        <f t="shared" si="18"/>
        <v>8803</v>
      </c>
      <c r="V128" s="22">
        <f t="shared" si="17"/>
        <v>8803</v>
      </c>
      <c r="W128" s="22">
        <f t="shared" si="21"/>
        <v>6421.799999999999</v>
      </c>
      <c r="Y128" s="11"/>
      <c r="Z128" s="11"/>
      <c r="AA128" s="11"/>
      <c r="AB128" s="11"/>
    </row>
    <row r="129" spans="1:28" ht="12.75">
      <c r="A129" s="1" t="s">
        <v>59</v>
      </c>
      <c r="B129" s="1" t="s">
        <v>59</v>
      </c>
      <c r="C129" s="12">
        <v>2356043.476987908</v>
      </c>
      <c r="D129" s="3">
        <v>772.14</v>
      </c>
      <c r="E129" s="3">
        <v>0</v>
      </c>
      <c r="F129" s="3">
        <f t="shared" si="14"/>
        <v>2355271.336987908</v>
      </c>
      <c r="G129" s="3">
        <f t="shared" si="19"/>
        <v>0</v>
      </c>
      <c r="H129" s="3">
        <f t="shared" si="15"/>
        <v>772.14</v>
      </c>
      <c r="I129" s="3"/>
      <c r="J129" s="26">
        <v>180.79999999999998</v>
      </c>
      <c r="K129" s="26">
        <v>0</v>
      </c>
      <c r="L129" s="26">
        <f t="shared" si="16"/>
        <v>180.79999999999998</v>
      </c>
      <c r="M129" s="12"/>
      <c r="N129" s="11">
        <v>13031.213921393299</v>
      </c>
      <c r="O129" s="11">
        <v>13031.21</v>
      </c>
      <c r="P129" s="11">
        <v>6423.9</v>
      </c>
      <c r="Q129" s="11"/>
      <c r="R129" s="11">
        <f t="shared" si="20"/>
        <v>-4.27</v>
      </c>
      <c r="S129" s="11">
        <v>-2.1</v>
      </c>
      <c r="U129" s="22">
        <f t="shared" si="18"/>
        <v>13026.94</v>
      </c>
      <c r="V129" s="22">
        <f t="shared" si="17"/>
        <v>13026.94</v>
      </c>
      <c r="W129" s="22">
        <f t="shared" si="21"/>
        <v>6421.799999999999</v>
      </c>
      <c r="Y129" s="11"/>
      <c r="Z129" s="11"/>
      <c r="AA129" s="11"/>
      <c r="AB129" s="11"/>
    </row>
    <row r="130" spans="1:28" ht="12.75">
      <c r="A130" s="1" t="s">
        <v>59</v>
      </c>
      <c r="B130" s="1" t="s">
        <v>58</v>
      </c>
      <c r="C130" s="12">
        <v>3278639.101801452</v>
      </c>
      <c r="D130" s="3">
        <v>1074.5</v>
      </c>
      <c r="E130" s="3">
        <v>0</v>
      </c>
      <c r="F130" s="3">
        <f t="shared" si="14"/>
        <v>3277564.601801452</v>
      </c>
      <c r="G130" s="3">
        <f t="shared" si="19"/>
        <v>0</v>
      </c>
      <c r="H130" s="3">
        <f t="shared" si="15"/>
        <v>1074.5</v>
      </c>
      <c r="I130" s="3"/>
      <c r="J130" s="26">
        <v>339.6</v>
      </c>
      <c r="K130" s="26">
        <v>0</v>
      </c>
      <c r="L130" s="26">
        <f t="shared" si="16"/>
        <v>339.6</v>
      </c>
      <c r="M130" s="12"/>
      <c r="N130" s="11">
        <v>9654.414316258693</v>
      </c>
      <c r="O130" s="11">
        <v>9654.41</v>
      </c>
      <c r="P130" s="11">
        <v>6423.9</v>
      </c>
      <c r="Q130" s="11"/>
      <c r="R130" s="11">
        <f t="shared" si="20"/>
        <v>-3.16</v>
      </c>
      <c r="S130" s="11">
        <v>-2.1</v>
      </c>
      <c r="U130" s="22">
        <f t="shared" si="18"/>
        <v>9651.25</v>
      </c>
      <c r="V130" s="22">
        <f t="shared" si="17"/>
        <v>9651.25</v>
      </c>
      <c r="W130" s="22">
        <f t="shared" si="21"/>
        <v>6421.799999999999</v>
      </c>
      <c r="Y130" s="11"/>
      <c r="Z130" s="11"/>
      <c r="AA130" s="11"/>
      <c r="AB130" s="11"/>
    </row>
    <row r="131" spans="1:28" ht="12.75">
      <c r="A131" s="1" t="s">
        <v>56</v>
      </c>
      <c r="B131" s="1" t="s">
        <v>57</v>
      </c>
      <c r="C131" s="12">
        <v>7382226.054641679</v>
      </c>
      <c r="D131" s="3">
        <v>2419.37</v>
      </c>
      <c r="E131" s="3">
        <v>0</v>
      </c>
      <c r="F131" s="3">
        <f t="shared" si="14"/>
        <v>7379806.684641679</v>
      </c>
      <c r="G131" s="3">
        <f t="shared" si="19"/>
        <v>2.1</v>
      </c>
      <c r="H131" s="3">
        <f t="shared" si="15"/>
        <v>2417.27</v>
      </c>
      <c r="I131" s="3"/>
      <c r="J131" s="26">
        <v>999.3</v>
      </c>
      <c r="K131" s="26">
        <v>1</v>
      </c>
      <c r="L131" s="26">
        <f t="shared" si="16"/>
        <v>998.3</v>
      </c>
      <c r="M131" s="12"/>
      <c r="N131" s="11">
        <v>7387.397232704572</v>
      </c>
      <c r="O131" s="11">
        <v>7388.36</v>
      </c>
      <c r="P131" s="11">
        <v>6423.9</v>
      </c>
      <c r="Q131" s="11"/>
      <c r="R131" s="11">
        <f t="shared" si="20"/>
        <v>-2.42</v>
      </c>
      <c r="S131" s="11">
        <v>-2.1</v>
      </c>
      <c r="U131" s="22">
        <f t="shared" si="18"/>
        <v>7384.98</v>
      </c>
      <c r="V131" s="22">
        <f t="shared" si="17"/>
        <v>7385.94</v>
      </c>
      <c r="W131" s="22">
        <f t="shared" si="21"/>
        <v>6421.799999999999</v>
      </c>
      <c r="Y131" s="11"/>
      <c r="Z131" s="11"/>
      <c r="AA131" s="11"/>
      <c r="AB131" s="11"/>
    </row>
    <row r="132" spans="1:28" ht="12.75">
      <c r="A132" s="1" t="s">
        <v>56</v>
      </c>
      <c r="B132" s="1" t="s">
        <v>56</v>
      </c>
      <c r="C132" s="12">
        <v>4612284.228149366</v>
      </c>
      <c r="D132" s="3">
        <v>1511.58</v>
      </c>
      <c r="E132" s="3">
        <v>0</v>
      </c>
      <c r="F132" s="3">
        <f t="shared" si="14"/>
        <v>4610772.648149366</v>
      </c>
      <c r="G132" s="3">
        <f aca="true" t="shared" si="22" ref="G132:G163">K132*-S132</f>
        <v>0</v>
      </c>
      <c r="H132" s="3">
        <f t="shared" si="15"/>
        <v>1511.58</v>
      </c>
      <c r="I132" s="3"/>
      <c r="J132" s="26">
        <v>580.3</v>
      </c>
      <c r="K132" s="26">
        <v>0</v>
      </c>
      <c r="L132" s="26">
        <f t="shared" si="16"/>
        <v>580.3</v>
      </c>
      <c r="M132" s="12"/>
      <c r="N132" s="11">
        <v>7948.103098654775</v>
      </c>
      <c r="O132" s="11">
        <v>7948.1</v>
      </c>
      <c r="P132" s="11">
        <v>6423.9</v>
      </c>
      <c r="Q132" s="11"/>
      <c r="R132" s="11">
        <f aca="true" t="shared" si="23" ref="R132:R163">ROUND(H132/-L132,2)</f>
        <v>-2.6</v>
      </c>
      <c r="S132" s="11">
        <v>-2.1</v>
      </c>
      <c r="U132" s="22">
        <f t="shared" si="18"/>
        <v>7945.5</v>
      </c>
      <c r="V132" s="22">
        <f t="shared" si="17"/>
        <v>7945.5</v>
      </c>
      <c r="W132" s="22">
        <f aca="true" t="shared" si="24" ref="W132:W163">P132+S132</f>
        <v>6421.799999999999</v>
      </c>
      <c r="Y132" s="11"/>
      <c r="Z132" s="11"/>
      <c r="AA132" s="11"/>
      <c r="AB132" s="11"/>
    </row>
    <row r="133" spans="1:28" ht="12.75">
      <c r="A133" s="1" t="s">
        <v>54</v>
      </c>
      <c r="B133" s="1" t="s">
        <v>55</v>
      </c>
      <c r="C133" s="12">
        <v>4368276.060925567</v>
      </c>
      <c r="D133" s="3">
        <v>1431.61</v>
      </c>
      <c r="E133" s="3">
        <v>0</v>
      </c>
      <c r="F133" s="3">
        <f aca="true" t="shared" si="25" ref="F133:F182">C133-D133-E133</f>
        <v>4366844.450925566</v>
      </c>
      <c r="G133" s="3">
        <f t="shared" si="22"/>
        <v>0</v>
      </c>
      <c r="H133" s="3">
        <f aca="true" t="shared" si="26" ref="H133:H164">D133-G133</f>
        <v>1431.61</v>
      </c>
      <c r="I133" s="3"/>
      <c r="J133" s="26">
        <v>588.5</v>
      </c>
      <c r="K133" s="26">
        <v>0</v>
      </c>
      <c r="L133" s="26">
        <f aca="true" t="shared" si="27" ref="L133:L182">J133-K133</f>
        <v>588.5</v>
      </c>
      <c r="M133" s="12"/>
      <c r="N133" s="11">
        <v>7422.729075489493</v>
      </c>
      <c r="O133" s="11">
        <v>7422.73</v>
      </c>
      <c r="P133" s="11">
        <v>6423.9</v>
      </c>
      <c r="Q133" s="11"/>
      <c r="R133" s="11">
        <f t="shared" si="23"/>
        <v>-2.43</v>
      </c>
      <c r="S133" s="11">
        <v>-2.1</v>
      </c>
      <c r="U133" s="22">
        <f t="shared" si="18"/>
        <v>7420.3</v>
      </c>
      <c r="V133" s="22">
        <f aca="true" t="shared" si="28" ref="V133:V181">ROUND(O133+R133,2)</f>
        <v>7420.3</v>
      </c>
      <c r="W133" s="22">
        <f t="shared" si="24"/>
        <v>6421.799999999999</v>
      </c>
      <c r="Y133" s="11"/>
      <c r="Z133" s="11"/>
      <c r="AA133" s="11"/>
      <c r="AB133" s="11"/>
    </row>
    <row r="134" spans="1:28" ht="12.75">
      <c r="A134" s="1" t="s">
        <v>54</v>
      </c>
      <c r="B134" s="1" t="s">
        <v>53</v>
      </c>
      <c r="C134" s="12">
        <v>2661248.071827691</v>
      </c>
      <c r="D134" s="3">
        <v>872.17</v>
      </c>
      <c r="E134" s="3">
        <v>0</v>
      </c>
      <c r="F134" s="3">
        <f t="shared" si="25"/>
        <v>2660375.901827691</v>
      </c>
      <c r="G134" s="3">
        <f t="shared" si="22"/>
        <v>0</v>
      </c>
      <c r="H134" s="3">
        <f t="shared" si="26"/>
        <v>872.17</v>
      </c>
      <c r="I134" s="3"/>
      <c r="J134" s="26">
        <v>302.2</v>
      </c>
      <c r="K134" s="26">
        <v>0</v>
      </c>
      <c r="L134" s="26">
        <f t="shared" si="27"/>
        <v>302.2</v>
      </c>
      <c r="M134" s="12"/>
      <c r="N134" s="11">
        <v>8806.2477558825</v>
      </c>
      <c r="O134" s="11">
        <v>8806.25</v>
      </c>
      <c r="P134" s="11">
        <v>6423.9</v>
      </c>
      <c r="Q134" s="11"/>
      <c r="R134" s="11">
        <f t="shared" si="23"/>
        <v>-2.89</v>
      </c>
      <c r="S134" s="11">
        <v>-2.1</v>
      </c>
      <c r="U134" s="22">
        <f aca="true" t="shared" si="29" ref="U134:U181">ROUND(F134/J134,2)</f>
        <v>8803.36</v>
      </c>
      <c r="V134" s="22">
        <f t="shared" si="28"/>
        <v>8803.36</v>
      </c>
      <c r="W134" s="22">
        <f t="shared" si="24"/>
        <v>6421.799999999999</v>
      </c>
      <c r="Y134" s="11"/>
      <c r="Z134" s="11"/>
      <c r="AA134" s="11"/>
      <c r="AB134" s="11"/>
    </row>
    <row r="135" spans="1:28" ht="12.75">
      <c r="A135" s="1" t="s">
        <v>52</v>
      </c>
      <c r="B135" s="1" t="s">
        <v>51</v>
      </c>
      <c r="C135" s="12">
        <v>15219852.95086677</v>
      </c>
      <c r="D135" s="3">
        <v>4987.98</v>
      </c>
      <c r="E135" s="3">
        <v>0</v>
      </c>
      <c r="F135" s="3">
        <f t="shared" si="25"/>
        <v>15214864.97086677</v>
      </c>
      <c r="G135" s="3">
        <f t="shared" si="22"/>
        <v>0</v>
      </c>
      <c r="H135" s="3">
        <f t="shared" si="26"/>
        <v>4987.98</v>
      </c>
      <c r="I135" s="3"/>
      <c r="J135" s="26">
        <v>1678.3</v>
      </c>
      <c r="K135" s="26">
        <v>0</v>
      </c>
      <c r="L135" s="26">
        <f t="shared" si="27"/>
        <v>1678.3</v>
      </c>
      <c r="M135" s="12"/>
      <c r="N135" s="11">
        <v>9068.612852807466</v>
      </c>
      <c r="O135" s="11">
        <v>9068.61</v>
      </c>
      <c r="P135" s="11">
        <v>6423.9</v>
      </c>
      <c r="Q135" s="11"/>
      <c r="R135" s="11">
        <f t="shared" si="23"/>
        <v>-2.97</v>
      </c>
      <c r="S135" s="11">
        <v>-2.1</v>
      </c>
      <c r="U135" s="22">
        <f t="shared" si="29"/>
        <v>9065.64</v>
      </c>
      <c r="V135" s="22">
        <f t="shared" si="28"/>
        <v>9065.64</v>
      </c>
      <c r="W135" s="22">
        <f t="shared" si="24"/>
        <v>6421.799999999999</v>
      </c>
      <c r="Y135" s="11"/>
      <c r="Z135" s="11"/>
      <c r="AA135" s="11"/>
      <c r="AB135" s="11"/>
    </row>
    <row r="136" spans="1:28" ht="12.75">
      <c r="A136" s="1" t="s">
        <v>47</v>
      </c>
      <c r="B136" s="1" t="s">
        <v>50</v>
      </c>
      <c r="C136" s="12">
        <v>2202313.381118437</v>
      </c>
      <c r="D136" s="3">
        <v>721.76</v>
      </c>
      <c r="E136" s="3">
        <v>0</v>
      </c>
      <c r="F136" s="3">
        <f t="shared" si="25"/>
        <v>2201591.621118437</v>
      </c>
      <c r="G136" s="3">
        <f t="shared" si="22"/>
        <v>2.1</v>
      </c>
      <c r="H136" s="3">
        <f t="shared" si="26"/>
        <v>719.66</v>
      </c>
      <c r="I136" s="3"/>
      <c r="J136" s="26">
        <v>206</v>
      </c>
      <c r="K136" s="26">
        <v>1</v>
      </c>
      <c r="L136" s="26">
        <f t="shared" si="27"/>
        <v>205</v>
      </c>
      <c r="M136" s="12"/>
      <c r="N136" s="11">
        <v>10690.841655914743</v>
      </c>
      <c r="O136" s="11">
        <v>10711.66</v>
      </c>
      <c r="P136" s="11">
        <v>6423.9</v>
      </c>
      <c r="Q136" s="11"/>
      <c r="R136" s="11">
        <f t="shared" si="23"/>
        <v>-3.51</v>
      </c>
      <c r="S136" s="11">
        <v>-2.1</v>
      </c>
      <c r="U136" s="22">
        <f t="shared" si="29"/>
        <v>10687.34</v>
      </c>
      <c r="V136" s="22">
        <f t="shared" si="28"/>
        <v>10708.15</v>
      </c>
      <c r="W136" s="22">
        <f t="shared" si="24"/>
        <v>6421.799999999999</v>
      </c>
      <c r="Y136" s="11"/>
      <c r="Z136" s="11"/>
      <c r="AA136" s="11"/>
      <c r="AB136" s="11"/>
    </row>
    <row r="137" spans="1:28" ht="12.75">
      <c r="A137" s="1" t="s">
        <v>47</v>
      </c>
      <c r="B137" s="1" t="s">
        <v>49</v>
      </c>
      <c r="C137" s="12">
        <v>10830627.4873912</v>
      </c>
      <c r="D137" s="3">
        <v>3549.51</v>
      </c>
      <c r="E137" s="3">
        <v>0</v>
      </c>
      <c r="F137" s="3">
        <f t="shared" si="25"/>
        <v>10827077.9773912</v>
      </c>
      <c r="G137" s="3">
        <f t="shared" si="22"/>
        <v>12.600000000000001</v>
      </c>
      <c r="H137" s="3">
        <f t="shared" si="26"/>
        <v>3536.9100000000003</v>
      </c>
      <c r="I137" s="3"/>
      <c r="J137" s="26">
        <v>1544.6000000000001</v>
      </c>
      <c r="K137" s="26">
        <v>6</v>
      </c>
      <c r="L137" s="26">
        <f t="shared" si="27"/>
        <v>1538.6000000000001</v>
      </c>
      <c r="M137" s="12"/>
      <c r="N137" s="11">
        <v>7011.9302650467425</v>
      </c>
      <c r="O137" s="11">
        <v>7014.22</v>
      </c>
      <c r="P137" s="11">
        <v>6423.9</v>
      </c>
      <c r="Q137" s="11"/>
      <c r="R137" s="11">
        <f t="shared" si="23"/>
        <v>-2.3</v>
      </c>
      <c r="S137" s="11">
        <v>-2.1</v>
      </c>
      <c r="U137" s="22">
        <f t="shared" si="29"/>
        <v>7009.63</v>
      </c>
      <c r="V137" s="22">
        <f t="shared" si="28"/>
        <v>7011.92</v>
      </c>
      <c r="W137" s="22">
        <f t="shared" si="24"/>
        <v>6421.799999999999</v>
      </c>
      <c r="Y137" s="11"/>
      <c r="Z137" s="11"/>
      <c r="AA137" s="11"/>
      <c r="AB137" s="11"/>
    </row>
    <row r="138" spans="1:28" ht="12.75">
      <c r="A138" s="1" t="s">
        <v>47</v>
      </c>
      <c r="B138" s="1" t="s">
        <v>48</v>
      </c>
      <c r="C138" s="12">
        <v>2518966.170699803</v>
      </c>
      <c r="D138" s="3">
        <v>825.54</v>
      </c>
      <c r="E138" s="3">
        <v>0</v>
      </c>
      <c r="F138" s="3">
        <f t="shared" si="25"/>
        <v>2518140.630699803</v>
      </c>
      <c r="G138" s="3">
        <f t="shared" si="22"/>
        <v>0</v>
      </c>
      <c r="H138" s="3">
        <f t="shared" si="26"/>
        <v>825.54</v>
      </c>
      <c r="I138" s="3"/>
      <c r="J138" s="26">
        <v>278.3</v>
      </c>
      <c r="K138" s="26">
        <v>0</v>
      </c>
      <c r="L138" s="26">
        <f t="shared" si="27"/>
        <v>278.3</v>
      </c>
      <c r="M138" s="12"/>
      <c r="N138" s="11">
        <v>9051.26184225585</v>
      </c>
      <c r="O138" s="11">
        <v>9051.26</v>
      </c>
      <c r="P138" s="11">
        <v>6423.9</v>
      </c>
      <c r="Q138" s="11"/>
      <c r="R138" s="11">
        <f t="shared" si="23"/>
        <v>-2.97</v>
      </c>
      <c r="S138" s="11">
        <v>-2.1</v>
      </c>
      <c r="U138" s="22">
        <f t="shared" si="29"/>
        <v>9048.3</v>
      </c>
      <c r="V138" s="22">
        <f t="shared" si="28"/>
        <v>9048.29</v>
      </c>
      <c r="W138" s="22">
        <f t="shared" si="24"/>
        <v>6421.799999999999</v>
      </c>
      <c r="Y138" s="11"/>
      <c r="Z138" s="11"/>
      <c r="AA138" s="11"/>
      <c r="AB138" s="11"/>
    </row>
    <row r="139" spans="1:28" ht="12.75">
      <c r="A139" s="1" t="s">
        <v>47</v>
      </c>
      <c r="B139" s="1" t="s">
        <v>46</v>
      </c>
      <c r="C139" s="12">
        <v>2339695.8607835663</v>
      </c>
      <c r="D139" s="3">
        <v>766.79</v>
      </c>
      <c r="E139" s="3">
        <v>0</v>
      </c>
      <c r="F139" s="3">
        <f t="shared" si="25"/>
        <v>2338929.070783566</v>
      </c>
      <c r="G139" s="3">
        <f t="shared" si="22"/>
        <v>4.2</v>
      </c>
      <c r="H139" s="3">
        <f t="shared" si="26"/>
        <v>762.5899999999999</v>
      </c>
      <c r="I139" s="3"/>
      <c r="J139" s="26">
        <v>228.2</v>
      </c>
      <c r="K139" s="26">
        <v>2</v>
      </c>
      <c r="L139" s="26">
        <f t="shared" si="27"/>
        <v>226.2</v>
      </c>
      <c r="M139" s="12"/>
      <c r="N139" s="11">
        <v>10252.830240068213</v>
      </c>
      <c r="O139" s="11">
        <v>10286.68</v>
      </c>
      <c r="P139" s="11">
        <v>6423.9</v>
      </c>
      <c r="Q139" s="11"/>
      <c r="R139" s="11">
        <f t="shared" si="23"/>
        <v>-3.37</v>
      </c>
      <c r="S139" s="11">
        <v>-2.1</v>
      </c>
      <c r="U139" s="22">
        <f t="shared" si="29"/>
        <v>10249.47</v>
      </c>
      <c r="V139" s="22">
        <f t="shared" si="28"/>
        <v>10283.31</v>
      </c>
      <c r="W139" s="22">
        <f t="shared" si="24"/>
        <v>6421.799999999999</v>
      </c>
      <c r="Y139" s="11"/>
      <c r="Z139" s="11"/>
      <c r="AA139" s="11"/>
      <c r="AB139" s="11"/>
    </row>
    <row r="140" spans="1:28" ht="12.75">
      <c r="A140" s="1" t="s">
        <v>44</v>
      </c>
      <c r="B140" s="1" t="s">
        <v>45</v>
      </c>
      <c r="C140" s="12">
        <v>119828645.78426267</v>
      </c>
      <c r="D140" s="3">
        <v>39271.27</v>
      </c>
      <c r="E140" s="3">
        <v>0</v>
      </c>
      <c r="F140" s="3">
        <f t="shared" si="25"/>
        <v>119789374.51426268</v>
      </c>
      <c r="G140" s="3">
        <f t="shared" si="22"/>
        <v>0</v>
      </c>
      <c r="H140" s="3">
        <f t="shared" si="26"/>
        <v>39271.27</v>
      </c>
      <c r="I140" s="3"/>
      <c r="J140" s="26">
        <v>17078.2</v>
      </c>
      <c r="K140" s="26">
        <v>0</v>
      </c>
      <c r="L140" s="26">
        <f t="shared" si="27"/>
        <v>17078.2</v>
      </c>
      <c r="M140" s="12"/>
      <c r="N140" s="11">
        <v>7016.468131968891</v>
      </c>
      <c r="O140" s="11">
        <v>7016.47</v>
      </c>
      <c r="P140" s="11">
        <v>6423.9</v>
      </c>
      <c r="Q140" s="11"/>
      <c r="R140" s="11">
        <f t="shared" si="23"/>
        <v>-2.3</v>
      </c>
      <c r="S140" s="11">
        <v>-2.1</v>
      </c>
      <c r="U140" s="22">
        <f t="shared" si="29"/>
        <v>7014.17</v>
      </c>
      <c r="V140" s="22">
        <f t="shared" si="28"/>
        <v>7014.17</v>
      </c>
      <c r="W140" s="22">
        <f t="shared" si="24"/>
        <v>6421.799999999999</v>
      </c>
      <c r="Y140" s="11"/>
      <c r="Z140" s="11"/>
      <c r="AA140" s="11"/>
      <c r="AB140" s="11"/>
    </row>
    <row r="141" spans="1:28" ht="12.75">
      <c r="A141" s="1" t="s">
        <v>44</v>
      </c>
      <c r="B141" s="1" t="s">
        <v>43</v>
      </c>
      <c r="C141" s="12">
        <v>59468325.53055781</v>
      </c>
      <c r="D141" s="3">
        <v>19489.44</v>
      </c>
      <c r="E141" s="3">
        <v>0</v>
      </c>
      <c r="F141" s="3">
        <f t="shared" si="25"/>
        <v>59448836.09055781</v>
      </c>
      <c r="G141" s="3">
        <f t="shared" si="22"/>
        <v>18.900000000000002</v>
      </c>
      <c r="H141" s="3">
        <f t="shared" si="26"/>
        <v>19470.539999999997</v>
      </c>
      <c r="I141" s="3"/>
      <c r="J141" s="26">
        <v>8919.9</v>
      </c>
      <c r="K141" s="26">
        <v>9</v>
      </c>
      <c r="L141" s="26">
        <f t="shared" si="27"/>
        <v>8910.9</v>
      </c>
      <c r="M141" s="12"/>
      <c r="N141" s="11">
        <v>6666.9273792932445</v>
      </c>
      <c r="O141" s="11">
        <v>6667.17</v>
      </c>
      <c r="P141" s="11">
        <v>6423.9</v>
      </c>
      <c r="Q141" s="11"/>
      <c r="R141" s="11">
        <f t="shared" si="23"/>
        <v>-2.19</v>
      </c>
      <c r="S141" s="11">
        <v>-2.1</v>
      </c>
      <c r="U141" s="22">
        <f t="shared" si="29"/>
        <v>6664.74</v>
      </c>
      <c r="V141" s="22">
        <f t="shared" si="28"/>
        <v>6664.98</v>
      </c>
      <c r="W141" s="22">
        <f t="shared" si="24"/>
        <v>6421.799999999999</v>
      </c>
      <c r="Y141" s="11"/>
      <c r="Z141" s="11"/>
      <c r="AA141" s="11"/>
      <c r="AB141" s="11"/>
    </row>
    <row r="142" spans="1:28" ht="12.75">
      <c r="A142" s="1" t="s">
        <v>41</v>
      </c>
      <c r="B142" s="1" t="s">
        <v>42</v>
      </c>
      <c r="C142" s="12">
        <v>4698302.343582589</v>
      </c>
      <c r="D142" s="3">
        <v>1539.77</v>
      </c>
      <c r="E142" s="3">
        <v>0</v>
      </c>
      <c r="F142" s="3">
        <f t="shared" si="25"/>
        <v>4696762.57358259</v>
      </c>
      <c r="G142" s="3">
        <f t="shared" si="22"/>
        <v>0</v>
      </c>
      <c r="H142" s="3">
        <f t="shared" si="26"/>
        <v>1539.77</v>
      </c>
      <c r="I142" s="3"/>
      <c r="J142" s="26">
        <v>643.8</v>
      </c>
      <c r="K142" s="26">
        <v>0</v>
      </c>
      <c r="L142" s="26">
        <f t="shared" si="27"/>
        <v>643.8</v>
      </c>
      <c r="M142" s="12"/>
      <c r="N142" s="11">
        <v>7297.766920755808</v>
      </c>
      <c r="O142" s="11">
        <v>7297.77</v>
      </c>
      <c r="P142" s="11">
        <v>6423.9</v>
      </c>
      <c r="Q142" s="11"/>
      <c r="R142" s="11">
        <f t="shared" si="23"/>
        <v>-2.39</v>
      </c>
      <c r="S142" s="11">
        <v>-2.1</v>
      </c>
      <c r="U142" s="22">
        <f t="shared" si="29"/>
        <v>7295.38</v>
      </c>
      <c r="V142" s="22">
        <f t="shared" si="28"/>
        <v>7295.38</v>
      </c>
      <c r="W142" s="22">
        <f t="shared" si="24"/>
        <v>6421.799999999999</v>
      </c>
      <c r="Y142" s="11"/>
      <c r="Z142" s="11"/>
      <c r="AA142" s="11"/>
      <c r="AB142" s="11"/>
    </row>
    <row r="143" spans="1:28" ht="12.75">
      <c r="A143" s="1" t="s">
        <v>41</v>
      </c>
      <c r="B143" s="1" t="s">
        <v>40</v>
      </c>
      <c r="C143" s="12">
        <v>3659385.592075324</v>
      </c>
      <c r="D143" s="3">
        <v>1199.29</v>
      </c>
      <c r="E143" s="3">
        <v>0</v>
      </c>
      <c r="F143" s="3">
        <f t="shared" si="25"/>
        <v>3658186.302075324</v>
      </c>
      <c r="G143" s="3">
        <f t="shared" si="22"/>
        <v>0</v>
      </c>
      <c r="H143" s="3">
        <f t="shared" si="26"/>
        <v>1199.29</v>
      </c>
      <c r="I143" s="3"/>
      <c r="J143" s="26">
        <v>496.7</v>
      </c>
      <c r="K143" s="26">
        <v>0</v>
      </c>
      <c r="L143" s="26">
        <f t="shared" si="27"/>
        <v>496.7</v>
      </c>
      <c r="M143" s="12"/>
      <c r="N143" s="11">
        <v>7367.395997735704</v>
      </c>
      <c r="O143" s="11">
        <v>7367.4</v>
      </c>
      <c r="P143" s="11">
        <v>6423.9</v>
      </c>
      <c r="Q143" s="11"/>
      <c r="R143" s="11">
        <f t="shared" si="23"/>
        <v>-2.41</v>
      </c>
      <c r="S143" s="11">
        <v>-2.1</v>
      </c>
      <c r="U143" s="22">
        <f t="shared" si="29"/>
        <v>7364.98</v>
      </c>
      <c r="V143" s="22">
        <f t="shared" si="28"/>
        <v>7364.99</v>
      </c>
      <c r="W143" s="22">
        <f t="shared" si="24"/>
        <v>6421.799999999999</v>
      </c>
      <c r="Y143" s="11"/>
      <c r="Z143" s="11"/>
      <c r="AA143" s="11"/>
      <c r="AB143" s="11"/>
    </row>
    <row r="144" spans="1:28" ht="12.75">
      <c r="A144" s="1" t="s">
        <v>37</v>
      </c>
      <c r="B144" s="1" t="s">
        <v>39</v>
      </c>
      <c r="C144" s="12">
        <v>3811820.92557667</v>
      </c>
      <c r="D144" s="3">
        <v>1249.24</v>
      </c>
      <c r="E144" s="3">
        <v>0</v>
      </c>
      <c r="F144" s="3">
        <f t="shared" si="25"/>
        <v>3810571.68557667</v>
      </c>
      <c r="G144" s="3">
        <f t="shared" si="22"/>
        <v>4.2</v>
      </c>
      <c r="H144" s="3">
        <f t="shared" si="26"/>
        <v>1245.04</v>
      </c>
      <c r="I144" s="3"/>
      <c r="J144" s="26">
        <v>494.7</v>
      </c>
      <c r="K144" s="26">
        <v>2</v>
      </c>
      <c r="L144" s="26">
        <f t="shared" si="27"/>
        <v>492.7</v>
      </c>
      <c r="M144" s="12"/>
      <c r="N144" s="11">
        <v>7705.318224331251</v>
      </c>
      <c r="O144" s="11">
        <v>7710.52</v>
      </c>
      <c r="P144" s="11">
        <v>6423.9</v>
      </c>
      <c r="Q144" s="11"/>
      <c r="R144" s="11">
        <f t="shared" si="23"/>
        <v>-2.53</v>
      </c>
      <c r="S144" s="11">
        <v>-2.1</v>
      </c>
      <c r="U144" s="22">
        <f t="shared" si="29"/>
        <v>7702.79</v>
      </c>
      <c r="V144" s="22">
        <f t="shared" si="28"/>
        <v>7707.99</v>
      </c>
      <c r="W144" s="22">
        <f t="shared" si="24"/>
        <v>6421.799999999999</v>
      </c>
      <c r="Y144" s="11"/>
      <c r="Z144" s="11"/>
      <c r="AA144" s="11"/>
      <c r="AB144" s="11"/>
    </row>
    <row r="145" spans="1:28" ht="12.75">
      <c r="A145" s="1" t="s">
        <v>37</v>
      </c>
      <c r="B145" s="1" t="s">
        <v>38</v>
      </c>
      <c r="C145" s="12">
        <v>7797060.738915303</v>
      </c>
      <c r="D145" s="3">
        <v>2555.32</v>
      </c>
      <c r="E145" s="3">
        <v>0</v>
      </c>
      <c r="F145" s="3">
        <f t="shared" si="25"/>
        <v>7794505.4189153025</v>
      </c>
      <c r="G145" s="3">
        <f t="shared" si="22"/>
        <v>182.70000000000002</v>
      </c>
      <c r="H145" s="3">
        <f t="shared" si="26"/>
        <v>2372.6200000000003</v>
      </c>
      <c r="I145" s="3"/>
      <c r="J145" s="26">
        <v>1091</v>
      </c>
      <c r="K145" s="26">
        <v>87</v>
      </c>
      <c r="L145" s="26">
        <f t="shared" si="27"/>
        <v>1004</v>
      </c>
      <c r="M145" s="12"/>
      <c r="N145" s="11">
        <v>7146.710118162514</v>
      </c>
      <c r="O145" s="11">
        <v>7209.34</v>
      </c>
      <c r="P145" s="11">
        <v>6423.9</v>
      </c>
      <c r="Q145" s="11"/>
      <c r="R145" s="11">
        <f t="shared" si="23"/>
        <v>-2.36</v>
      </c>
      <c r="S145" s="11">
        <v>-2.1</v>
      </c>
      <c r="U145" s="22">
        <f t="shared" si="29"/>
        <v>7144.37</v>
      </c>
      <c r="V145" s="22">
        <f t="shared" si="28"/>
        <v>7206.98</v>
      </c>
      <c r="W145" s="22">
        <f t="shared" si="24"/>
        <v>6421.799999999999</v>
      </c>
      <c r="Y145" s="11"/>
      <c r="Z145" s="11"/>
      <c r="AA145" s="11"/>
      <c r="AB145" s="11"/>
    </row>
    <row r="146" spans="1:28" ht="12.75">
      <c r="A146" s="1" t="s">
        <v>37</v>
      </c>
      <c r="B146" s="1" t="s">
        <v>36</v>
      </c>
      <c r="C146" s="12">
        <v>3395675.8130126223</v>
      </c>
      <c r="D146" s="3">
        <v>1112.71</v>
      </c>
      <c r="E146" s="3">
        <v>0</v>
      </c>
      <c r="F146" s="3">
        <f t="shared" si="25"/>
        <v>3394563.1030126223</v>
      </c>
      <c r="G146" s="3">
        <f t="shared" si="22"/>
        <v>0</v>
      </c>
      <c r="H146" s="3">
        <f t="shared" si="26"/>
        <v>1112.71</v>
      </c>
      <c r="I146" s="3"/>
      <c r="J146" s="26">
        <v>451.1</v>
      </c>
      <c r="K146" s="26">
        <v>0</v>
      </c>
      <c r="L146" s="26">
        <f t="shared" si="27"/>
        <v>451.1</v>
      </c>
      <c r="M146" s="12"/>
      <c r="N146" s="11">
        <v>7527.545584155669</v>
      </c>
      <c r="O146" s="11">
        <v>7527.55</v>
      </c>
      <c r="P146" s="11">
        <v>6423.9</v>
      </c>
      <c r="Q146" s="11"/>
      <c r="R146" s="11">
        <f t="shared" si="23"/>
        <v>-2.47</v>
      </c>
      <c r="S146" s="11">
        <v>-2.1</v>
      </c>
      <c r="U146" s="22">
        <f t="shared" si="29"/>
        <v>7525.08</v>
      </c>
      <c r="V146" s="22">
        <f t="shared" si="28"/>
        <v>7525.08</v>
      </c>
      <c r="W146" s="22">
        <f t="shared" si="24"/>
        <v>6421.799999999999</v>
      </c>
      <c r="Y146" s="11"/>
      <c r="Z146" s="11"/>
      <c r="AA146" s="11"/>
      <c r="AB146" s="11"/>
    </row>
    <row r="147" spans="1:28" ht="12.75">
      <c r="A147" s="1" t="s">
        <v>33</v>
      </c>
      <c r="B147" s="1" t="s">
        <v>35</v>
      </c>
      <c r="C147" s="12">
        <v>3455459.7836675667</v>
      </c>
      <c r="D147" s="3">
        <v>1132.45</v>
      </c>
      <c r="E147" s="3">
        <v>0</v>
      </c>
      <c r="F147" s="3">
        <f t="shared" si="25"/>
        <v>3454327.3336675665</v>
      </c>
      <c r="G147" s="3">
        <f t="shared" si="22"/>
        <v>0</v>
      </c>
      <c r="H147" s="3">
        <f t="shared" si="26"/>
        <v>1132.45</v>
      </c>
      <c r="I147" s="3"/>
      <c r="J147" s="26">
        <v>379.2</v>
      </c>
      <c r="K147" s="26">
        <v>0</v>
      </c>
      <c r="L147" s="26">
        <f t="shared" si="27"/>
        <v>379.2</v>
      </c>
      <c r="M147" s="12"/>
      <c r="N147" s="11">
        <v>9112.499429503077</v>
      </c>
      <c r="O147" s="11">
        <v>9112.5</v>
      </c>
      <c r="P147" s="11">
        <v>6423.9</v>
      </c>
      <c r="Q147" s="11"/>
      <c r="R147" s="11">
        <f t="shared" si="23"/>
        <v>-2.99</v>
      </c>
      <c r="S147" s="11">
        <v>-2.1</v>
      </c>
      <c r="U147" s="22">
        <f t="shared" si="29"/>
        <v>9109.51</v>
      </c>
      <c r="V147" s="22">
        <f t="shared" si="28"/>
        <v>9109.51</v>
      </c>
      <c r="W147" s="22">
        <f t="shared" si="24"/>
        <v>6421.799999999999</v>
      </c>
      <c r="Y147" s="11"/>
      <c r="Z147" s="11"/>
      <c r="AA147" s="11"/>
      <c r="AB147" s="11"/>
    </row>
    <row r="148" spans="1:28" ht="12.75">
      <c r="A148" s="1" t="s">
        <v>33</v>
      </c>
      <c r="B148" s="1" t="s">
        <v>34</v>
      </c>
      <c r="C148" s="12">
        <v>16930278.84369809</v>
      </c>
      <c r="D148" s="3">
        <v>5548.54</v>
      </c>
      <c r="E148" s="3">
        <v>0</v>
      </c>
      <c r="F148" s="3">
        <f t="shared" si="25"/>
        <v>16924730.303698093</v>
      </c>
      <c r="G148" s="3">
        <f t="shared" si="22"/>
        <v>0</v>
      </c>
      <c r="H148" s="3">
        <f t="shared" si="26"/>
        <v>5548.54</v>
      </c>
      <c r="I148" s="3"/>
      <c r="J148" s="26">
        <v>2413.7</v>
      </c>
      <c r="K148" s="26">
        <v>0</v>
      </c>
      <c r="L148" s="26">
        <f t="shared" si="27"/>
        <v>2413.7</v>
      </c>
      <c r="M148" s="12"/>
      <c r="N148" s="11">
        <v>7014.243213198862</v>
      </c>
      <c r="O148" s="11">
        <v>7014.24</v>
      </c>
      <c r="P148" s="11">
        <v>6423.9</v>
      </c>
      <c r="Q148" s="11"/>
      <c r="R148" s="11">
        <f t="shared" si="23"/>
        <v>-2.3</v>
      </c>
      <c r="S148" s="11">
        <v>-2.1</v>
      </c>
      <c r="U148" s="22">
        <f t="shared" si="29"/>
        <v>7011.94</v>
      </c>
      <c r="V148" s="22">
        <f t="shared" si="28"/>
        <v>7011.94</v>
      </c>
      <c r="W148" s="22">
        <f t="shared" si="24"/>
        <v>6421.799999999999</v>
      </c>
      <c r="Y148" s="11"/>
      <c r="Z148" s="11"/>
      <c r="AA148" s="11"/>
      <c r="AB148" s="11"/>
    </row>
    <row r="149" spans="1:28" ht="12.75">
      <c r="A149" s="1" t="s">
        <v>33</v>
      </c>
      <c r="B149" s="1" t="s">
        <v>32</v>
      </c>
      <c r="C149" s="12">
        <v>3416987.4987190757</v>
      </c>
      <c r="D149" s="3">
        <v>1119.84</v>
      </c>
      <c r="E149" s="3">
        <v>0</v>
      </c>
      <c r="F149" s="3">
        <f t="shared" si="25"/>
        <v>3415867.658719076</v>
      </c>
      <c r="G149" s="3">
        <f t="shared" si="22"/>
        <v>0</v>
      </c>
      <c r="H149" s="3">
        <f t="shared" si="26"/>
        <v>1119.84</v>
      </c>
      <c r="I149" s="3"/>
      <c r="J149" s="26">
        <v>373.5</v>
      </c>
      <c r="K149" s="26">
        <v>0</v>
      </c>
      <c r="L149" s="26">
        <f t="shared" si="27"/>
        <v>373.5</v>
      </c>
      <c r="M149" s="12"/>
      <c r="N149" s="11">
        <v>9148.560906878382</v>
      </c>
      <c r="O149" s="11">
        <v>9148.56</v>
      </c>
      <c r="P149" s="11">
        <v>6423.9</v>
      </c>
      <c r="Q149" s="11"/>
      <c r="R149" s="11">
        <f t="shared" si="23"/>
        <v>-3</v>
      </c>
      <c r="S149" s="11">
        <v>-2.1</v>
      </c>
      <c r="U149" s="22">
        <f t="shared" si="29"/>
        <v>9145.56</v>
      </c>
      <c r="V149" s="22">
        <f t="shared" si="28"/>
        <v>9145.56</v>
      </c>
      <c r="W149" s="22">
        <f t="shared" si="24"/>
        <v>6421.799999999999</v>
      </c>
      <c r="Y149" s="11"/>
      <c r="Z149" s="11"/>
      <c r="AA149" s="11"/>
      <c r="AB149" s="11"/>
    </row>
    <row r="150" spans="1:28" ht="12.75">
      <c r="A150" s="1" t="s">
        <v>30</v>
      </c>
      <c r="B150" s="1" t="s">
        <v>208</v>
      </c>
      <c r="C150" s="12">
        <v>1637019.8109138426</v>
      </c>
      <c r="D150" s="3">
        <v>536.5</v>
      </c>
      <c r="E150" s="3">
        <v>0</v>
      </c>
      <c r="F150" s="3">
        <f t="shared" si="25"/>
        <v>1636483.3109138426</v>
      </c>
      <c r="G150" s="3">
        <f t="shared" si="22"/>
        <v>0</v>
      </c>
      <c r="H150" s="3">
        <f t="shared" si="26"/>
        <v>536.5</v>
      </c>
      <c r="I150" s="3"/>
      <c r="J150" s="26">
        <v>128.2</v>
      </c>
      <c r="K150" s="26">
        <v>0</v>
      </c>
      <c r="L150" s="26">
        <f t="shared" si="27"/>
        <v>128.2</v>
      </c>
      <c r="M150" s="12"/>
      <c r="N150" s="11">
        <v>12769.265295739804</v>
      </c>
      <c r="O150" s="11">
        <v>12769.27</v>
      </c>
      <c r="P150" s="11">
        <v>6423.9</v>
      </c>
      <c r="Q150" s="11"/>
      <c r="R150" s="11">
        <f t="shared" si="23"/>
        <v>-4.18</v>
      </c>
      <c r="S150" s="11">
        <v>-2.1</v>
      </c>
      <c r="U150" s="22">
        <f t="shared" si="29"/>
        <v>12765.08</v>
      </c>
      <c r="V150" s="22">
        <f t="shared" si="28"/>
        <v>12765.09</v>
      </c>
      <c r="W150" s="22">
        <f t="shared" si="24"/>
        <v>6421.799999999999</v>
      </c>
      <c r="Y150" s="11"/>
      <c r="Z150" s="11"/>
      <c r="AA150" s="11"/>
      <c r="AB150" s="11"/>
    </row>
    <row r="151" spans="1:28" ht="12.75">
      <c r="A151" s="1" t="s">
        <v>30</v>
      </c>
      <c r="B151" s="1" t="s">
        <v>31</v>
      </c>
      <c r="C151" s="12">
        <v>2461686.275878259</v>
      </c>
      <c r="D151" s="3">
        <v>806.76</v>
      </c>
      <c r="E151" s="3">
        <v>0</v>
      </c>
      <c r="F151" s="3">
        <f t="shared" si="25"/>
        <v>2460879.515878259</v>
      </c>
      <c r="G151" s="3">
        <f t="shared" si="22"/>
        <v>0</v>
      </c>
      <c r="H151" s="3">
        <f t="shared" si="26"/>
        <v>806.76</v>
      </c>
      <c r="I151" s="3"/>
      <c r="J151" s="26">
        <v>187.79999999999998</v>
      </c>
      <c r="K151" s="26">
        <v>0</v>
      </c>
      <c r="L151" s="26">
        <f t="shared" si="27"/>
        <v>187.79999999999998</v>
      </c>
      <c r="M151" s="12"/>
      <c r="N151" s="11">
        <v>13108.020638329388</v>
      </c>
      <c r="O151" s="11">
        <v>13108.02</v>
      </c>
      <c r="P151" s="11">
        <v>6423.9</v>
      </c>
      <c r="Q151" s="11"/>
      <c r="R151" s="11">
        <f t="shared" si="23"/>
        <v>-4.3</v>
      </c>
      <c r="S151" s="11">
        <v>-2.1</v>
      </c>
      <c r="U151" s="22">
        <f t="shared" si="29"/>
        <v>13103.72</v>
      </c>
      <c r="V151" s="22">
        <f t="shared" si="28"/>
        <v>13103.72</v>
      </c>
      <c r="W151" s="22">
        <f t="shared" si="24"/>
        <v>6421.799999999999</v>
      </c>
      <c r="Y151" s="11"/>
      <c r="Z151" s="11"/>
      <c r="AA151" s="11"/>
      <c r="AB151" s="11"/>
    </row>
    <row r="152" spans="1:28" ht="12.75">
      <c r="A152" s="1" t="s">
        <v>30</v>
      </c>
      <c r="B152" s="1" t="s">
        <v>29</v>
      </c>
      <c r="C152" s="12">
        <v>5195792.38344168</v>
      </c>
      <c r="D152" s="3">
        <v>1702.81</v>
      </c>
      <c r="E152" s="3">
        <v>0</v>
      </c>
      <c r="F152" s="3">
        <f t="shared" si="25"/>
        <v>5194089.5734416805</v>
      </c>
      <c r="G152" s="3">
        <f t="shared" si="22"/>
        <v>2.1</v>
      </c>
      <c r="H152" s="3">
        <f t="shared" si="26"/>
        <v>1700.71</v>
      </c>
      <c r="I152" s="3"/>
      <c r="J152" s="26">
        <v>646.4</v>
      </c>
      <c r="K152" s="26">
        <v>1</v>
      </c>
      <c r="L152" s="26">
        <f t="shared" si="27"/>
        <v>645.4</v>
      </c>
      <c r="M152" s="12"/>
      <c r="N152" s="11">
        <v>8038.045147651114</v>
      </c>
      <c r="O152" s="11">
        <v>8040.55</v>
      </c>
      <c r="P152" s="11">
        <v>6423.9</v>
      </c>
      <c r="Q152" s="11"/>
      <c r="R152" s="11">
        <f t="shared" si="23"/>
        <v>-2.64</v>
      </c>
      <c r="S152" s="11">
        <v>-2.1</v>
      </c>
      <c r="U152" s="22">
        <f t="shared" si="29"/>
        <v>8035.41</v>
      </c>
      <c r="V152" s="22">
        <f t="shared" si="28"/>
        <v>8037.91</v>
      </c>
      <c r="W152" s="22">
        <f t="shared" si="24"/>
        <v>6421.799999999999</v>
      </c>
      <c r="Y152" s="11"/>
      <c r="Z152" s="11"/>
      <c r="AA152" s="11"/>
      <c r="AB152" s="11"/>
    </row>
    <row r="153" spans="1:28" ht="12.75">
      <c r="A153" s="1" t="s">
        <v>28</v>
      </c>
      <c r="B153" s="1" t="s">
        <v>27</v>
      </c>
      <c r="C153" s="12">
        <v>979252.4423888134</v>
      </c>
      <c r="D153" s="3">
        <v>320.93</v>
      </c>
      <c r="E153" s="3">
        <v>0</v>
      </c>
      <c r="F153" s="3">
        <f t="shared" si="25"/>
        <v>978931.5123888133</v>
      </c>
      <c r="G153" s="3">
        <f t="shared" si="22"/>
        <v>0</v>
      </c>
      <c r="H153" s="3">
        <f t="shared" si="26"/>
        <v>320.93</v>
      </c>
      <c r="I153" s="3"/>
      <c r="J153" s="26">
        <v>65.69999999999999</v>
      </c>
      <c r="K153" s="26">
        <v>0</v>
      </c>
      <c r="L153" s="26">
        <f t="shared" si="27"/>
        <v>65.69999999999999</v>
      </c>
      <c r="M153" s="12"/>
      <c r="N153" s="11">
        <v>14904.907798916493</v>
      </c>
      <c r="O153" s="11">
        <v>14904.91</v>
      </c>
      <c r="P153" s="11">
        <v>6423.9</v>
      </c>
      <c r="Q153" s="11"/>
      <c r="R153" s="11">
        <f t="shared" si="23"/>
        <v>-4.88</v>
      </c>
      <c r="S153" s="11">
        <v>-2.1</v>
      </c>
      <c r="U153" s="22">
        <f t="shared" si="29"/>
        <v>14900.02</v>
      </c>
      <c r="V153" s="22">
        <f t="shared" si="28"/>
        <v>14900.03</v>
      </c>
      <c r="W153" s="22">
        <f t="shared" si="24"/>
        <v>6421.799999999999</v>
      </c>
      <c r="Y153" s="11"/>
      <c r="Z153" s="11"/>
      <c r="AA153" s="11"/>
      <c r="AB153" s="11"/>
    </row>
    <row r="154" spans="1:28" ht="12.75">
      <c r="A154" s="1" t="s">
        <v>25</v>
      </c>
      <c r="B154" s="1" t="s">
        <v>26</v>
      </c>
      <c r="C154" s="12">
        <v>8164862.016319298</v>
      </c>
      <c r="D154" s="3">
        <v>2675.86</v>
      </c>
      <c r="E154" s="3">
        <v>0</v>
      </c>
      <c r="F154" s="3">
        <f t="shared" si="25"/>
        <v>8162186.156319298</v>
      </c>
      <c r="G154" s="3">
        <f t="shared" si="22"/>
        <v>0</v>
      </c>
      <c r="H154" s="3">
        <f t="shared" si="26"/>
        <v>2675.86</v>
      </c>
      <c r="I154" s="3"/>
      <c r="J154" s="26">
        <v>868.8</v>
      </c>
      <c r="K154" s="26">
        <v>0</v>
      </c>
      <c r="L154" s="26">
        <f t="shared" si="27"/>
        <v>868.8</v>
      </c>
      <c r="M154" s="12"/>
      <c r="N154" s="11">
        <v>9397.861436831605</v>
      </c>
      <c r="O154" s="11">
        <v>9397.86</v>
      </c>
      <c r="P154" s="11">
        <v>6423.9</v>
      </c>
      <c r="Q154" s="11"/>
      <c r="R154" s="11">
        <f t="shared" si="23"/>
        <v>-3.08</v>
      </c>
      <c r="S154" s="11">
        <v>-2.1</v>
      </c>
      <c r="U154" s="22">
        <f t="shared" si="29"/>
        <v>9394.78</v>
      </c>
      <c r="V154" s="22">
        <f t="shared" si="28"/>
        <v>9394.78</v>
      </c>
      <c r="W154" s="22">
        <f t="shared" si="24"/>
        <v>6421.799999999999</v>
      </c>
      <c r="Y154" s="11"/>
      <c r="Z154" s="11"/>
      <c r="AA154" s="11"/>
      <c r="AB154" s="11"/>
    </row>
    <row r="155" spans="1:28" ht="12.75">
      <c r="A155" s="1" t="s">
        <v>25</v>
      </c>
      <c r="B155" s="1" t="s">
        <v>24</v>
      </c>
      <c r="C155" s="12">
        <v>2774748.4099588706</v>
      </c>
      <c r="D155" s="3">
        <v>909.36</v>
      </c>
      <c r="E155" s="3">
        <v>0</v>
      </c>
      <c r="F155" s="3">
        <f t="shared" si="25"/>
        <v>2773839.0499588707</v>
      </c>
      <c r="G155" s="3">
        <f t="shared" si="22"/>
        <v>0</v>
      </c>
      <c r="H155" s="3">
        <f t="shared" si="26"/>
        <v>909.36</v>
      </c>
      <c r="I155" s="3"/>
      <c r="J155" s="26">
        <v>264</v>
      </c>
      <c r="K155" s="26">
        <v>0</v>
      </c>
      <c r="L155" s="26">
        <f t="shared" si="27"/>
        <v>264</v>
      </c>
      <c r="M155" s="12"/>
      <c r="N155" s="11">
        <v>10510.410643783602</v>
      </c>
      <c r="O155" s="11">
        <v>10510.41</v>
      </c>
      <c r="P155" s="11">
        <v>6423.9</v>
      </c>
      <c r="Q155" s="11"/>
      <c r="R155" s="11">
        <f t="shared" si="23"/>
        <v>-3.44</v>
      </c>
      <c r="S155" s="11">
        <v>-2.1</v>
      </c>
      <c r="U155" s="22">
        <f t="shared" si="29"/>
        <v>10506.97</v>
      </c>
      <c r="V155" s="22">
        <f t="shared" si="28"/>
        <v>10506.97</v>
      </c>
      <c r="W155" s="22">
        <f t="shared" si="24"/>
        <v>6421.799999999999</v>
      </c>
      <c r="Y155" s="11"/>
      <c r="Z155" s="11"/>
      <c r="AA155" s="11"/>
      <c r="AB155" s="11"/>
    </row>
    <row r="156" spans="1:28" ht="12.75">
      <c r="A156" s="1" t="s">
        <v>22</v>
      </c>
      <c r="B156" s="1" t="s">
        <v>23</v>
      </c>
      <c r="C156" s="12">
        <v>5224097.154093224</v>
      </c>
      <c r="D156" s="3">
        <v>1712.09</v>
      </c>
      <c r="E156" s="3">
        <v>0</v>
      </c>
      <c r="F156" s="3">
        <f t="shared" si="25"/>
        <v>5222385.064093224</v>
      </c>
      <c r="G156" s="3">
        <f t="shared" si="22"/>
        <v>1096.2</v>
      </c>
      <c r="H156" s="3">
        <f t="shared" si="26"/>
        <v>615.8899999999999</v>
      </c>
      <c r="I156" s="3"/>
      <c r="J156" s="26">
        <v>766.5</v>
      </c>
      <c r="K156" s="26">
        <v>522</v>
      </c>
      <c r="L156" s="26">
        <f t="shared" si="27"/>
        <v>244.5</v>
      </c>
      <c r="M156" s="12"/>
      <c r="N156" s="11">
        <v>6815.52140129579</v>
      </c>
      <c r="O156" s="11">
        <v>7651.62</v>
      </c>
      <c r="P156" s="11">
        <v>6423.9</v>
      </c>
      <c r="Q156" s="11"/>
      <c r="R156" s="11">
        <f t="shared" si="23"/>
        <v>-2.52</v>
      </c>
      <c r="S156" s="11">
        <v>-2.1</v>
      </c>
      <c r="U156" s="22">
        <f t="shared" si="29"/>
        <v>6813.29</v>
      </c>
      <c r="V156" s="22">
        <f t="shared" si="28"/>
        <v>7649.1</v>
      </c>
      <c r="W156" s="22">
        <f t="shared" si="24"/>
        <v>6421.799999999999</v>
      </c>
      <c r="Y156" s="11"/>
      <c r="Z156" s="11"/>
      <c r="AA156" s="11"/>
      <c r="AB156" s="11"/>
    </row>
    <row r="157" spans="1:28" ht="12.75">
      <c r="A157" s="1" t="s">
        <v>22</v>
      </c>
      <c r="B157" s="1" t="s">
        <v>209</v>
      </c>
      <c r="C157" s="12">
        <v>1518911.9074523314</v>
      </c>
      <c r="D157" s="3">
        <v>497.79</v>
      </c>
      <c r="E157" s="3">
        <v>0</v>
      </c>
      <c r="F157" s="3">
        <f t="shared" si="25"/>
        <v>1518414.1174523314</v>
      </c>
      <c r="G157" s="3">
        <f t="shared" si="22"/>
        <v>0</v>
      </c>
      <c r="H157" s="3">
        <f t="shared" si="26"/>
        <v>497.79</v>
      </c>
      <c r="I157" s="3"/>
      <c r="J157" s="26">
        <v>119.1</v>
      </c>
      <c r="K157" s="26">
        <v>0</v>
      </c>
      <c r="L157" s="26">
        <f t="shared" si="27"/>
        <v>119.1</v>
      </c>
      <c r="M157" s="12"/>
      <c r="N157" s="11">
        <v>12753.248593218568</v>
      </c>
      <c r="O157" s="11">
        <v>12753.25</v>
      </c>
      <c r="P157" s="11">
        <v>6423.9</v>
      </c>
      <c r="Q157" s="11"/>
      <c r="R157" s="11">
        <f t="shared" si="23"/>
        <v>-4.18</v>
      </c>
      <c r="S157" s="11">
        <v>-2.1</v>
      </c>
      <c r="U157" s="22">
        <f t="shared" si="29"/>
        <v>12749.07</v>
      </c>
      <c r="V157" s="22">
        <f t="shared" si="28"/>
        <v>12749.07</v>
      </c>
      <c r="W157" s="22">
        <f t="shared" si="24"/>
        <v>6421.799999999999</v>
      </c>
      <c r="Y157" s="11"/>
      <c r="Z157" s="11"/>
      <c r="AA157" s="11"/>
      <c r="AB157" s="11"/>
    </row>
    <row r="158" spans="1:28" ht="12.75">
      <c r="A158" s="1" t="s">
        <v>21</v>
      </c>
      <c r="B158" s="1" t="s">
        <v>21</v>
      </c>
      <c r="C158" s="12">
        <v>22990080.358289022</v>
      </c>
      <c r="D158" s="3">
        <v>7534.51</v>
      </c>
      <c r="E158" s="3">
        <v>0</v>
      </c>
      <c r="F158" s="3">
        <f t="shared" si="25"/>
        <v>22982545.84828902</v>
      </c>
      <c r="G158" s="3">
        <f t="shared" si="22"/>
        <v>0</v>
      </c>
      <c r="H158" s="3">
        <f t="shared" si="26"/>
        <v>7534.51</v>
      </c>
      <c r="I158" s="3"/>
      <c r="J158" s="26">
        <v>3141.9</v>
      </c>
      <c r="K158" s="26">
        <v>0</v>
      </c>
      <c r="L158" s="26">
        <f t="shared" si="27"/>
        <v>3141.9</v>
      </c>
      <c r="M158" s="12"/>
      <c r="N158" s="11">
        <v>7317.254004993482</v>
      </c>
      <c r="O158" s="11">
        <v>7317.25</v>
      </c>
      <c r="P158" s="11">
        <v>6423.9</v>
      </c>
      <c r="Q158" s="11"/>
      <c r="R158" s="11">
        <f t="shared" si="23"/>
        <v>-2.4</v>
      </c>
      <c r="S158" s="11">
        <v>-2.1</v>
      </c>
      <c r="U158" s="22">
        <f t="shared" si="29"/>
        <v>7314.86</v>
      </c>
      <c r="V158" s="22">
        <f t="shared" si="28"/>
        <v>7314.85</v>
      </c>
      <c r="W158" s="22">
        <f t="shared" si="24"/>
        <v>6421.799999999999</v>
      </c>
      <c r="Y158" s="11"/>
      <c r="Z158" s="11"/>
      <c r="AA158" s="11"/>
      <c r="AB158" s="11"/>
    </row>
    <row r="159" spans="1:28" ht="12.75">
      <c r="A159" s="1" t="s">
        <v>19</v>
      </c>
      <c r="B159" s="1" t="s">
        <v>20</v>
      </c>
      <c r="C159" s="12">
        <v>3406906.04</v>
      </c>
      <c r="D159" s="3">
        <v>0</v>
      </c>
      <c r="E159" s="3">
        <v>13406.919999999998</v>
      </c>
      <c r="F159" s="3">
        <f t="shared" si="25"/>
        <v>3393499.12</v>
      </c>
      <c r="G159" s="3">
        <f t="shared" si="22"/>
        <v>0</v>
      </c>
      <c r="H159" s="3">
        <f t="shared" si="26"/>
        <v>0</v>
      </c>
      <c r="I159" s="3"/>
      <c r="J159" s="26">
        <v>354.6</v>
      </c>
      <c r="K159" s="26">
        <v>0</v>
      </c>
      <c r="L159" s="26">
        <f t="shared" si="27"/>
        <v>354.6</v>
      </c>
      <c r="M159" s="12"/>
      <c r="N159" s="11">
        <v>9569.935476593344</v>
      </c>
      <c r="O159" s="11">
        <v>9569.94</v>
      </c>
      <c r="P159" s="11">
        <v>6423.9</v>
      </c>
      <c r="Q159" s="11"/>
      <c r="R159" s="11">
        <f t="shared" si="23"/>
        <v>0</v>
      </c>
      <c r="S159" s="11">
        <v>-2.1</v>
      </c>
      <c r="U159" s="22">
        <f t="shared" si="29"/>
        <v>9569.94</v>
      </c>
      <c r="V159" s="22">
        <f t="shared" si="28"/>
        <v>9569.94</v>
      </c>
      <c r="W159" s="22">
        <f t="shared" si="24"/>
        <v>6421.799999999999</v>
      </c>
      <c r="Y159" s="11"/>
      <c r="Z159" s="11"/>
      <c r="AA159" s="11"/>
      <c r="AB159" s="11"/>
    </row>
    <row r="160" spans="1:28" ht="12.75">
      <c r="A160" s="1" t="s">
        <v>19</v>
      </c>
      <c r="B160" s="1" t="s">
        <v>18</v>
      </c>
      <c r="C160" s="12">
        <v>16742774.890559794</v>
      </c>
      <c r="D160" s="3">
        <v>5487.09</v>
      </c>
      <c r="E160" s="3">
        <v>0</v>
      </c>
      <c r="F160" s="3">
        <f t="shared" si="25"/>
        <v>16737287.800559795</v>
      </c>
      <c r="G160" s="3">
        <f t="shared" si="22"/>
        <v>6.300000000000001</v>
      </c>
      <c r="H160" s="3">
        <f t="shared" si="26"/>
        <v>5480.79</v>
      </c>
      <c r="I160" s="3"/>
      <c r="J160" s="26">
        <v>2484.7</v>
      </c>
      <c r="K160" s="26">
        <v>3</v>
      </c>
      <c r="L160" s="26">
        <f t="shared" si="27"/>
        <v>2481.7</v>
      </c>
      <c r="M160" s="12"/>
      <c r="N160" s="11">
        <v>6738.348649961684</v>
      </c>
      <c r="O160" s="11">
        <v>6738.73</v>
      </c>
      <c r="P160" s="11">
        <v>6423.9</v>
      </c>
      <c r="Q160" s="11"/>
      <c r="R160" s="11">
        <f t="shared" si="23"/>
        <v>-2.21</v>
      </c>
      <c r="S160" s="11">
        <v>-2.1</v>
      </c>
      <c r="U160" s="22">
        <f t="shared" si="29"/>
        <v>6736.14</v>
      </c>
      <c r="V160" s="22">
        <f t="shared" si="28"/>
        <v>6736.52</v>
      </c>
      <c r="W160" s="22">
        <f t="shared" si="24"/>
        <v>6421.799999999999</v>
      </c>
      <c r="Y160" s="11"/>
      <c r="Z160" s="11"/>
      <c r="AA160" s="11"/>
      <c r="AB160" s="11"/>
    </row>
    <row r="161" spans="1:28" ht="12.75">
      <c r="A161" s="1" t="s">
        <v>13</v>
      </c>
      <c r="B161" s="1" t="s">
        <v>17</v>
      </c>
      <c r="C161" s="12">
        <v>3048443.5608619256</v>
      </c>
      <c r="D161" s="3">
        <v>999.06</v>
      </c>
      <c r="E161" s="3">
        <v>0</v>
      </c>
      <c r="F161" s="3">
        <f t="shared" si="25"/>
        <v>3047444.5008619255</v>
      </c>
      <c r="G161" s="3">
        <f t="shared" si="22"/>
        <v>0</v>
      </c>
      <c r="H161" s="3">
        <f t="shared" si="26"/>
        <v>999.06</v>
      </c>
      <c r="I161" s="3"/>
      <c r="J161" s="26">
        <v>345.7</v>
      </c>
      <c r="K161" s="26">
        <v>0</v>
      </c>
      <c r="L161" s="26">
        <f t="shared" si="27"/>
        <v>345.7</v>
      </c>
      <c r="M161" s="12"/>
      <c r="N161" s="11">
        <v>8818.176340358477</v>
      </c>
      <c r="O161" s="11">
        <v>8818.18</v>
      </c>
      <c r="P161" s="11">
        <v>6423.9</v>
      </c>
      <c r="Q161" s="11"/>
      <c r="R161" s="11">
        <f t="shared" si="23"/>
        <v>-2.89</v>
      </c>
      <c r="S161" s="11">
        <v>-2.1</v>
      </c>
      <c r="U161" s="22">
        <f t="shared" si="29"/>
        <v>8815.29</v>
      </c>
      <c r="V161" s="22">
        <f t="shared" si="28"/>
        <v>8815.29</v>
      </c>
      <c r="W161" s="22">
        <f t="shared" si="24"/>
        <v>6421.799999999999</v>
      </c>
      <c r="Y161" s="11"/>
      <c r="Z161" s="11"/>
      <c r="AA161" s="11"/>
      <c r="AB161" s="11"/>
    </row>
    <row r="162" spans="1:28" ht="12.75">
      <c r="A162" s="1" t="s">
        <v>13</v>
      </c>
      <c r="B162" s="1" t="s">
        <v>16</v>
      </c>
      <c r="C162" s="12">
        <v>1433902.1204045787</v>
      </c>
      <c r="D162" s="3">
        <v>469.93</v>
      </c>
      <c r="E162" s="3">
        <v>0</v>
      </c>
      <c r="F162" s="3">
        <f t="shared" si="25"/>
        <v>1433432.1904045788</v>
      </c>
      <c r="G162" s="3">
        <f t="shared" si="22"/>
        <v>0</v>
      </c>
      <c r="H162" s="3">
        <f t="shared" si="26"/>
        <v>469.93</v>
      </c>
      <c r="I162" s="3"/>
      <c r="J162" s="26">
        <v>108.6</v>
      </c>
      <c r="K162" s="26">
        <v>0</v>
      </c>
      <c r="L162" s="26">
        <f t="shared" si="27"/>
        <v>108.6</v>
      </c>
      <c r="M162" s="12"/>
      <c r="N162" s="11">
        <v>13203.518604093728</v>
      </c>
      <c r="O162" s="11">
        <v>13203.52</v>
      </c>
      <c r="P162" s="11">
        <v>6423.9</v>
      </c>
      <c r="Q162" s="11"/>
      <c r="R162" s="11">
        <f t="shared" si="23"/>
        <v>-4.33</v>
      </c>
      <c r="S162" s="11">
        <v>-2.1</v>
      </c>
      <c r="U162" s="22">
        <f t="shared" si="29"/>
        <v>13199.19</v>
      </c>
      <c r="V162" s="22">
        <f t="shared" si="28"/>
        <v>13199.19</v>
      </c>
      <c r="W162" s="22">
        <f t="shared" si="24"/>
        <v>6421.799999999999</v>
      </c>
      <c r="Y162" s="11"/>
      <c r="Z162" s="11"/>
      <c r="AA162" s="11"/>
      <c r="AB162" s="11"/>
    </row>
    <row r="163" spans="1:28" ht="12.75">
      <c r="A163" s="1" t="s">
        <v>13</v>
      </c>
      <c r="B163" s="1" t="s">
        <v>15</v>
      </c>
      <c r="C163" s="12">
        <v>2313413.7347666007</v>
      </c>
      <c r="D163" s="3">
        <v>758.17</v>
      </c>
      <c r="E163" s="3">
        <v>0</v>
      </c>
      <c r="F163" s="3">
        <f t="shared" si="25"/>
        <v>2312655.5647666007</v>
      </c>
      <c r="G163" s="3">
        <f t="shared" si="22"/>
        <v>0</v>
      </c>
      <c r="H163" s="3">
        <f t="shared" si="26"/>
        <v>758.17</v>
      </c>
      <c r="I163" s="3"/>
      <c r="J163" s="26">
        <v>211.2</v>
      </c>
      <c r="K163" s="26">
        <v>0</v>
      </c>
      <c r="L163" s="26">
        <f t="shared" si="27"/>
        <v>211.2</v>
      </c>
      <c r="M163" s="12"/>
      <c r="N163" s="11">
        <v>10953.663516887314</v>
      </c>
      <c r="O163" s="11">
        <v>10953.66</v>
      </c>
      <c r="P163" s="11">
        <v>6423.9</v>
      </c>
      <c r="Q163" s="11"/>
      <c r="R163" s="11">
        <f t="shared" si="23"/>
        <v>-3.59</v>
      </c>
      <c r="S163" s="11">
        <v>-2.1</v>
      </c>
      <c r="U163" s="22">
        <f t="shared" si="29"/>
        <v>10950.07</v>
      </c>
      <c r="V163" s="22">
        <f t="shared" si="28"/>
        <v>10950.07</v>
      </c>
      <c r="W163" s="22">
        <f t="shared" si="24"/>
        <v>6421.799999999999</v>
      </c>
      <c r="Y163" s="11"/>
      <c r="Z163" s="11"/>
      <c r="AA163" s="11"/>
      <c r="AB163" s="11"/>
    </row>
    <row r="164" spans="1:28" ht="12.75">
      <c r="A164" s="1" t="s">
        <v>13</v>
      </c>
      <c r="B164" s="1" t="s">
        <v>14</v>
      </c>
      <c r="C164" s="12">
        <v>1447600.3158297478</v>
      </c>
      <c r="D164" s="3">
        <v>474.42</v>
      </c>
      <c r="E164" s="3">
        <v>0</v>
      </c>
      <c r="F164" s="3">
        <f t="shared" si="25"/>
        <v>1447125.895829748</v>
      </c>
      <c r="G164" s="3">
        <f aca="true" t="shared" si="30" ref="G164:G181">K164*-S164</f>
        <v>0</v>
      </c>
      <c r="H164" s="3">
        <f t="shared" si="26"/>
        <v>474.42</v>
      </c>
      <c r="I164" s="3"/>
      <c r="J164" s="26">
        <v>109.8</v>
      </c>
      <c r="K164" s="26">
        <v>0</v>
      </c>
      <c r="L164" s="26">
        <f t="shared" si="27"/>
        <v>109.8</v>
      </c>
      <c r="M164" s="12"/>
      <c r="N164" s="11">
        <v>13183.973732511366</v>
      </c>
      <c r="O164" s="11">
        <v>13183.97</v>
      </c>
      <c r="P164" s="11">
        <v>6423.9</v>
      </c>
      <c r="Q164" s="11"/>
      <c r="R164" s="11">
        <f aca="true" t="shared" si="31" ref="R164:R181">ROUND(H164/-L164,2)</f>
        <v>-4.32</v>
      </c>
      <c r="S164" s="11">
        <v>-2.1</v>
      </c>
      <c r="U164" s="22">
        <f t="shared" si="29"/>
        <v>13179.65</v>
      </c>
      <c r="V164" s="22">
        <f t="shared" si="28"/>
        <v>13179.65</v>
      </c>
      <c r="W164" s="22">
        <f aca="true" t="shared" si="32" ref="W164:W181">P164+S164</f>
        <v>6421.799999999999</v>
      </c>
      <c r="Y164" s="11"/>
      <c r="Z164" s="11"/>
      <c r="AA164" s="11"/>
      <c r="AB164" s="11"/>
    </row>
    <row r="165" spans="1:28" ht="12.75">
      <c r="A165" s="1" t="s">
        <v>13</v>
      </c>
      <c r="B165" s="1" t="s">
        <v>12</v>
      </c>
      <c r="C165" s="12">
        <v>1232424.2777185224</v>
      </c>
      <c r="D165" s="3">
        <v>403.9</v>
      </c>
      <c r="E165" s="3">
        <v>0</v>
      </c>
      <c r="F165" s="3">
        <f t="shared" si="25"/>
        <v>1232020.3777185224</v>
      </c>
      <c r="G165" s="3">
        <f t="shared" si="30"/>
        <v>0</v>
      </c>
      <c r="H165" s="3">
        <f aca="true" t="shared" si="33" ref="H165:H182">D165-G165</f>
        <v>403.9</v>
      </c>
      <c r="I165" s="3"/>
      <c r="J165" s="26">
        <v>89.8</v>
      </c>
      <c r="K165" s="26">
        <v>0</v>
      </c>
      <c r="L165" s="26">
        <f t="shared" si="27"/>
        <v>89.8</v>
      </c>
      <c r="M165" s="12"/>
      <c r="N165" s="11">
        <v>13724.101088179537</v>
      </c>
      <c r="O165" s="11">
        <v>13724.1</v>
      </c>
      <c r="P165" s="11">
        <v>6423.9</v>
      </c>
      <c r="Q165" s="11"/>
      <c r="R165" s="11">
        <f t="shared" si="31"/>
        <v>-4.5</v>
      </c>
      <c r="S165" s="11">
        <v>-2.1</v>
      </c>
      <c r="U165" s="22">
        <f t="shared" si="29"/>
        <v>13719.6</v>
      </c>
      <c r="V165" s="22">
        <f t="shared" si="28"/>
        <v>13719.6</v>
      </c>
      <c r="W165" s="22">
        <f t="shared" si="32"/>
        <v>6421.799999999999</v>
      </c>
      <c r="Y165" s="11"/>
      <c r="Z165" s="11"/>
      <c r="AA165" s="11"/>
      <c r="AB165" s="11"/>
    </row>
    <row r="166" spans="1:28" ht="12.75">
      <c r="A166" s="1" t="s">
        <v>3</v>
      </c>
      <c r="B166" s="1" t="s">
        <v>11</v>
      </c>
      <c r="C166" s="12">
        <v>13040962.30811087</v>
      </c>
      <c r="D166" s="3">
        <v>4273.9</v>
      </c>
      <c r="E166" s="3">
        <v>0</v>
      </c>
      <c r="F166" s="3">
        <f t="shared" si="25"/>
        <v>13036688.40811087</v>
      </c>
      <c r="G166" s="3">
        <f t="shared" si="30"/>
        <v>0</v>
      </c>
      <c r="H166" s="3">
        <f t="shared" si="33"/>
        <v>4273.9</v>
      </c>
      <c r="I166" s="3"/>
      <c r="J166" s="26">
        <v>1861.5</v>
      </c>
      <c r="K166" s="26">
        <v>0</v>
      </c>
      <c r="L166" s="26">
        <f t="shared" si="27"/>
        <v>1861.5</v>
      </c>
      <c r="M166" s="12"/>
      <c r="N166" s="11">
        <v>7005.620364281961</v>
      </c>
      <c r="O166" s="11">
        <v>7005.62</v>
      </c>
      <c r="P166" s="11">
        <v>6423.9</v>
      </c>
      <c r="Q166" s="11"/>
      <c r="R166" s="11">
        <f t="shared" si="31"/>
        <v>-2.3</v>
      </c>
      <c r="S166" s="11">
        <v>-2.1</v>
      </c>
      <c r="U166" s="22">
        <f t="shared" si="29"/>
        <v>7003.32</v>
      </c>
      <c r="V166" s="22">
        <f t="shared" si="28"/>
        <v>7003.32</v>
      </c>
      <c r="W166" s="22">
        <f t="shared" si="32"/>
        <v>6421.799999999999</v>
      </c>
      <c r="Y166" s="11"/>
      <c r="Z166" s="11"/>
      <c r="AA166" s="11"/>
      <c r="AB166" s="11"/>
    </row>
    <row r="167" spans="1:28" ht="12.75">
      <c r="A167" s="1" t="s">
        <v>3</v>
      </c>
      <c r="B167" s="1" t="s">
        <v>10</v>
      </c>
      <c r="C167" s="12">
        <v>12743744.679139975</v>
      </c>
      <c r="D167" s="3">
        <v>4176.49</v>
      </c>
      <c r="E167" s="3">
        <v>0</v>
      </c>
      <c r="F167" s="3">
        <f t="shared" si="25"/>
        <v>12739568.189139975</v>
      </c>
      <c r="G167" s="3">
        <f t="shared" si="30"/>
        <v>0</v>
      </c>
      <c r="H167" s="3">
        <f t="shared" si="33"/>
        <v>4176.49</v>
      </c>
      <c r="I167" s="3"/>
      <c r="J167" s="26">
        <v>1884.9</v>
      </c>
      <c r="K167" s="26">
        <v>0</v>
      </c>
      <c r="L167" s="26">
        <f t="shared" si="27"/>
        <v>1884.9</v>
      </c>
      <c r="M167" s="12"/>
      <c r="N167" s="11">
        <v>6760.965928770744</v>
      </c>
      <c r="O167" s="11">
        <v>6760.97</v>
      </c>
      <c r="P167" s="11">
        <v>6423.9</v>
      </c>
      <c r="Q167" s="14"/>
      <c r="R167" s="11">
        <f t="shared" si="31"/>
        <v>-2.22</v>
      </c>
      <c r="S167" s="11">
        <v>-2.1</v>
      </c>
      <c r="U167" s="22">
        <f t="shared" si="29"/>
        <v>6758.75</v>
      </c>
      <c r="V167" s="22">
        <f t="shared" si="28"/>
        <v>6758.75</v>
      </c>
      <c r="W167" s="22">
        <f t="shared" si="32"/>
        <v>6421.799999999999</v>
      </c>
      <c r="Y167" s="11"/>
      <c r="Z167" s="11"/>
      <c r="AA167" s="11"/>
      <c r="AB167" s="11"/>
    </row>
    <row r="168" spans="1:28" ht="12.75">
      <c r="A168" s="1" t="s">
        <v>3</v>
      </c>
      <c r="B168" s="1" t="s">
        <v>9</v>
      </c>
      <c r="C168" s="12">
        <v>15351261.953436334</v>
      </c>
      <c r="D168" s="3">
        <v>5031.05</v>
      </c>
      <c r="E168" s="3">
        <v>0</v>
      </c>
      <c r="F168" s="3">
        <f t="shared" si="25"/>
        <v>15346230.903436333</v>
      </c>
      <c r="G168" s="3">
        <f t="shared" si="30"/>
        <v>0</v>
      </c>
      <c r="H168" s="3">
        <f t="shared" si="33"/>
        <v>5031.05</v>
      </c>
      <c r="I168" s="3"/>
      <c r="J168" s="26">
        <v>2250</v>
      </c>
      <c r="K168" s="26">
        <v>0</v>
      </c>
      <c r="L168" s="26">
        <f t="shared" si="27"/>
        <v>2250</v>
      </c>
      <c r="M168" s="12"/>
      <c r="N168" s="11">
        <v>6822.783090416148</v>
      </c>
      <c r="O168" s="11">
        <v>6822.78</v>
      </c>
      <c r="P168" s="11">
        <v>6423.9</v>
      </c>
      <c r="Q168" s="14"/>
      <c r="R168" s="11">
        <f t="shared" si="31"/>
        <v>-2.24</v>
      </c>
      <c r="S168" s="11">
        <v>-2.1</v>
      </c>
      <c r="U168" s="22">
        <f t="shared" si="29"/>
        <v>6820.55</v>
      </c>
      <c r="V168" s="22">
        <f t="shared" si="28"/>
        <v>6820.54</v>
      </c>
      <c r="W168" s="22">
        <f t="shared" si="32"/>
        <v>6421.799999999999</v>
      </c>
      <c r="Y168" s="11"/>
      <c r="Z168" s="11"/>
      <c r="AA168" s="11"/>
      <c r="AB168" s="11"/>
    </row>
    <row r="169" spans="1:28" ht="12.75">
      <c r="A169" s="1" t="s">
        <v>3</v>
      </c>
      <c r="B169" s="1" t="s">
        <v>8</v>
      </c>
      <c r="C169" s="12">
        <v>32316453.4625149</v>
      </c>
      <c r="D169" s="3">
        <v>10591.01</v>
      </c>
      <c r="E169" s="3">
        <v>0</v>
      </c>
      <c r="F169" s="3">
        <f t="shared" si="25"/>
        <v>32305862.452514898</v>
      </c>
      <c r="G169" s="3">
        <f t="shared" si="30"/>
        <v>0</v>
      </c>
      <c r="H169" s="3">
        <f t="shared" si="33"/>
        <v>10591.01</v>
      </c>
      <c r="I169" s="3"/>
      <c r="J169" s="26">
        <v>4847.1</v>
      </c>
      <c r="K169" s="26">
        <v>0</v>
      </c>
      <c r="L169" s="26">
        <f t="shared" si="27"/>
        <v>4847.1</v>
      </c>
      <c r="M169" s="12"/>
      <c r="N169" s="11">
        <v>6667.172837885519</v>
      </c>
      <c r="O169" s="11">
        <v>6667.17</v>
      </c>
      <c r="P169" s="11">
        <v>6423.9</v>
      </c>
      <c r="Q169" s="14"/>
      <c r="R169" s="11">
        <f t="shared" si="31"/>
        <v>-2.19</v>
      </c>
      <c r="S169" s="11">
        <v>-2.1</v>
      </c>
      <c r="U169" s="22">
        <f t="shared" si="29"/>
        <v>6664.99</v>
      </c>
      <c r="V169" s="22">
        <f t="shared" si="28"/>
        <v>6664.98</v>
      </c>
      <c r="W169" s="22">
        <f t="shared" si="32"/>
        <v>6421.799999999999</v>
      </c>
      <c r="Y169" s="11"/>
      <c r="Z169" s="11"/>
      <c r="AA169" s="11"/>
      <c r="AB169" s="11"/>
    </row>
    <row r="170" spans="1:28" ht="12.75">
      <c r="A170" s="1" t="s">
        <v>3</v>
      </c>
      <c r="B170" s="1" t="s">
        <v>7</v>
      </c>
      <c r="C170" s="12">
        <v>23416444.439001482</v>
      </c>
      <c r="D170" s="3">
        <v>7674.23</v>
      </c>
      <c r="E170" s="3">
        <v>0</v>
      </c>
      <c r="F170" s="3">
        <f t="shared" si="25"/>
        <v>23408770.20900148</v>
      </c>
      <c r="G170" s="3">
        <f t="shared" si="30"/>
        <v>0</v>
      </c>
      <c r="H170" s="3">
        <f t="shared" si="33"/>
        <v>7674.23</v>
      </c>
      <c r="I170" s="3"/>
      <c r="J170" s="26">
        <v>3512.2</v>
      </c>
      <c r="K170" s="26">
        <v>0</v>
      </c>
      <c r="L170" s="26">
        <f t="shared" si="27"/>
        <v>3512.2</v>
      </c>
      <c r="M170" s="12"/>
      <c r="N170" s="11">
        <v>6667.172837253426</v>
      </c>
      <c r="O170" s="11">
        <v>6667.17</v>
      </c>
      <c r="P170" s="11">
        <v>6423.9</v>
      </c>
      <c r="Q170" s="14"/>
      <c r="R170" s="11">
        <f t="shared" si="31"/>
        <v>-2.19</v>
      </c>
      <c r="S170" s="11">
        <v>-2.1</v>
      </c>
      <c r="U170" s="22">
        <f t="shared" si="29"/>
        <v>6664.99</v>
      </c>
      <c r="V170" s="22">
        <f t="shared" si="28"/>
        <v>6664.98</v>
      </c>
      <c r="W170" s="22">
        <f t="shared" si="32"/>
        <v>6421.799999999999</v>
      </c>
      <c r="Y170" s="11"/>
      <c r="Z170" s="11"/>
      <c r="AA170" s="11"/>
      <c r="AB170" s="11"/>
    </row>
    <row r="171" spans="1:28" ht="12.75">
      <c r="A171" s="1" t="s">
        <v>3</v>
      </c>
      <c r="B171" s="1" t="s">
        <v>6</v>
      </c>
      <c r="C171" s="12">
        <v>141273901.31772932</v>
      </c>
      <c r="D171" s="3">
        <v>46299.49</v>
      </c>
      <c r="E171" s="3">
        <v>0</v>
      </c>
      <c r="F171" s="3">
        <f t="shared" si="25"/>
        <v>141227601.8277293</v>
      </c>
      <c r="G171" s="3">
        <f t="shared" si="30"/>
        <v>287.7</v>
      </c>
      <c r="H171" s="3">
        <f t="shared" si="33"/>
        <v>46011.79</v>
      </c>
      <c r="I171" s="3"/>
      <c r="J171" s="26">
        <v>20603.5</v>
      </c>
      <c r="K171" s="26">
        <v>137</v>
      </c>
      <c r="L171" s="26">
        <f t="shared" si="27"/>
        <v>20466.5</v>
      </c>
      <c r="M171" s="12"/>
      <c r="N171" s="11">
        <v>6856.791385819367</v>
      </c>
      <c r="O171" s="11">
        <v>6859.69</v>
      </c>
      <c r="P171" s="11">
        <v>6423.9</v>
      </c>
      <c r="Q171" s="14"/>
      <c r="R171" s="11">
        <f t="shared" si="31"/>
        <v>-2.25</v>
      </c>
      <c r="S171" s="11">
        <v>-2.1</v>
      </c>
      <c r="U171" s="22">
        <f t="shared" si="29"/>
        <v>6854.54</v>
      </c>
      <c r="V171" s="22">
        <f t="shared" si="28"/>
        <v>6857.44</v>
      </c>
      <c r="W171" s="22">
        <f t="shared" si="32"/>
        <v>6421.799999999999</v>
      </c>
      <c r="Y171" s="11"/>
      <c r="Z171" s="11"/>
      <c r="AA171" s="11"/>
      <c r="AB171" s="11"/>
    </row>
    <row r="172" spans="1:28" ht="12.75">
      <c r="A172" s="1" t="s">
        <v>3</v>
      </c>
      <c r="B172" s="1" t="s">
        <v>209</v>
      </c>
      <c r="C172" s="12">
        <v>9278213.08</v>
      </c>
      <c r="D172" s="3">
        <v>0</v>
      </c>
      <c r="E172" s="3">
        <v>652.2800000000279</v>
      </c>
      <c r="F172" s="3">
        <f t="shared" si="25"/>
        <v>9277560.8</v>
      </c>
      <c r="G172" s="3">
        <f t="shared" si="30"/>
        <v>0</v>
      </c>
      <c r="H172" s="3">
        <f t="shared" si="33"/>
        <v>0</v>
      </c>
      <c r="I172" s="3"/>
      <c r="J172" s="26">
        <v>1135.9</v>
      </c>
      <c r="K172" s="26">
        <v>0</v>
      </c>
      <c r="L172" s="26">
        <f t="shared" si="27"/>
        <v>1135.9</v>
      </c>
      <c r="M172" s="12"/>
      <c r="N172" s="11">
        <v>8167.585879038647</v>
      </c>
      <c r="O172" s="11">
        <v>8167.59</v>
      </c>
      <c r="P172" s="11">
        <v>6423.9</v>
      </c>
      <c r="Q172" s="14"/>
      <c r="R172" s="11">
        <f t="shared" si="31"/>
        <v>0</v>
      </c>
      <c r="S172" s="11">
        <v>-2.1</v>
      </c>
      <c r="U172" s="22">
        <f t="shared" si="29"/>
        <v>8167.59</v>
      </c>
      <c r="V172" s="22">
        <f t="shared" si="28"/>
        <v>8167.59</v>
      </c>
      <c r="W172" s="22">
        <f t="shared" si="32"/>
        <v>6421.799999999999</v>
      </c>
      <c r="Y172" s="11"/>
      <c r="Z172" s="11"/>
      <c r="AA172" s="11"/>
      <c r="AB172" s="11"/>
    </row>
    <row r="173" spans="1:28" ht="12.75">
      <c r="A173" s="1" t="s">
        <v>3</v>
      </c>
      <c r="B173" s="1" t="s">
        <v>210</v>
      </c>
      <c r="C173" s="12">
        <v>16146916.723005474</v>
      </c>
      <c r="D173" s="3">
        <v>5291.81</v>
      </c>
      <c r="E173" s="3">
        <v>0</v>
      </c>
      <c r="F173" s="3">
        <f t="shared" si="25"/>
        <v>16141624.913005473</v>
      </c>
      <c r="G173" s="3">
        <f t="shared" si="30"/>
        <v>0</v>
      </c>
      <c r="H173" s="3">
        <f t="shared" si="33"/>
        <v>5291.81</v>
      </c>
      <c r="I173" s="3"/>
      <c r="J173" s="26">
        <v>2236.8</v>
      </c>
      <c r="K173" s="26">
        <v>0</v>
      </c>
      <c r="L173" s="26">
        <f t="shared" si="27"/>
        <v>2236.8</v>
      </c>
      <c r="M173" s="12"/>
      <c r="N173" s="11">
        <v>7218.757476307883</v>
      </c>
      <c r="O173" s="11">
        <v>7218.76</v>
      </c>
      <c r="P173" s="11">
        <v>6423.9</v>
      </c>
      <c r="Q173" s="14"/>
      <c r="R173" s="11">
        <f t="shared" si="31"/>
        <v>-2.37</v>
      </c>
      <c r="S173" s="11">
        <v>-2.1</v>
      </c>
      <c r="U173" s="22">
        <f t="shared" si="29"/>
        <v>7216.39</v>
      </c>
      <c r="V173" s="22">
        <f t="shared" si="28"/>
        <v>7216.39</v>
      </c>
      <c r="W173" s="22">
        <f t="shared" si="32"/>
        <v>6421.799999999999</v>
      </c>
      <c r="Y173" s="11"/>
      <c r="Z173" s="11"/>
      <c r="AA173" s="11"/>
      <c r="AB173" s="11"/>
    </row>
    <row r="174" spans="1:28" ht="12.75">
      <c r="A174" s="1" t="s">
        <v>3</v>
      </c>
      <c r="B174" s="1" t="s">
        <v>211</v>
      </c>
      <c r="C174" s="12">
        <v>5817882.833270185</v>
      </c>
      <c r="D174" s="3">
        <v>1906.69</v>
      </c>
      <c r="E174" s="3">
        <v>0</v>
      </c>
      <c r="F174" s="3">
        <f t="shared" si="25"/>
        <v>5815976.143270184</v>
      </c>
      <c r="G174" s="3">
        <f t="shared" si="30"/>
        <v>0</v>
      </c>
      <c r="H174" s="3">
        <f t="shared" si="33"/>
        <v>1906.69</v>
      </c>
      <c r="I174" s="3"/>
      <c r="J174" s="26">
        <v>784</v>
      </c>
      <c r="K174" s="26">
        <v>0</v>
      </c>
      <c r="L174" s="26">
        <f t="shared" si="27"/>
        <v>784</v>
      </c>
      <c r="M174" s="12"/>
      <c r="N174" s="11">
        <v>7420.76891998748</v>
      </c>
      <c r="O174" s="11">
        <v>7420.77</v>
      </c>
      <c r="P174" s="11">
        <v>6423.9</v>
      </c>
      <c r="Q174" s="14"/>
      <c r="R174" s="11">
        <f t="shared" si="31"/>
        <v>-2.43</v>
      </c>
      <c r="S174" s="11">
        <v>-2.1</v>
      </c>
      <c r="U174" s="22">
        <f t="shared" si="29"/>
        <v>7418.34</v>
      </c>
      <c r="V174" s="22">
        <f t="shared" si="28"/>
        <v>7418.34</v>
      </c>
      <c r="W174" s="22">
        <f t="shared" si="32"/>
        <v>6421.799999999999</v>
      </c>
      <c r="Y174" s="11"/>
      <c r="Z174" s="11"/>
      <c r="AA174" s="11"/>
      <c r="AB174" s="11"/>
    </row>
    <row r="175" spans="1:28" ht="12.75">
      <c r="A175" s="1" t="s">
        <v>3</v>
      </c>
      <c r="B175" s="1" t="s">
        <v>5</v>
      </c>
      <c r="C175" s="12">
        <v>2142558.06</v>
      </c>
      <c r="D175" s="3">
        <v>0</v>
      </c>
      <c r="E175" s="3">
        <v>113230.68</v>
      </c>
      <c r="F175" s="3">
        <f t="shared" si="25"/>
        <v>2029327.3800000001</v>
      </c>
      <c r="G175" s="3">
        <f t="shared" si="30"/>
        <v>0</v>
      </c>
      <c r="H175" s="3">
        <f t="shared" si="33"/>
        <v>0</v>
      </c>
      <c r="I175" s="3"/>
      <c r="J175" s="26">
        <v>164.2</v>
      </c>
      <c r="K175" s="26">
        <v>0</v>
      </c>
      <c r="L175" s="26">
        <f t="shared" si="27"/>
        <v>164.2</v>
      </c>
      <c r="M175" s="12"/>
      <c r="N175" s="11">
        <v>12358.87563946407</v>
      </c>
      <c r="O175" s="11">
        <v>12358.88</v>
      </c>
      <c r="P175" s="11">
        <v>6423.9</v>
      </c>
      <c r="Q175" s="14"/>
      <c r="R175" s="11">
        <f t="shared" si="31"/>
        <v>0</v>
      </c>
      <c r="S175" s="11">
        <v>-2.1</v>
      </c>
      <c r="U175" s="22">
        <f t="shared" si="29"/>
        <v>12358.88</v>
      </c>
      <c r="V175" s="22">
        <f t="shared" si="28"/>
        <v>12358.88</v>
      </c>
      <c r="W175" s="22">
        <f t="shared" si="32"/>
        <v>6421.799999999999</v>
      </c>
      <c r="Y175" s="11"/>
      <c r="Z175" s="11"/>
      <c r="AA175" s="11"/>
      <c r="AB175" s="11"/>
    </row>
    <row r="176" spans="1:28" ht="12.75">
      <c r="A176" s="1" t="s">
        <v>3</v>
      </c>
      <c r="B176" s="1" t="s">
        <v>4</v>
      </c>
      <c r="C176" s="12">
        <v>2416896.16</v>
      </c>
      <c r="D176" s="3">
        <v>0</v>
      </c>
      <c r="E176" s="3">
        <v>95.41999999999825</v>
      </c>
      <c r="F176" s="3">
        <f t="shared" si="25"/>
        <v>2416800.74</v>
      </c>
      <c r="G176" s="3">
        <f t="shared" si="30"/>
        <v>0</v>
      </c>
      <c r="H176" s="3">
        <f t="shared" si="33"/>
        <v>0</v>
      </c>
      <c r="I176" s="3"/>
      <c r="J176" s="26">
        <v>182.4</v>
      </c>
      <c r="K176" s="26">
        <v>0</v>
      </c>
      <c r="L176" s="26">
        <f t="shared" si="27"/>
        <v>182.4</v>
      </c>
      <c r="M176" s="12"/>
      <c r="N176" s="11">
        <v>13250.004057017544</v>
      </c>
      <c r="O176" s="11">
        <v>13250</v>
      </c>
      <c r="P176" s="11">
        <v>6423.9</v>
      </c>
      <c r="Q176" s="14"/>
      <c r="R176" s="11">
        <f t="shared" si="31"/>
        <v>0</v>
      </c>
      <c r="S176" s="11">
        <v>-2.1</v>
      </c>
      <c r="U176" s="22">
        <f t="shared" si="29"/>
        <v>13250</v>
      </c>
      <c r="V176" s="22">
        <f t="shared" si="28"/>
        <v>13250</v>
      </c>
      <c r="W176" s="22">
        <f t="shared" si="32"/>
        <v>6421.799999999999</v>
      </c>
      <c r="Y176" s="11"/>
      <c r="Z176" s="11"/>
      <c r="AA176" s="11"/>
      <c r="AB176" s="11"/>
    </row>
    <row r="177" spans="1:28" ht="12.75">
      <c r="A177" s="1" t="s">
        <v>3</v>
      </c>
      <c r="B177" s="1" t="s">
        <v>2</v>
      </c>
      <c r="C177" s="12">
        <v>1296267.23</v>
      </c>
      <c r="D177" s="3">
        <v>0</v>
      </c>
      <c r="E177" s="3">
        <v>0</v>
      </c>
      <c r="F177" s="3">
        <f t="shared" si="25"/>
        <v>1296267.23</v>
      </c>
      <c r="G177" s="3">
        <f t="shared" si="30"/>
        <v>0</v>
      </c>
      <c r="H177" s="3">
        <f t="shared" si="33"/>
        <v>0</v>
      </c>
      <c r="I177" s="3"/>
      <c r="J177" s="26">
        <v>80.39999999999999</v>
      </c>
      <c r="K177" s="26">
        <v>0</v>
      </c>
      <c r="L177" s="26">
        <f t="shared" si="27"/>
        <v>80.39999999999999</v>
      </c>
      <c r="M177" s="12"/>
      <c r="N177" s="11">
        <v>16122.726741293534</v>
      </c>
      <c r="O177" s="11">
        <v>16122.73</v>
      </c>
      <c r="P177" s="11">
        <v>6423.9</v>
      </c>
      <c r="Q177" s="14"/>
      <c r="R177" s="11">
        <f t="shared" si="31"/>
        <v>0</v>
      </c>
      <c r="S177" s="11">
        <v>-2.1</v>
      </c>
      <c r="U177" s="22">
        <f t="shared" si="29"/>
        <v>16122.73</v>
      </c>
      <c r="V177" s="22">
        <f t="shared" si="28"/>
        <v>16122.73</v>
      </c>
      <c r="W177" s="22">
        <f t="shared" si="32"/>
        <v>6421.799999999999</v>
      </c>
      <c r="Y177" s="11"/>
      <c r="Z177" s="11"/>
      <c r="AA177" s="11"/>
      <c r="AB177" s="11"/>
    </row>
    <row r="178" spans="1:28" ht="12.75">
      <c r="A178" s="1" t="s">
        <v>1</v>
      </c>
      <c r="B178" s="1" t="s">
        <v>1</v>
      </c>
      <c r="C178" s="12">
        <v>6018560.765260374</v>
      </c>
      <c r="D178" s="3">
        <v>1972.45</v>
      </c>
      <c r="E178" s="3">
        <v>0</v>
      </c>
      <c r="F178" s="3">
        <f t="shared" si="25"/>
        <v>6016588.315260374</v>
      </c>
      <c r="G178" s="3">
        <f t="shared" si="30"/>
        <v>0</v>
      </c>
      <c r="H178" s="3">
        <f t="shared" si="33"/>
        <v>1972.45</v>
      </c>
      <c r="I178" s="3"/>
      <c r="J178" s="26">
        <v>773.4</v>
      </c>
      <c r="K178" s="26">
        <v>0</v>
      </c>
      <c r="L178" s="26">
        <f t="shared" si="27"/>
        <v>773.4</v>
      </c>
      <c r="M178" s="12"/>
      <c r="N178" s="11">
        <v>7781.950821386571</v>
      </c>
      <c r="O178" s="11">
        <v>7781.95</v>
      </c>
      <c r="P178" s="11">
        <v>6423.9</v>
      </c>
      <c r="Q178" s="14"/>
      <c r="R178" s="11">
        <f t="shared" si="31"/>
        <v>-2.55</v>
      </c>
      <c r="S178" s="11">
        <v>-2.1</v>
      </c>
      <c r="U178" s="22">
        <f t="shared" si="29"/>
        <v>7779.4</v>
      </c>
      <c r="V178" s="22">
        <f t="shared" si="28"/>
        <v>7779.4</v>
      </c>
      <c r="W178" s="22">
        <f t="shared" si="32"/>
        <v>6421.799999999999</v>
      </c>
      <c r="Y178" s="11"/>
      <c r="Z178" s="11"/>
      <c r="AA178" s="11"/>
      <c r="AB178" s="11"/>
    </row>
    <row r="179" spans="1:28" ht="12.75">
      <c r="A179" s="1" t="s">
        <v>1</v>
      </c>
      <c r="B179" s="1" t="s">
        <v>212</v>
      </c>
      <c r="C179" s="12">
        <v>4940222.704638336</v>
      </c>
      <c r="D179" s="3">
        <v>1619.05</v>
      </c>
      <c r="E179" s="3">
        <v>0</v>
      </c>
      <c r="F179" s="3">
        <f t="shared" si="25"/>
        <v>4938603.654638336</v>
      </c>
      <c r="G179" s="3">
        <f t="shared" si="30"/>
        <v>0</v>
      </c>
      <c r="H179" s="3">
        <f t="shared" si="33"/>
        <v>1619.05</v>
      </c>
      <c r="I179" s="3"/>
      <c r="J179" s="26">
        <v>664.5</v>
      </c>
      <c r="K179" s="26">
        <v>0</v>
      </c>
      <c r="L179" s="26">
        <f t="shared" si="27"/>
        <v>664.5</v>
      </c>
      <c r="M179" s="12"/>
      <c r="N179" s="11">
        <v>7434.496169508406</v>
      </c>
      <c r="O179" s="11">
        <v>7434.5</v>
      </c>
      <c r="P179" s="11">
        <v>6423.9</v>
      </c>
      <c r="Q179" s="14"/>
      <c r="R179" s="11">
        <f t="shared" si="31"/>
        <v>-2.44</v>
      </c>
      <c r="S179" s="11">
        <v>-2.1</v>
      </c>
      <c r="U179" s="22">
        <f t="shared" si="29"/>
        <v>7432.06</v>
      </c>
      <c r="V179" s="22">
        <f t="shared" si="28"/>
        <v>7432.06</v>
      </c>
      <c r="W179" s="22">
        <f t="shared" si="32"/>
        <v>6421.799999999999</v>
      </c>
      <c r="Y179" s="11"/>
      <c r="Z179" s="11"/>
      <c r="AA179" s="11"/>
      <c r="AB179" s="11"/>
    </row>
    <row r="180" spans="1:28" ht="12.75">
      <c r="A180" s="1" t="s">
        <v>1</v>
      </c>
      <c r="B180" s="1" t="s">
        <v>213</v>
      </c>
      <c r="C180" s="12">
        <v>2091775.6690696336</v>
      </c>
      <c r="D180" s="3">
        <v>685.53</v>
      </c>
      <c r="E180" s="3">
        <v>0</v>
      </c>
      <c r="F180" s="3">
        <f t="shared" si="25"/>
        <v>2091090.1390696336</v>
      </c>
      <c r="G180" s="3">
        <f t="shared" si="30"/>
        <v>0</v>
      </c>
      <c r="H180" s="3">
        <f t="shared" si="33"/>
        <v>685.53</v>
      </c>
      <c r="I180" s="3"/>
      <c r="J180" s="26">
        <v>172.8</v>
      </c>
      <c r="K180" s="26">
        <v>0</v>
      </c>
      <c r="L180" s="26">
        <f t="shared" si="27"/>
        <v>172.8</v>
      </c>
      <c r="M180" s="12"/>
      <c r="N180" s="11">
        <v>12105.183270078896</v>
      </c>
      <c r="O180" s="11">
        <v>12105.18</v>
      </c>
      <c r="P180" s="11">
        <v>6423.9</v>
      </c>
      <c r="Q180" s="14"/>
      <c r="R180" s="11">
        <f t="shared" si="31"/>
        <v>-3.97</v>
      </c>
      <c r="S180" s="11">
        <v>-2.1</v>
      </c>
      <c r="U180" s="22">
        <f t="shared" si="29"/>
        <v>12101.22</v>
      </c>
      <c r="V180" s="22">
        <f t="shared" si="28"/>
        <v>12101.21</v>
      </c>
      <c r="W180" s="22">
        <f t="shared" si="32"/>
        <v>6421.799999999999</v>
      </c>
      <c r="Y180" s="11"/>
      <c r="Z180" s="11"/>
      <c r="AA180" s="11"/>
      <c r="AB180" s="11"/>
    </row>
    <row r="181" spans="1:28" ht="12.75">
      <c r="A181" s="1" t="s">
        <v>1</v>
      </c>
      <c r="B181" s="1" t="s">
        <v>214</v>
      </c>
      <c r="C181" s="12">
        <v>1060821.035537831</v>
      </c>
      <c r="D181" s="3">
        <v>347.66</v>
      </c>
      <c r="E181" s="3">
        <v>0</v>
      </c>
      <c r="F181" s="3">
        <f t="shared" si="25"/>
        <v>1060473.375537831</v>
      </c>
      <c r="G181" s="3">
        <f t="shared" si="30"/>
        <v>0</v>
      </c>
      <c r="H181" s="3">
        <f t="shared" si="33"/>
        <v>347.66</v>
      </c>
      <c r="I181" s="3"/>
      <c r="J181" s="26">
        <v>73.4</v>
      </c>
      <c r="K181" s="26">
        <v>0</v>
      </c>
      <c r="L181" s="26">
        <f t="shared" si="27"/>
        <v>73.4</v>
      </c>
      <c r="M181" s="12"/>
      <c r="N181" s="11">
        <v>14452.602664003147</v>
      </c>
      <c r="O181" s="11">
        <v>14452.6</v>
      </c>
      <c r="P181" s="11">
        <v>6423.9</v>
      </c>
      <c r="Q181" s="14"/>
      <c r="R181" s="11">
        <f t="shared" si="31"/>
        <v>-4.74</v>
      </c>
      <c r="S181" s="11">
        <v>-2.1</v>
      </c>
      <c r="U181" s="22">
        <f t="shared" si="29"/>
        <v>14447.87</v>
      </c>
      <c r="V181" s="22">
        <f t="shared" si="28"/>
        <v>14447.86</v>
      </c>
      <c r="W181" s="22">
        <f t="shared" si="32"/>
        <v>6421.799999999999</v>
      </c>
      <c r="Y181" s="11"/>
      <c r="Z181" s="11"/>
      <c r="AA181" s="11"/>
      <c r="AB181" s="11"/>
    </row>
    <row r="182" spans="1:23" ht="12.75">
      <c r="A182" s="1" t="s">
        <v>0</v>
      </c>
      <c r="B182" s="1" t="s">
        <v>215</v>
      </c>
      <c r="C182" s="12">
        <v>93187635.89594305</v>
      </c>
      <c r="D182" s="3">
        <v>30540.2</v>
      </c>
      <c r="E182" s="3">
        <v>0</v>
      </c>
      <c r="F182" s="3">
        <f t="shared" si="25"/>
        <v>93157095.69594304</v>
      </c>
      <c r="G182" s="3">
        <v>0</v>
      </c>
      <c r="H182" s="3">
        <f t="shared" si="33"/>
        <v>30540.2</v>
      </c>
      <c r="I182" s="3"/>
      <c r="J182" s="26">
        <v>13198.5</v>
      </c>
      <c r="K182" s="26">
        <v>509.5</v>
      </c>
      <c r="L182" s="26">
        <f t="shared" si="27"/>
        <v>12689</v>
      </c>
      <c r="M182" s="12"/>
      <c r="N182" s="15" t="s">
        <v>216</v>
      </c>
      <c r="O182" s="15" t="s">
        <v>216</v>
      </c>
      <c r="P182" s="15" t="s">
        <v>216</v>
      </c>
      <c r="Q182" s="11"/>
      <c r="R182" s="15" t="s">
        <v>216</v>
      </c>
      <c r="S182" s="15" t="s">
        <v>216</v>
      </c>
      <c r="U182" s="23" t="s">
        <v>216</v>
      </c>
      <c r="V182" s="23" t="s">
        <v>216</v>
      </c>
      <c r="W182" s="23" t="s">
        <v>216</v>
      </c>
    </row>
    <row r="183" spans="4:26" ht="12.75">
      <c r="D183" s="3"/>
      <c r="E183" s="3"/>
      <c r="F183" s="3"/>
      <c r="G183" s="3"/>
      <c r="H183" s="3"/>
      <c r="I183" s="3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Z183" s="11"/>
    </row>
    <row r="184" spans="2:23" ht="12.75">
      <c r="B184" s="1" t="s">
        <v>217</v>
      </c>
      <c r="C184" s="12">
        <f>SUM(C4:C183)</f>
        <v>5933324436.325169</v>
      </c>
      <c r="D184" s="3">
        <f>SUM(D2:D182)</f>
        <v>1935337.2000000002</v>
      </c>
      <c r="E184" s="3">
        <f>SUM(E2:E182)</f>
        <v>244008.25</v>
      </c>
      <c r="F184" s="3">
        <f>SUM(F2:F182)</f>
        <v>5931145090.875181</v>
      </c>
      <c r="G184" s="3">
        <f>SUM(G2:G182)</f>
        <v>31681.649999999998</v>
      </c>
      <c r="H184" s="3">
        <f>SUM(H2:H182)</f>
        <v>1903655.5500000003</v>
      </c>
      <c r="I184" s="3"/>
      <c r="J184" s="26">
        <f>SUM(J4:J183)</f>
        <v>844257.7999999999</v>
      </c>
      <c r="K184" s="26">
        <f>SUM(K4:K183)</f>
        <v>15596</v>
      </c>
      <c r="L184" s="26">
        <f>SUM(L4:L183)</f>
        <v>828661.7999999999</v>
      </c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</row>
    <row r="186" spans="4:12" ht="12.75">
      <c r="D186" s="34"/>
      <c r="E186" s="3"/>
      <c r="F186" s="3"/>
      <c r="K186" s="28"/>
      <c r="L186" s="28"/>
    </row>
    <row r="189" ht="12.75">
      <c r="F189" s="2" t="s">
        <v>229</v>
      </c>
    </row>
  </sheetData>
  <sheetProtection/>
  <mergeCells count="4">
    <mergeCell ref="N1:P1"/>
    <mergeCell ref="U1:W1"/>
    <mergeCell ref="B1:D1"/>
    <mergeCell ref="R1:S1"/>
  </mergeCells>
  <printOptions/>
  <pageMargins left="0.5" right="0.5" top="0.75" bottom="0.75" header="0.3" footer="0.3"/>
  <pageSetup fitToHeight="5" fitToWidth="1" horizontalDpi="600" verticalDpi="600" orientation="landscape" paperSize="5" scale="56" r:id="rId1"/>
  <ignoredErrors>
    <ignoredError sqref="U18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Lynn Christel</dc:creator>
  <cp:keywords/>
  <dc:description/>
  <cp:lastModifiedBy>Christel, Mary Lynn</cp:lastModifiedBy>
  <cp:lastPrinted>2010-06-21T14:29:15Z</cp:lastPrinted>
  <dcterms:created xsi:type="dcterms:W3CDTF">2010-04-22T14:56:12Z</dcterms:created>
  <dcterms:modified xsi:type="dcterms:W3CDTF">2015-06-11T21:40:19Z</dcterms:modified>
  <cp:category/>
  <cp:version/>
  <cp:contentType/>
  <cp:contentStatus/>
</cp:coreProperties>
</file>